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ASE\2018\3 кв 2018\"/>
    </mc:Choice>
  </mc:AlternateContent>
  <bookViews>
    <workbookView xWindow="0" yWindow="0" windowWidth="28800" windowHeight="11835" activeTab="3"/>
  </bookViews>
  <sheets>
    <sheet name="ф. 1 конс" sheetId="2" r:id="rId1"/>
    <sheet name="ф. 2 конс" sheetId="1" r:id="rId2"/>
    <sheet name="Ф 3 конс" sheetId="3" r:id="rId3"/>
    <sheet name="ф 4 кон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'ф. 2 конс'!$A$8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'ф 4 конс'!$5:$7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'ф 4 конс'!$A$1:$I$44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4" l="1"/>
  <c r="I9" i="4"/>
  <c r="E22" i="2" l="1"/>
  <c r="C22" i="2"/>
  <c r="C22" i="1" l="1"/>
  <c r="C25" i="1" s="1"/>
  <c r="C27" i="1" s="1"/>
  <c r="C15" i="1"/>
  <c r="C11" i="1"/>
  <c r="B14" i="3" l="1"/>
  <c r="D47" i="3" l="1"/>
  <c r="B47" i="3"/>
  <c r="D41" i="3"/>
  <c r="B41" i="3"/>
  <c r="D17" i="3"/>
  <c r="D32" i="3" s="1"/>
  <c r="D34" i="3" s="1"/>
  <c r="B17" i="3"/>
  <c r="B32" i="3" s="1"/>
  <c r="B34" i="3" s="1"/>
  <c r="D49" i="3" l="1"/>
  <c r="D53" i="3" s="1"/>
  <c r="B49" i="3"/>
  <c r="B53" i="3" s="1"/>
  <c r="E8" i="1" l="1"/>
  <c r="D16" i="4" l="1"/>
  <c r="D17" i="4" s="1"/>
  <c r="E15" i="4"/>
  <c r="I15" i="4" s="1"/>
  <c r="F14" i="4"/>
  <c r="F13" i="4"/>
  <c r="I13" i="4" s="1"/>
  <c r="F32" i="4"/>
  <c r="F31" i="4"/>
  <c r="H37" i="4"/>
  <c r="G37" i="4"/>
  <c r="F37" i="4"/>
  <c r="E37" i="4"/>
  <c r="D37" i="4"/>
  <c r="C37" i="4"/>
  <c r="B37" i="4"/>
  <c r="I36" i="4"/>
  <c r="I37" i="4" s="1"/>
  <c r="G34" i="4"/>
  <c r="D34" i="4"/>
  <c r="C34" i="4"/>
  <c r="B34" i="4"/>
  <c r="H33" i="4"/>
  <c r="G33" i="4"/>
  <c r="D33" i="4"/>
  <c r="C33" i="4"/>
  <c r="B33" i="4"/>
  <c r="E34" i="4"/>
  <c r="I32" i="4"/>
  <c r="H27" i="4"/>
  <c r="G27" i="4"/>
  <c r="F27" i="4"/>
  <c r="E27" i="4"/>
  <c r="D27" i="4"/>
  <c r="C27" i="4"/>
  <c r="B27" i="4"/>
  <c r="I26" i="4"/>
  <c r="H22" i="4"/>
  <c r="G22" i="4"/>
  <c r="F22" i="4"/>
  <c r="E22" i="4"/>
  <c r="D22" i="4"/>
  <c r="C22" i="4"/>
  <c r="B22" i="4"/>
  <c r="I21" i="4"/>
  <c r="I20" i="4"/>
  <c r="G18" i="4"/>
  <c r="D18" i="4"/>
  <c r="D23" i="4" s="1"/>
  <c r="C18" i="4"/>
  <c r="B18" i="4"/>
  <c r="H17" i="4"/>
  <c r="G17" i="4"/>
  <c r="E17" i="4"/>
  <c r="C17" i="4"/>
  <c r="B17" i="4"/>
  <c r="I16" i="4"/>
  <c r="I14" i="4"/>
  <c r="G38" i="4" l="1"/>
  <c r="D38" i="4"/>
  <c r="F34" i="4"/>
  <c r="F38" i="4" s="1"/>
  <c r="F39" i="4" s="1"/>
  <c r="C38" i="4"/>
  <c r="F17" i="4"/>
  <c r="I17" i="4" s="1"/>
  <c r="E18" i="4"/>
  <c r="F18" i="4"/>
  <c r="F23" i="4" s="1"/>
  <c r="B38" i="4"/>
  <c r="B39" i="4" s="1"/>
  <c r="I22" i="4"/>
  <c r="E23" i="4"/>
  <c r="C23" i="4"/>
  <c r="G23" i="4"/>
  <c r="I27" i="4"/>
  <c r="E38" i="4"/>
  <c r="B23" i="4"/>
  <c r="I31" i="4"/>
  <c r="E33" i="4"/>
  <c r="F33" i="4"/>
  <c r="I33" i="4" l="1"/>
  <c r="E36" i="1" l="1"/>
  <c r="C36" i="1"/>
  <c r="E15" i="1" l="1"/>
  <c r="E11" i="1"/>
  <c r="E22" i="1" l="1"/>
  <c r="E25" i="1" s="1"/>
  <c r="E27" i="1" s="1"/>
  <c r="E37" i="1" l="1"/>
  <c r="H10" i="4"/>
  <c r="C36" i="2"/>
  <c r="E36" i="2"/>
  <c r="H18" i="4" l="1"/>
  <c r="I18" i="4" s="1"/>
  <c r="I10" i="4"/>
  <c r="C44" i="2"/>
  <c r="C45" i="2" s="1"/>
  <c r="E44" i="2"/>
  <c r="E45" i="2" s="1"/>
  <c r="H28" i="4"/>
  <c r="H34" i="4" l="1"/>
  <c r="H38" i="4" s="1"/>
  <c r="I28" i="4"/>
  <c r="I34" i="4" s="1"/>
  <c r="H23" i="4"/>
  <c r="I23" i="4" s="1"/>
  <c r="C37" i="1"/>
  <c r="H39" i="4" l="1"/>
  <c r="I38" i="4"/>
  <c r="I39" i="4" s="1"/>
</calcChain>
</file>

<file path=xl/sharedStrings.xml><?xml version="1.0" encoding="utf-8"?>
<sst xmlns="http://schemas.openxmlformats.org/spreadsheetml/2006/main" count="193" uniqueCount="146">
  <si>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</si>
  <si>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</si>
  <si>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</si>
  <si>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</si>
  <si>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</si>
  <si>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</si>
  <si>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</si>
  <si>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Прибыль до налогообложения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</si>
  <si>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</si>
  <si>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</si>
  <si>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 xml:space="preserve">Денежные средства и их эквиваленты </t>
  </si>
  <si>
    <t xml:space="preserve">            </t>
  </si>
  <si>
    <t>Счета и вклады в банках и других финансовых институтах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</si>
  <si>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</si>
  <si>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</si>
  <si>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</si>
  <si>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</si>
  <si>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>Текущий налоговый актив</t>
  </si>
  <si>
    <t xml:space="preserve">Производные финансовые инструменты </t>
  </si>
  <si>
    <t>Итого активов</t>
  </si>
  <si>
    <t>ОБЯЗАТЕЛЬСТВА</t>
  </si>
  <si>
    <t>Займы от Материнской компании</t>
  </si>
  <si>
    <t xml:space="preserve">Займы и средства от банков и прочих финансовых институтов </t>
  </si>
  <si>
    <t>Государственные субсидии</t>
  </si>
  <si>
    <t>Субординированный долг</t>
  </si>
  <si>
    <t>Прочие обязательства</t>
  </si>
  <si>
    <t>Отложенные налоговые обязательства</t>
  </si>
  <si>
    <t>Итого обязательств</t>
  </si>
  <si>
    <t>Акционерный капитал</t>
  </si>
  <si>
    <t xml:space="preserve">Дополнительный оплаченный капитал </t>
  </si>
  <si>
    <t>Накопленные убытки</t>
  </si>
  <si>
    <t>Неаудировано</t>
  </si>
  <si>
    <t>Долговые ценные бумаги</t>
  </si>
  <si>
    <t>Неаудированный консолидированный отчет о финансовом положении</t>
  </si>
  <si>
    <t>Неаудированный консолидированный отчет о прибыли или убытке и прочем совокупном доходе</t>
  </si>
  <si>
    <t>Дебиторская задолженность по договорам финансовой аренды</t>
  </si>
  <si>
    <t>Активы, подлежащие передаче по договорам финансовой аренды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</si>
  <si>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</si>
  <si>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</si>
  <si>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</si>
  <si>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</si>
  <si>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 xml:space="preserve">Текущие счета и депозиты клиентов </t>
  </si>
  <si>
    <t>Чистый комиссионный расход</t>
  </si>
  <si>
    <t>Председатель Правления</t>
  </si>
  <si>
    <t>Жамишев Б.Б.</t>
  </si>
  <si>
    <t>Инвестиционное имущество</t>
  </si>
  <si>
    <t>Резерв изменений справедливой стоимости (долговые инструменты):</t>
  </si>
  <si>
    <t>Чистая нереализованная прибыль от операций с инструментами хеджирования, за вычетом налога</t>
  </si>
  <si>
    <t>-    Чистое изменение справедливой стоимости</t>
  </si>
  <si>
    <t>-    Нетто-величина, перенесенная в состав прибыли или убытка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</si>
  <si>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</si>
  <si>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</si>
  <si>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Займы от Правительства Республики Казахстан и АО «ФНБ «Самрук-Казына»</t>
  </si>
  <si>
    <t>Чистый убыток от операций с финансовыми инструментами, оцениваемыми по справедливой стоимости через прибыль или убыток</t>
  </si>
  <si>
    <t>Резерв изменений справедливой стоимости ценных бумаг</t>
  </si>
  <si>
    <t>Авансы по договорам финансовой аренды</t>
  </si>
  <si>
    <t>Резервы по условным обязательствам</t>
  </si>
  <si>
    <t>Обязательства по текущему подоходному налогу</t>
  </si>
  <si>
    <t>Резерв по переоценке финансовых активов, реклассифицированных из категории «оцениваемые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</t>
  </si>
  <si>
    <t>Амортизация резерва по переоценке финансовых активов, реклассифицированных из категории «долговые ценные бумаги, 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</t>
  </si>
  <si>
    <t>Прибыль за период</t>
  </si>
  <si>
    <t>Расход от выкупа долговых ценных бумаг</t>
  </si>
  <si>
    <t xml:space="preserve">Чистая прибыль/(убыток) от операций с иностранной валютой  </t>
  </si>
  <si>
    <t>Прочий совокупный (убыток)/доход за период</t>
  </si>
  <si>
    <t xml:space="preserve">Прочие (расходы)/доходы, нетто </t>
  </si>
  <si>
    <t>Прочий совокупный доход</t>
  </si>
  <si>
    <t xml:space="preserve"> АО "Банк Развития Казахстана" по состоянию на 30 сентября 2018 года</t>
  </si>
  <si>
    <t xml:space="preserve"> АО "Банк Развития Казахстана" за девять месяцев, закончившихся 30 сентября 2018 года </t>
  </si>
  <si>
    <t>За девять месяцев, закончившихся
30 сентября 2018 г.</t>
  </si>
  <si>
    <t>За девять месяцев, закончившихся
30 сентября  2017 г.</t>
  </si>
  <si>
    <t xml:space="preserve">Неаудированный консолидированный отчет о движении денежных средств  </t>
  </si>
  <si>
    <t>ДВИЖЕНИЕ ДЕНЕЖНЫХ СРЕДСТВ ОТ ОПЕРАЦИОННОЙ ДЕЯТЕЛЬНОСТИ</t>
  </si>
  <si>
    <t>Вознаграждение полученное</t>
  </si>
  <si>
    <t>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</si>
  <si>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</si>
  <si>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</si>
  <si>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Чистые поступления по операциям с иностранной валютой</t>
  </si>
  <si>
    <t>Общие административные платежи</t>
  </si>
  <si>
    <t>(Увеличение)/уменьшение операционных активов</t>
  </si>
  <si>
    <t>Производные финансовые инструменты</t>
  </si>
  <si>
    <t xml:space="preserve">Прочие активы </t>
  </si>
  <si>
    <t>Увеличение/(уменьшение) операционных обязательств</t>
  </si>
  <si>
    <t>Текущие счета и вклады клиентов</t>
  </si>
  <si>
    <t xml:space="preserve">Подоходный налог уплаченный </t>
  </si>
  <si>
    <t xml:space="preserve">Продажа основных средств и нематериальных активов </t>
  </si>
  <si>
    <t>(Использование)/поступление денежных средств от инвестиционной деятельности</t>
  </si>
  <si>
    <t>ДВИЖЕНИЕ ДЕНЕЖНЫХ СРЕДСТВ ОТ ФИНАНСОВОЙ ДЕЯТЕЛЬНОСТИ</t>
  </si>
  <si>
    <t>Поступление от выпуска долговых ценных бумаг</t>
  </si>
  <si>
    <t>Погашение/выкуп выпущенных долговых ценных бумаг</t>
  </si>
  <si>
    <t>Дивиденды выплаченные</t>
  </si>
  <si>
    <t>Поступление/(использование) денежных средств от финансовой деятельности</t>
  </si>
  <si>
    <t xml:space="preserve">Влияние изменений валютных курсов на денежные средства и их эквиваленты </t>
  </si>
  <si>
    <t>Денежные средства и их эквиваленты на начало периода</t>
  </si>
  <si>
    <t>Денежные средства и их эквиваленты на конец периода</t>
  </si>
  <si>
    <t>Неаудированный консолидированный отчет об изменениях в капитале</t>
  </si>
  <si>
    <t>Резервный капитал</t>
  </si>
  <si>
    <t>Резерв хеджирования</t>
  </si>
  <si>
    <t>Дополнитель-ный оплаченный капитал</t>
  </si>
  <si>
    <t>Прибыль за период (неаудировано)</t>
  </si>
  <si>
    <t>Остаток на 30 сентября 2018 г. (неаудировано)</t>
  </si>
  <si>
    <t>Остаток на 30 сентября 2017 г. (неаудировано)</t>
  </si>
  <si>
    <t>Всего собственного капитала</t>
  </si>
  <si>
    <t>Резерв по переоценке финансовых активов, реклассифицированных из категории «долговые ценные бумаги, 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</t>
  </si>
  <si>
    <t>Остаток на 01 января 2017 г.</t>
  </si>
  <si>
    <t>Чистое изменение справедливой стоимости финансовых активов (неаудировано)</t>
  </si>
  <si>
    <t>Нетто-величина, перенесенная в состав прибыли или убытка (неаудировано)</t>
  </si>
  <si>
    <t>Амортизация резерва по переоценке финансовых активов, реклассифицированных из категории «долговые ценные бумаги, оцениваемые по справедливой стоимости через прочий совокупный доход» в категорию «займы, выданные клиентам, оцениваемые по амортизированной стоимости» в качестве отдельной статьи в составе собственного капитала (неаудировано)</t>
  </si>
  <si>
    <t>Всего прочего совокупного дохода (неаудировано)</t>
  </si>
  <si>
    <t>Всего совокупного дохода за период (неаудировано)</t>
  </si>
  <si>
    <t>Операции с собственниками, отраженные непосредственно в составе собственного капитала</t>
  </si>
  <si>
    <t>Дивиденды объявленные (неаудировано)</t>
  </si>
  <si>
    <t>Всего операций с собственниками, отраженные в составе собственного капитала (неаудировано)</t>
  </si>
  <si>
    <t>Остаток на 31 декабря 2017 года</t>
  </si>
  <si>
    <t>Пересчитанный остаток по состоянию на 1 января 2018 года</t>
  </si>
  <si>
    <t xml:space="preserve">Чистое изменение справедливой стоимости (неаудировано) </t>
  </si>
  <si>
    <t xml:space="preserve">Нетто-величина, перенесенная в состав прибыли или убытка (неаудировано) </t>
  </si>
  <si>
    <t xml:space="preserve">Всего прочего совокупного убытка (неаудировано) </t>
  </si>
  <si>
    <t xml:space="preserve">Всего совокупного убытка за период (неаудировано) </t>
  </si>
  <si>
    <t xml:space="preserve">Прибыль за период (неаудировано) </t>
  </si>
  <si>
    <t>Эффект от перехода на МСФО (IFRS) 9 по состоянию на 
1 января 2018 года (неаудировано)</t>
  </si>
  <si>
    <t>Чистый нереализованный доход от операций с инструментами хеджирования, за вычетом налога в сумме 1,668 тысяч тенге (неаудировано)</t>
  </si>
  <si>
    <t>Дополнительный оплаченный капитал по кредитам от Материнской компании, за вычетом налогов в размере 1,421,754 тысяч тенге (неаудировано)</t>
  </si>
  <si>
    <t>Прочий совокупный убыток</t>
  </si>
  <si>
    <t>Прочий совокупный (убыток)/ доход</t>
  </si>
  <si>
    <t>Всего совокупный (убыток)/доход за период</t>
  </si>
  <si>
    <t xml:space="preserve"> АО "Банк Развития Казахстана" за девять месяцев, закончившихся 30 сентября 2018 года</t>
  </si>
  <si>
    <t xml:space="preserve">АО "Банк Развития Казахстана" за девять месяцев, закончившихся 30 сентября 2018 года </t>
  </si>
  <si>
    <t>Прочие поступления, нетто</t>
  </si>
  <si>
    <t>Чистое (использование)/поступление денежных средств от операционной деятельности до уплаты подоходного налога</t>
  </si>
  <si>
    <t xml:space="preserve">(Использование)/поступление денежных средств в операционной деятельности </t>
  </si>
  <si>
    <t>Приобретение основных средств и нематериальных активов, инвестиционного имущества и прочих внеоборотных активов</t>
  </si>
  <si>
    <t>Приобретение долговых ценных бумаг</t>
  </si>
  <si>
    <t>Выбытие и погашение долговых ценных бумаг</t>
  </si>
  <si>
    <t xml:space="preserve">Чистое (уменьшение)/увеличение денежных средств и их эквивалентов </t>
  </si>
  <si>
    <t>Влияние изменений резерва под обесценение на денежные средства и их эквиваленты</t>
  </si>
  <si>
    <t xml:space="preserve">(Расход)/экономия по подоходному налогу </t>
  </si>
  <si>
    <t>Чистый (убыток)/прибыль от операций с долговыми ценными бумагами, оцениваемыми по справедливой стоимости через прочий совокупный доход</t>
  </si>
  <si>
    <t>Чистая прибыль/(убыток) от операций с финансовыми инструментами, оцениваемыми по справедливой стоимости через прибыль или убыток</t>
  </si>
  <si>
    <t>Базовая и разводненная прибыль на акцию (тенге)</t>
  </si>
  <si>
    <t>31 декабря
2017 г.</t>
  </si>
  <si>
    <t>За девять месяцев, закончившихся
30 сентября 2017 г.</t>
  </si>
  <si>
    <t xml:space="preserve">Убытки от обесценения  </t>
  </si>
  <si>
    <t>ДВИЖЕНИЕ ДЕНЕЖНЫХ СРЕДСТВ ОТ ИНВЕСТИЦИОННОЙ ДЕЯТЕЛЬНОСТИ</t>
  </si>
  <si>
    <t>30 сентября 
2018 г.</t>
  </si>
  <si>
    <t>Зам. главного бухгалтера</t>
  </si>
  <si>
    <t>Бапанова Г.Н.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</si>
</sst>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* #,##0_);* \(#,##0\);&quot;-&quot;??_);@"/>
    <numFmt numFmtId="165" formatCode="_-* #,##0\ _₽_-;\-* #,##0\ _₽_-;_-* &quot;-&quot;??\ _₽_-;_-@_-"/>
    <numFmt numFmtId="166" formatCode="#,##0_ ;\-#,##0\ 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16" fillId="0" borderId="0" applyFill="0" applyBorder="0" applyProtection="0"/>
    <xf numFmtId="43" fontId="18" fillId="0" borderId="0" applyFont="0" applyFill="0" applyBorder="0" applyAlignment="0" applyProtection="0"/>
    <xf numFmtId="0" fontId="22" fillId="0" borderId="0"/>
    <xf numFmtId="0" fontId="5" fillId="0" borderId="0"/>
  </cellStyleXfs>
  <cellXfs count="163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164" fontId="6" fillId="0" borderId="2" xfId="4" applyNumberFormat="1" applyFont="1" applyFill="1" applyBorder="1" applyAlignment="1" applyProtection="1">
      <alignment horizontal="right"/>
    </xf>
    <xf numFmtId="3" fontId="3" fillId="0" borderId="0" xfId="4" applyNumberFormat="1" applyFont="1" applyFill="1" applyAlignment="1">
      <alignment horizontal="right"/>
    </xf>
    <xf numFmtId="164" fontId="7" fillId="0" borderId="0" xfId="4" applyNumberFormat="1" applyFont="1" applyFill="1" applyBorder="1" applyAlignment="1" applyProtection="1">
      <alignment horizontal="right"/>
    </xf>
    <xf numFmtId="164" fontId="6" fillId="0" borderId="0" xfId="4" applyNumberFormat="1" applyFont="1" applyFill="1" applyBorder="1" applyAlignment="1" applyProtection="1">
      <alignment horizontal="right"/>
    </xf>
    <xf numFmtId="0" fontId="10" fillId="0" borderId="0" xfId="0" applyFont="1"/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164" fontId="7" fillId="0" borderId="2" xfId="4" applyNumberFormat="1" applyFont="1" applyFill="1" applyBorder="1" applyAlignment="1" applyProtection="1">
      <alignment horizontal="right"/>
    </xf>
    <xf numFmtId="0" fontId="10" fillId="0" borderId="0" xfId="0" applyFont="1" applyBorder="1"/>
    <xf numFmtId="164" fontId="10" fillId="0" borderId="0" xfId="0" applyNumberFormat="1" applyFont="1"/>
    <xf numFmtId="3" fontId="12" fillId="0" borderId="0" xfId="1" applyNumberFormat="1" applyFont="1" applyFill="1" applyAlignment="1"/>
    <xf numFmtId="3" fontId="3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3" fillId="0" borderId="2" xfId="4" applyNumberFormat="1" applyFont="1" applyFill="1" applyBorder="1" applyAlignment="1" applyProtection="1">
      <alignment horizontal="right"/>
    </xf>
    <xf numFmtId="164" fontId="1" fillId="0" borderId="2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Alignment="1" applyProtection="1">
      <alignment horizontal="right"/>
    </xf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3" fontId="3" fillId="0" borderId="2" xfId="0" applyNumberFormat="1" applyFont="1" applyFill="1" applyBorder="1" applyAlignment="1" applyProtection="1">
      <alignment horizontal="right"/>
    </xf>
    <xf numFmtId="0" fontId="8" fillId="0" borderId="0" xfId="0" applyFont="1" applyBorder="1" applyAlignment="1">
      <alignment horizontal="center" vertical="center" wrapText="1"/>
    </xf>
    <xf numFmtId="3" fontId="9" fillId="0" borderId="0" xfId="0" applyNumberFormat="1" applyFont="1" applyAlignment="1">
      <alignment wrapText="1"/>
    </xf>
    <xf numFmtId="0" fontId="9" fillId="0" borderId="0" xfId="0" applyFont="1" applyBorder="1" applyAlignment="1">
      <alignment wrapText="1"/>
    </xf>
    <xf numFmtId="3" fontId="8" fillId="0" borderId="3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3" fontId="3" fillId="0" borderId="0" xfId="0" applyNumberFormat="1" applyFont="1" applyAlignment="1">
      <alignment wrapText="1"/>
    </xf>
    <xf numFmtId="3" fontId="1" fillId="0" borderId="0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1" fillId="0" borderId="2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3" fontId="9" fillId="0" borderId="0" xfId="4" applyNumberFormat="1" applyFont="1" applyFill="1" applyAlignment="1">
      <alignment horizontal="right"/>
    </xf>
    <xf numFmtId="164" fontId="9" fillId="0" borderId="0" xfId="4" applyNumberFormat="1" applyFont="1" applyFill="1" applyBorder="1" applyAlignment="1" applyProtection="1">
      <alignment horizontal="right"/>
    </xf>
    <xf numFmtId="165" fontId="8" fillId="0" borderId="3" xfId="6" applyNumberFormat="1" applyFont="1" applyBorder="1" applyAlignment="1">
      <alignment horizontal="right" vertical="center" wrapText="1"/>
    </xf>
    <xf numFmtId="165" fontId="9" fillId="0" borderId="0" xfId="6" applyNumberFormat="1" applyFont="1" applyAlignment="1">
      <alignment horizontal="right" vertical="center" wrapText="1"/>
    </xf>
    <xf numFmtId="165" fontId="9" fillId="0" borderId="0" xfId="6" applyNumberFormat="1" applyFont="1" applyBorder="1" applyAlignment="1">
      <alignment horizontal="right" vertical="center" wrapText="1"/>
    </xf>
    <xf numFmtId="165" fontId="8" fillId="0" borderId="0" xfId="6" applyNumberFormat="1" applyFont="1" applyAlignment="1">
      <alignment horizontal="right" vertical="center" wrapText="1"/>
    </xf>
    <xf numFmtId="164" fontId="8" fillId="0" borderId="3" xfId="4" applyNumberFormat="1" applyFont="1" applyFill="1" applyBorder="1" applyAlignment="1" applyProtection="1">
      <alignment horizontal="right"/>
    </xf>
    <xf numFmtId="0" fontId="3" fillId="0" borderId="0" xfId="0" applyFont="1" applyAlignment="1">
      <alignment vertical="center" wrapText="1"/>
    </xf>
    <xf numFmtId="165" fontId="8" fillId="0" borderId="0" xfId="6" applyNumberFormat="1" applyFont="1" applyBorder="1" applyAlignment="1">
      <alignment horizontal="right" vertical="center" wrapText="1"/>
    </xf>
    <xf numFmtId="164" fontId="8" fillId="0" borderId="0" xfId="4" applyNumberFormat="1" applyFont="1" applyFill="1" applyBorder="1" applyAlignment="1" applyProtection="1">
      <alignment horizontal="right"/>
    </xf>
    <xf numFmtId="165" fontId="9" fillId="0" borderId="3" xfId="6" applyNumberFormat="1" applyFont="1" applyBorder="1" applyAlignment="1">
      <alignment horizontal="right" vertical="center" wrapText="1"/>
    </xf>
    <xf numFmtId="165" fontId="8" fillId="0" borderId="1" xfId="6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3" fontId="8" fillId="0" borderId="0" xfId="1" applyNumberFormat="1" applyFont="1" applyAlignment="1"/>
    <xf numFmtId="3" fontId="1" fillId="0" borderId="0" xfId="1" applyNumberFormat="1" applyFont="1" applyBorder="1" applyAlignment="1"/>
    <xf numFmtId="0" fontId="20" fillId="0" borderId="0" xfId="0" applyFont="1" applyAlignment="1"/>
    <xf numFmtId="0" fontId="10" fillId="0" borderId="0" xfId="0" applyFont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1" fillId="0" borderId="0" xfId="3" applyFont="1" applyFill="1" applyAlignment="1">
      <alignment horizontal="right"/>
    </xf>
    <xf numFmtId="0" fontId="21" fillId="0" borderId="0" xfId="2" applyFont="1" applyFill="1"/>
    <xf numFmtId="0" fontId="3" fillId="0" borderId="0" xfId="2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0" xfId="2" applyFont="1" applyFill="1" applyAlignment="1">
      <alignment wrapText="1"/>
    </xf>
    <xf numFmtId="37" fontId="1" fillId="0" borderId="0" xfId="2" applyNumberFormat="1" applyFont="1" applyFill="1" applyBorder="1" applyAlignment="1" applyProtection="1">
      <alignment horizontal="right"/>
    </xf>
    <xf numFmtId="164" fontId="6" fillId="0" borderId="3" xfId="4" applyNumberFormat="1" applyFont="1" applyFill="1" applyBorder="1" applyAlignment="1" applyProtection="1">
      <alignment horizontal="right"/>
    </xf>
    <xf numFmtId="0" fontId="3" fillId="0" borderId="0" xfId="2" applyFont="1" applyFill="1" applyAlignment="1">
      <alignment wrapText="1"/>
    </xf>
    <xf numFmtId="37" fontId="3" fillId="0" borderId="0" xfId="2" applyNumberFormat="1" applyFont="1" applyFill="1" applyAlignment="1" applyProtection="1">
      <alignment horizontal="right"/>
    </xf>
    <xf numFmtId="3" fontId="7" fillId="0" borderId="0" xfId="4" applyNumberFormat="1" applyFont="1" applyFill="1" applyBorder="1" applyAlignment="1" applyProtection="1">
      <alignment horizontal="right"/>
    </xf>
    <xf numFmtId="164" fontId="21" fillId="0" borderId="0" xfId="2" applyNumberFormat="1" applyFont="1" applyFill="1"/>
    <xf numFmtId="3" fontId="6" fillId="0" borderId="4" xfId="4" applyNumberFormat="1" applyFont="1" applyFill="1" applyBorder="1" applyAlignment="1" applyProtection="1">
      <alignment horizontal="right"/>
    </xf>
    <xf numFmtId="3" fontId="1" fillId="0" borderId="4" xfId="4" applyNumberFormat="1" applyFont="1" applyFill="1" applyBorder="1" applyAlignment="1" applyProtection="1">
      <alignment horizontal="right" wrapText="1"/>
    </xf>
    <xf numFmtId="164" fontId="6" fillId="0" borderId="4" xfId="4" applyNumberFormat="1" applyFont="1" applyFill="1" applyBorder="1" applyAlignment="1" applyProtection="1">
      <alignment horizontal="right"/>
    </xf>
    <xf numFmtId="3" fontId="1" fillId="0" borderId="5" xfId="4" applyNumberFormat="1" applyFont="1" applyFill="1" applyBorder="1" applyAlignment="1" applyProtection="1">
      <alignment horizontal="right" wrapText="1"/>
    </xf>
    <xf numFmtId="164" fontId="6" fillId="0" borderId="5" xfId="4" applyNumberFormat="1" applyFont="1" applyFill="1" applyBorder="1" applyAlignment="1" applyProtection="1">
      <alignment horizontal="right"/>
    </xf>
    <xf numFmtId="3" fontId="1" fillId="0" borderId="0" xfId="4" applyNumberFormat="1" applyFont="1" applyFill="1" applyBorder="1" applyAlignment="1" applyProtection="1">
      <alignment horizontal="right" wrapText="1"/>
    </xf>
    <xf numFmtId="164" fontId="7" fillId="0" borderId="5" xfId="4" applyNumberFormat="1" applyFont="1" applyFill="1" applyBorder="1" applyAlignment="1" applyProtection="1">
      <alignment horizontal="right"/>
    </xf>
    <xf numFmtId="164" fontId="3" fillId="0" borderId="0" xfId="2" applyNumberFormat="1" applyFont="1" applyFill="1" applyAlignment="1">
      <alignment horizontal="right"/>
    </xf>
    <xf numFmtId="165" fontId="3" fillId="0" borderId="0" xfId="6" applyNumberFormat="1" applyFont="1" applyFill="1" applyAlignment="1">
      <alignment horizontal="right"/>
    </xf>
    <xf numFmtId="0" fontId="12" fillId="0" borderId="0" xfId="1" applyFont="1" applyFill="1"/>
    <xf numFmtId="0" fontId="13" fillId="0" borderId="0" xfId="2" applyFont="1" applyFill="1" applyAlignment="1">
      <alignment horizontal="right"/>
    </xf>
    <xf numFmtId="3" fontId="12" fillId="0" borderId="0" xfId="1" applyNumberFormat="1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4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9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3" fontId="1" fillId="0" borderId="3" xfId="4" applyNumberFormat="1" applyFont="1" applyFill="1" applyBorder="1" applyAlignment="1" applyProtection="1">
      <alignment horizontal="right" wrapText="1"/>
    </xf>
    <xf numFmtId="37" fontId="3" fillId="0" borderId="2" xfId="2" applyNumberFormat="1" applyFont="1" applyFill="1" applyBorder="1" applyAlignment="1" applyProtection="1">
      <alignment horizontal="right"/>
    </xf>
    <xf numFmtId="3" fontId="3" fillId="0" borderId="2" xfId="4" applyNumberFormat="1" applyFont="1" applyFill="1" applyBorder="1" applyAlignment="1">
      <alignment horizontal="right"/>
    </xf>
    <xf numFmtId="3" fontId="1" fillId="0" borderId="2" xfId="4" applyNumberFormat="1" applyFont="1" applyFill="1" applyBorder="1" applyAlignment="1">
      <alignment horizontal="right"/>
    </xf>
    <xf numFmtId="3" fontId="1" fillId="0" borderId="0" xfId="4" applyNumberFormat="1" applyFont="1" applyFill="1" applyAlignment="1">
      <alignment horizontal="right"/>
    </xf>
    <xf numFmtId="3" fontId="7" fillId="0" borderId="5" xfId="4" applyNumberFormat="1" applyFont="1" applyFill="1" applyBorder="1" applyAlignment="1" applyProtection="1">
      <alignment horizontal="right"/>
    </xf>
    <xf numFmtId="3" fontId="3" fillId="0" borderId="0" xfId="2" applyNumberFormat="1" applyFont="1" applyFill="1" applyAlignment="1">
      <alignment horizontal="right"/>
    </xf>
    <xf numFmtId="3" fontId="9" fillId="0" borderId="0" xfId="4" applyNumberFormat="1" applyFont="1" applyAlignment="1">
      <alignment horizontal="right"/>
    </xf>
    <xf numFmtId="3" fontId="9" fillId="0" borderId="0" xfId="4" applyNumberFormat="1" applyFont="1" applyFill="1" applyBorder="1" applyAlignment="1" applyProtection="1">
      <alignment horizontal="right"/>
    </xf>
    <xf numFmtId="164" fontId="9" fillId="0" borderId="2" xfId="4" applyNumberFormat="1" applyFont="1" applyFill="1" applyBorder="1" applyAlignment="1" applyProtection="1">
      <alignment horizontal="right"/>
    </xf>
    <xf numFmtId="166" fontId="8" fillId="0" borderId="3" xfId="6" applyNumberFormat="1" applyFont="1" applyBorder="1" applyAlignment="1">
      <alignment horizontal="right" wrapText="1"/>
    </xf>
    <xf numFmtId="3" fontId="8" fillId="0" borderId="0" xfId="4" applyNumberFormat="1" applyFont="1" applyFill="1" applyBorder="1" applyAlignment="1" applyProtection="1">
      <alignment horizontal="right"/>
    </xf>
    <xf numFmtId="0" fontId="23" fillId="0" borderId="0" xfId="0" applyFont="1"/>
    <xf numFmtId="0" fontId="8" fillId="0" borderId="0" xfId="0" applyFont="1" applyAlignment="1">
      <alignment horizontal="center" vertical="center" wrapText="1"/>
    </xf>
    <xf numFmtId="3" fontId="3" fillId="0" borderId="0" xfId="2" applyNumberFormat="1" applyFont="1" applyFill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/>
    <xf numFmtId="3" fontId="1" fillId="0" borderId="4" xfId="0" applyNumberFormat="1" applyFont="1" applyBorder="1" applyAlignment="1">
      <alignment wrapText="1"/>
    </xf>
    <xf numFmtId="3" fontId="3" fillId="0" borderId="1" xfId="0" applyNumberFormat="1" applyFont="1" applyBorder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165" fontId="8" fillId="0" borderId="0" xfId="6" applyNumberFormat="1" applyFont="1" applyBorder="1" applyAlignment="1">
      <alignment horizontal="right" vertical="center" wrapText="1"/>
    </xf>
    <xf numFmtId="0" fontId="1" fillId="0" borderId="0" xfId="2" applyFont="1" applyFill="1" applyBorder="1" applyAlignment="1">
      <alignment horizontal="center" wrapText="1"/>
    </xf>
    <xf numFmtId="3" fontId="12" fillId="0" borderId="0" xfId="1" applyNumberFormat="1" applyFont="1" applyFill="1" applyAlignment="1">
      <alignment horizontal="right"/>
    </xf>
    <xf numFmtId="0" fontId="12" fillId="0" borderId="0" xfId="2" applyFont="1" applyFill="1" applyAlignment="1">
      <alignment horizontal="center" vertical="justify" wrapText="1"/>
    </xf>
    <xf numFmtId="0" fontId="12" fillId="0" borderId="0" xfId="2" applyFont="1" applyFill="1" applyAlignment="1">
      <alignment horizontal="center" vertical="justify"/>
    </xf>
    <xf numFmtId="0" fontId="3" fillId="0" borderId="0" xfId="2" applyFont="1" applyFill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3" fontId="13" fillId="0" borderId="0" xfId="4" applyNumberFormat="1" applyFont="1" applyFill="1" applyAlignment="1">
      <alignment horizontal="right"/>
    </xf>
    <xf numFmtId="164" fontId="24" fillId="0" borderId="0" xfId="4" applyNumberFormat="1" applyFont="1" applyFill="1" applyBorder="1" applyAlignment="1" applyProtection="1">
      <alignment horizontal="right"/>
    </xf>
    <xf numFmtId="3" fontId="17" fillId="0" borderId="0" xfId="0" applyNumberFormat="1" applyFont="1"/>
    <xf numFmtId="3" fontId="19" fillId="0" borderId="3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164" fontId="17" fillId="0" borderId="0" xfId="0" applyNumberFormat="1" applyFont="1"/>
    <xf numFmtId="3" fontId="19" fillId="0" borderId="1" xfId="0" applyNumberFormat="1" applyFont="1" applyBorder="1" applyAlignment="1">
      <alignment vertical="center" wrapText="1"/>
    </xf>
    <xf numFmtId="0" fontId="17" fillId="0" borderId="0" xfId="0" applyFont="1" applyAlignment="1"/>
    <xf numFmtId="0" fontId="2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2" fillId="0" borderId="0" xfId="0" applyFont="1" applyAlignment="1"/>
  </cellXfs>
  <cellStyles count="9">
    <cellStyle name="Debit" xfId="5"/>
    <cellStyle name="Обычный" xfId="0" builtinId="0"/>
    <cellStyle name="Обычный 10 3 2" xfId="8"/>
    <cellStyle name="Обычный 2" xfId="7"/>
    <cellStyle name="Обычный 2 5" xfId="4"/>
    <cellStyle name="Обычный 3 3" xfId="2"/>
    <cellStyle name="Обычный 4 2" xfId="1"/>
    <cellStyle name="Обычный 4 3" xfId="3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1"/>
  <sheetViews>
    <sheetView view="pageBreakPreview" topLeftCell="A37" zoomScale="85" zoomScaleNormal="100" zoomScaleSheetLayoutView="85" workbookViewId="0">
      <selection activeCell="A51" sqref="A51"/>
    </sheetView>
  </sheetViews>
  <sheetFormatPr defaultRowHeight="18.75" x14ac:dyDescent="0.3"/>
  <cols>
    <col min="1" max="1" width="81" style="158" customWidth="1"/>
    <col min="2" max="2" width="6.42578125" style="26" customWidth="1"/>
    <col min="3" max="3" width="19.7109375" style="26" customWidth="1"/>
    <col min="4" max="4" width="1.85546875" style="26" customWidth="1"/>
    <col min="5" max="5" width="20.42578125" style="26" customWidth="1"/>
    <col min="6" max="6" width="14.85546875" style="26" customWidth="1"/>
    <col min="7" max="7" width="11" style="26" bestFit="1" customWidth="1"/>
    <col min="8" max="16384" width="9.140625" style="26"/>
  </cols>
  <sheetData>
    <row r="2" spans="1:5" x14ac:dyDescent="0.3">
      <c r="A2" s="128" t="s">
        <v>33</v>
      </c>
      <c r="B2" s="128"/>
      <c r="C2" s="128"/>
      <c r="D2" s="128"/>
      <c r="E2" s="128"/>
    </row>
    <row r="3" spans="1:5" x14ac:dyDescent="0.3">
      <c r="A3" s="129" t="s">
        <v>66</v>
      </c>
      <c r="B3" s="129"/>
      <c r="C3" s="129"/>
      <c r="D3" s="129"/>
      <c r="E3" s="129"/>
    </row>
    <row r="5" spans="1:5" ht="37.5" x14ac:dyDescent="0.3">
      <c r="C5" s="143" t="s">
        <v>31</v>
      </c>
      <c r="E5" s="143"/>
    </row>
    <row r="6" spans="1:5" ht="37.5" x14ac:dyDescent="0.3">
      <c r="A6" s="159"/>
      <c r="B6" s="145"/>
      <c r="C6" s="143" t="s">
        <v>143</v>
      </c>
      <c r="D6" s="146"/>
      <c r="E6" s="143" t="s">
        <v>139</v>
      </c>
    </row>
    <row r="7" spans="1:5" x14ac:dyDescent="0.3">
      <c r="A7" s="159"/>
      <c r="B7" s="145"/>
      <c r="C7" s="147" t="s">
        <v>0</v>
      </c>
      <c r="D7" s="146"/>
      <c r="E7" s="147" t="s">
        <v>0</v>
      </c>
    </row>
    <row r="8" spans="1:5" x14ac:dyDescent="0.3">
      <c r="A8" s="160" t="s">
        <v>9</v>
      </c>
      <c r="B8" s="148"/>
      <c r="C8" s="145"/>
      <c r="D8" s="145"/>
      <c r="E8" s="145"/>
    </row>
    <row r="9" spans="1:5" x14ac:dyDescent="0.3">
      <c r="A9" s="161" t="s">
        <v>10</v>
      </c>
      <c r="B9" s="145">
        <v>11</v>
      </c>
      <c r="C9" s="149">
        <v>316166139.89999998</v>
      </c>
      <c r="D9" s="149" t="s">
        <v>11</v>
      </c>
      <c r="E9" s="149">
        <v>452595842</v>
      </c>
    </row>
    <row r="10" spans="1:5" x14ac:dyDescent="0.3">
      <c r="A10" s="161" t="s">
        <v>12</v>
      </c>
      <c r="B10" s="145">
        <v>12</v>
      </c>
      <c r="C10" s="149">
        <v>70036943</v>
      </c>
      <c r="D10" s="149"/>
      <c r="E10" s="149">
        <v>74218324</v>
      </c>
    </row>
    <row r="11" spans="1:5" x14ac:dyDescent="0.3">
      <c r="A11" s="161" t="s">
        <v>13</v>
      </c>
      <c r="B11" s="145">
        <v>13</v>
      </c>
      <c r="C11" s="149">
        <v>65358368</v>
      </c>
      <c r="D11" s="149"/>
      <c r="E11" s="149">
        <v>67999981</v>
      </c>
    </row>
    <row r="12" spans="1:5" x14ac:dyDescent="0.3">
      <c r="A12" s="161" t="s">
        <v>14</v>
      </c>
      <c r="B12" s="145">
        <v>14</v>
      </c>
      <c r="C12" s="149">
        <v>1654701300</v>
      </c>
      <c r="D12" s="149"/>
      <c r="E12" s="149">
        <v>1492658569</v>
      </c>
    </row>
    <row r="13" spans="1:5" x14ac:dyDescent="0.3">
      <c r="A13" s="161" t="s">
        <v>35</v>
      </c>
      <c r="B13" s="145">
        <v>15</v>
      </c>
      <c r="C13" s="149">
        <v>109093445</v>
      </c>
      <c r="D13" s="149"/>
      <c r="E13" s="149">
        <v>96293765</v>
      </c>
    </row>
    <row r="14" spans="1:5" x14ac:dyDescent="0.3">
      <c r="A14" s="161" t="s">
        <v>32</v>
      </c>
      <c r="B14" s="145">
        <v>16</v>
      </c>
      <c r="C14" s="149">
        <v>200436631</v>
      </c>
      <c r="D14" s="149"/>
      <c r="E14" s="149">
        <v>171379053</v>
      </c>
    </row>
    <row r="15" spans="1:5" x14ac:dyDescent="0.3">
      <c r="A15" s="161" t="s">
        <v>55</v>
      </c>
      <c r="B15" s="145">
        <v>17</v>
      </c>
      <c r="C15" s="149">
        <v>54672636</v>
      </c>
      <c r="D15" s="149"/>
      <c r="E15" s="149">
        <v>75855651</v>
      </c>
    </row>
    <row r="16" spans="1:5" x14ac:dyDescent="0.3">
      <c r="A16" s="161" t="s">
        <v>36</v>
      </c>
      <c r="B16" s="145"/>
      <c r="C16" s="149">
        <v>8670602</v>
      </c>
      <c r="D16" s="149"/>
      <c r="E16" s="149">
        <v>2404233</v>
      </c>
    </row>
    <row r="17" spans="1:7" x14ac:dyDescent="0.3">
      <c r="A17" s="161" t="s">
        <v>45</v>
      </c>
      <c r="B17" s="145"/>
      <c r="C17" s="149">
        <v>321052</v>
      </c>
      <c r="D17" s="149"/>
      <c r="E17" s="150">
        <v>0</v>
      </c>
    </row>
    <row r="18" spans="1:7" x14ac:dyDescent="0.3">
      <c r="A18" s="161" t="s">
        <v>15</v>
      </c>
      <c r="B18" s="145"/>
      <c r="C18" s="149">
        <v>4907621</v>
      </c>
      <c r="D18" s="149"/>
      <c r="E18" s="149">
        <v>570521</v>
      </c>
    </row>
    <row r="19" spans="1:7" x14ac:dyDescent="0.3">
      <c r="A19" s="161" t="s">
        <v>16</v>
      </c>
      <c r="B19" s="145">
        <v>18</v>
      </c>
      <c r="C19" s="149">
        <v>70318092</v>
      </c>
      <c r="D19" s="149"/>
      <c r="E19" s="149">
        <v>71968707</v>
      </c>
    </row>
    <row r="20" spans="1:7" x14ac:dyDescent="0.3">
      <c r="A20" s="161" t="s">
        <v>17</v>
      </c>
      <c r="B20" s="145"/>
      <c r="C20" s="150">
        <v>0</v>
      </c>
      <c r="D20" s="149"/>
      <c r="E20" s="149">
        <v>2243028</v>
      </c>
    </row>
    <row r="21" spans="1:7" x14ac:dyDescent="0.3">
      <c r="A21" s="161" t="s">
        <v>18</v>
      </c>
      <c r="B21" s="145">
        <v>19</v>
      </c>
      <c r="C21" s="149">
        <v>7896184</v>
      </c>
      <c r="D21" s="149"/>
      <c r="E21" s="149">
        <v>55353504</v>
      </c>
      <c r="F21" s="151"/>
      <c r="G21" s="151"/>
    </row>
    <row r="22" spans="1:7" x14ac:dyDescent="0.3">
      <c r="A22" s="160" t="s">
        <v>19</v>
      </c>
      <c r="B22" s="148"/>
      <c r="C22" s="152">
        <f>SUM(C9:C21)</f>
        <v>2562579013.9000001</v>
      </c>
      <c r="D22" s="148"/>
      <c r="E22" s="152">
        <f>SUM(E9:E21)</f>
        <v>2563541178</v>
      </c>
    </row>
    <row r="23" spans="1:7" x14ac:dyDescent="0.3">
      <c r="A23" s="160"/>
      <c r="B23" s="148"/>
      <c r="C23" s="153"/>
      <c r="D23" s="144"/>
      <c r="E23" s="153"/>
    </row>
    <row r="24" spans="1:7" x14ac:dyDescent="0.3">
      <c r="A24" s="160" t="s">
        <v>20</v>
      </c>
      <c r="B24" s="148"/>
      <c r="C24" s="144"/>
      <c r="D24" s="144"/>
      <c r="E24" s="144"/>
    </row>
    <row r="25" spans="1:7" x14ac:dyDescent="0.3">
      <c r="A25" s="161" t="s">
        <v>41</v>
      </c>
      <c r="B25" s="145"/>
      <c r="C25" s="149">
        <v>27217400</v>
      </c>
      <c r="D25" s="149"/>
      <c r="E25" s="149">
        <v>25282229</v>
      </c>
    </row>
    <row r="26" spans="1:7" ht="37.5" x14ac:dyDescent="0.3">
      <c r="A26" s="161" t="s">
        <v>52</v>
      </c>
      <c r="B26" s="145"/>
      <c r="C26" s="149">
        <v>38991167</v>
      </c>
      <c r="D26" s="149"/>
      <c r="E26" s="149">
        <v>38399262</v>
      </c>
    </row>
    <row r="27" spans="1:7" x14ac:dyDescent="0.3">
      <c r="A27" s="161" t="s">
        <v>22</v>
      </c>
      <c r="B27" s="145">
        <v>20</v>
      </c>
      <c r="C27" s="149">
        <v>725409522</v>
      </c>
      <c r="D27" s="149"/>
      <c r="E27" s="149">
        <v>877251200</v>
      </c>
    </row>
    <row r="28" spans="1:7" x14ac:dyDescent="0.3">
      <c r="A28" s="161" t="s">
        <v>21</v>
      </c>
      <c r="B28" s="145">
        <v>21</v>
      </c>
      <c r="C28" s="149">
        <v>114399073</v>
      </c>
      <c r="D28" s="149"/>
      <c r="E28" s="149">
        <v>91036314</v>
      </c>
    </row>
    <row r="29" spans="1:7" x14ac:dyDescent="0.3">
      <c r="A29" s="161" t="s">
        <v>23</v>
      </c>
      <c r="B29" s="145">
        <v>22</v>
      </c>
      <c r="C29" s="149">
        <v>186153658</v>
      </c>
      <c r="D29" s="149"/>
      <c r="E29" s="149">
        <v>185447772</v>
      </c>
    </row>
    <row r="30" spans="1:7" x14ac:dyDescent="0.3">
      <c r="A30" s="161" t="s">
        <v>37</v>
      </c>
      <c r="B30" s="145">
        <v>23</v>
      </c>
      <c r="C30" s="149">
        <v>926274601</v>
      </c>
      <c r="D30" s="149"/>
      <c r="E30" s="149">
        <v>798957535</v>
      </c>
    </row>
    <row r="31" spans="1:7" x14ac:dyDescent="0.3">
      <c r="A31" s="161" t="s">
        <v>24</v>
      </c>
      <c r="B31" s="145"/>
      <c r="C31" s="149">
        <v>96821342</v>
      </c>
      <c r="D31" s="149"/>
      <c r="E31" s="149">
        <v>92256002</v>
      </c>
    </row>
    <row r="32" spans="1:7" x14ac:dyDescent="0.3">
      <c r="A32" s="161" t="s">
        <v>25</v>
      </c>
      <c r="B32" s="145"/>
      <c r="C32" s="149">
        <v>37578710</v>
      </c>
      <c r="D32" s="149"/>
      <c r="E32" s="149">
        <v>33378240</v>
      </c>
    </row>
    <row r="33" spans="1:6" x14ac:dyDescent="0.3">
      <c r="A33" s="161" t="s">
        <v>56</v>
      </c>
      <c r="B33" s="145"/>
      <c r="C33" s="149">
        <v>5961024</v>
      </c>
      <c r="D33" s="149"/>
      <c r="E33" s="150">
        <v>0</v>
      </c>
    </row>
    <row r="34" spans="1:6" x14ac:dyDescent="0.3">
      <c r="A34" s="161" t="s">
        <v>57</v>
      </c>
      <c r="B34" s="145"/>
      <c r="C34" s="149">
        <v>9985023</v>
      </c>
      <c r="D34" s="149"/>
      <c r="E34" s="150">
        <v>0</v>
      </c>
    </row>
    <row r="35" spans="1:6" x14ac:dyDescent="0.3">
      <c r="A35" s="161" t="s">
        <v>26</v>
      </c>
      <c r="B35" s="145"/>
      <c r="C35" s="149">
        <v>5655292</v>
      </c>
      <c r="D35" s="149"/>
      <c r="E35" s="149">
        <v>13365470</v>
      </c>
    </row>
    <row r="36" spans="1:6" x14ac:dyDescent="0.3">
      <c r="A36" s="160" t="s">
        <v>27</v>
      </c>
      <c r="B36" s="148"/>
      <c r="C36" s="152">
        <f>SUM(C25:C35)</f>
        <v>2174446812</v>
      </c>
      <c r="D36" s="148"/>
      <c r="E36" s="152">
        <f>SUM(E25:E35)</f>
        <v>2155374024</v>
      </c>
    </row>
    <row r="37" spans="1:6" x14ac:dyDescent="0.3">
      <c r="A37" s="160"/>
      <c r="B37" s="148"/>
      <c r="C37" s="154"/>
      <c r="D37" s="144"/>
      <c r="E37" s="154"/>
    </row>
    <row r="38" spans="1:6" x14ac:dyDescent="0.3">
      <c r="A38" s="160" t="s">
        <v>38</v>
      </c>
      <c r="B38" s="148"/>
      <c r="C38" s="145"/>
      <c r="D38" s="144"/>
      <c r="E38" s="145"/>
    </row>
    <row r="39" spans="1:6" x14ac:dyDescent="0.3">
      <c r="A39" s="161" t="s">
        <v>28</v>
      </c>
      <c r="B39" s="145"/>
      <c r="C39" s="155">
        <v>398667511</v>
      </c>
      <c r="D39" s="145"/>
      <c r="E39" s="155">
        <v>398667511</v>
      </c>
    </row>
    <row r="40" spans="1:6" ht="77.25" customHeight="1" x14ac:dyDescent="0.3">
      <c r="A40" s="161" t="s">
        <v>58</v>
      </c>
      <c r="B40" s="145"/>
      <c r="C40" s="150">
        <v>0</v>
      </c>
      <c r="D40" s="149"/>
      <c r="E40" s="149">
        <v>914412</v>
      </c>
      <c r="F40" s="156"/>
    </row>
    <row r="41" spans="1:6" x14ac:dyDescent="0.3">
      <c r="A41" s="161" t="s">
        <v>54</v>
      </c>
      <c r="B41" s="145"/>
      <c r="C41" s="150">
        <v>-6073297</v>
      </c>
      <c r="D41" s="150"/>
      <c r="E41" s="150">
        <v>-3029141</v>
      </c>
      <c r="F41" s="156"/>
    </row>
    <row r="42" spans="1:6" x14ac:dyDescent="0.3">
      <c r="A42" s="161" t="s">
        <v>29</v>
      </c>
      <c r="B42" s="145"/>
      <c r="C42" s="149">
        <v>28423220</v>
      </c>
      <c r="D42" s="149"/>
      <c r="E42" s="149">
        <v>28423220</v>
      </c>
    </row>
    <row r="43" spans="1:6" x14ac:dyDescent="0.3">
      <c r="A43" s="161" t="s">
        <v>30</v>
      </c>
      <c r="B43" s="145"/>
      <c r="C43" s="150">
        <v>-32885231.699999999</v>
      </c>
      <c r="D43" s="150"/>
      <c r="E43" s="150">
        <v>-16808848</v>
      </c>
      <c r="F43" s="156"/>
    </row>
    <row r="44" spans="1:6" x14ac:dyDescent="0.3">
      <c r="A44" s="160" t="s">
        <v>39</v>
      </c>
      <c r="B44" s="148"/>
      <c r="C44" s="152">
        <f>SUM(C39:C43)</f>
        <v>388132202.30000001</v>
      </c>
      <c r="D44" s="148"/>
      <c r="E44" s="152">
        <f>SUM(E39:E43)</f>
        <v>408167154</v>
      </c>
    </row>
    <row r="45" spans="1:6" ht="19.5" thickBot="1" x14ac:dyDescent="0.35">
      <c r="A45" s="160" t="s">
        <v>40</v>
      </c>
      <c r="B45" s="148"/>
      <c r="C45" s="157">
        <f>C36+C44</f>
        <v>2562579014.3000002</v>
      </c>
      <c r="D45" s="148"/>
      <c r="E45" s="157">
        <f>E36+E44</f>
        <v>2563541178</v>
      </c>
    </row>
    <row r="46" spans="1:6" ht="19.5" thickTop="1" x14ac:dyDescent="0.3"/>
    <row r="49" spans="1:6" x14ac:dyDescent="0.3">
      <c r="A49" s="162" t="s">
        <v>43</v>
      </c>
      <c r="B49" s="24"/>
      <c r="C49" s="25"/>
      <c r="D49" s="25"/>
      <c r="E49" s="25" t="s">
        <v>44</v>
      </c>
      <c r="F49" s="25"/>
    </row>
    <row r="50" spans="1:6" x14ac:dyDescent="0.3">
      <c r="A50" s="27"/>
      <c r="B50" s="27"/>
      <c r="C50" s="28"/>
      <c r="D50" s="29"/>
    </row>
    <row r="51" spans="1:6" x14ac:dyDescent="0.3">
      <c r="A51" s="162" t="s">
        <v>144</v>
      </c>
      <c r="B51" s="24"/>
      <c r="C51" s="25"/>
      <c r="D51" s="25"/>
      <c r="E51" s="15" t="s">
        <v>145</v>
      </c>
      <c r="F51" s="25"/>
    </row>
  </sheetData>
  <mergeCells count="8">
    <mergeCell ref="D37:D38"/>
    <mergeCell ref="A2:E2"/>
    <mergeCell ref="A3:E3"/>
    <mergeCell ref="A6:A7"/>
    <mergeCell ref="D6:D7"/>
    <mergeCell ref="C23:C24"/>
    <mergeCell ref="D23:D24"/>
    <mergeCell ref="E23:E24"/>
  </mergeCells>
  <pageMargins left="0.9055118110236221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"/>
  <sheetViews>
    <sheetView view="pageBreakPreview" topLeftCell="A28" zoomScaleNormal="100" zoomScaleSheetLayoutView="100" workbookViewId="0">
      <selection activeCell="A44" sqref="A44"/>
    </sheetView>
  </sheetViews>
  <sheetFormatPr defaultRowHeight="15.75" x14ac:dyDescent="0.25"/>
  <cols>
    <col min="1" max="1" width="64.42578125" style="99" customWidth="1"/>
    <col min="2" max="2" width="6" style="119" customWidth="1"/>
    <col min="3" max="3" width="20.85546875" style="99" customWidth="1"/>
    <col min="4" max="4" width="1.140625" style="13" customWidth="1"/>
    <col min="5" max="5" width="21.140625" style="23" customWidth="1"/>
    <col min="6" max="6" width="10.85546875" style="9" bestFit="1" customWidth="1"/>
    <col min="7" max="16384" width="9.140625" style="9"/>
  </cols>
  <sheetData>
    <row r="2" spans="1:5" x14ac:dyDescent="0.25">
      <c r="A2" s="130" t="s">
        <v>34</v>
      </c>
      <c r="B2" s="130"/>
      <c r="C2" s="130"/>
      <c r="D2" s="130"/>
      <c r="E2" s="130"/>
    </row>
    <row r="3" spans="1:5" x14ac:dyDescent="0.25">
      <c r="A3" s="131" t="s">
        <v>67</v>
      </c>
      <c r="B3" s="131"/>
      <c r="C3" s="131"/>
      <c r="D3" s="131"/>
      <c r="E3" s="131"/>
    </row>
    <row r="5" spans="1:5" x14ac:dyDescent="0.25">
      <c r="C5" s="102" t="s">
        <v>31</v>
      </c>
      <c r="E5" s="18" t="s">
        <v>31</v>
      </c>
    </row>
    <row r="6" spans="1:5" ht="63" x14ac:dyDescent="0.25">
      <c r="A6" s="133"/>
      <c r="B6" s="120"/>
      <c r="C6" s="45" t="s">
        <v>68</v>
      </c>
      <c r="D6" s="134"/>
      <c r="E6" s="31" t="s">
        <v>69</v>
      </c>
    </row>
    <row r="7" spans="1:5" x14ac:dyDescent="0.25">
      <c r="A7" s="133"/>
      <c r="B7" s="120"/>
      <c r="C7" s="103" t="s">
        <v>0</v>
      </c>
      <c r="D7" s="134"/>
      <c r="E7" s="19" t="s">
        <v>0</v>
      </c>
    </row>
    <row r="8" spans="1:5" ht="31.5" x14ac:dyDescent="0.25">
      <c r="A8" s="98" t="s">
        <v>51</v>
      </c>
      <c r="B8" s="120">
        <v>6</v>
      </c>
      <c r="C8" s="32">
        <v>108545688</v>
      </c>
      <c r="D8" s="33"/>
      <c r="E8" s="32">
        <f>118900515-8787198</f>
        <v>110113317</v>
      </c>
    </row>
    <row r="9" spans="1:5" x14ac:dyDescent="0.25">
      <c r="A9" s="98" t="s">
        <v>50</v>
      </c>
      <c r="B9" s="120">
        <v>6</v>
      </c>
      <c r="C9" s="32">
        <v>17680568.300000001</v>
      </c>
      <c r="D9" s="33"/>
      <c r="E9" s="32">
        <v>8787198</v>
      </c>
    </row>
    <row r="10" spans="1:5" x14ac:dyDescent="0.25">
      <c r="A10" s="98" t="s">
        <v>1</v>
      </c>
      <c r="B10" s="120">
        <v>6</v>
      </c>
      <c r="C10" s="12">
        <v>-90125430</v>
      </c>
      <c r="D10" s="7"/>
      <c r="E10" s="12">
        <v>-83656297</v>
      </c>
    </row>
    <row r="11" spans="1:5" x14ac:dyDescent="0.25">
      <c r="A11" s="42" t="s">
        <v>2</v>
      </c>
      <c r="B11" s="117"/>
      <c r="C11" s="34">
        <f>SUM(C8:C10)</f>
        <v>36100826.299999997</v>
      </c>
      <c r="D11" s="35"/>
      <c r="E11" s="36">
        <f>SUM(E8:E10)</f>
        <v>35244218</v>
      </c>
    </row>
    <row r="12" spans="1:5" x14ac:dyDescent="0.25">
      <c r="A12" s="98"/>
      <c r="B12" s="120"/>
      <c r="C12" s="33"/>
      <c r="D12" s="33"/>
      <c r="E12" s="37"/>
    </row>
    <row r="13" spans="1:5" x14ac:dyDescent="0.25">
      <c r="A13" s="98" t="s">
        <v>3</v>
      </c>
      <c r="B13" s="120"/>
      <c r="C13" s="32">
        <v>462689</v>
      </c>
      <c r="D13" s="33"/>
      <c r="E13" s="38">
        <v>284782</v>
      </c>
    </row>
    <row r="14" spans="1:5" x14ac:dyDescent="0.25">
      <c r="A14" s="98" t="s">
        <v>4</v>
      </c>
      <c r="B14" s="120"/>
      <c r="C14" s="12">
        <v>-1671453</v>
      </c>
      <c r="D14" s="33"/>
      <c r="E14" s="20">
        <v>-566540</v>
      </c>
    </row>
    <row r="15" spans="1:5" x14ac:dyDescent="0.25">
      <c r="A15" s="42" t="s">
        <v>42</v>
      </c>
      <c r="B15" s="117"/>
      <c r="C15" s="5">
        <f>SUM(C13:C14)</f>
        <v>-1208764</v>
      </c>
      <c r="D15" s="35"/>
      <c r="E15" s="21">
        <f>SUM(E13:E14)</f>
        <v>-281758</v>
      </c>
    </row>
    <row r="16" spans="1:5" x14ac:dyDescent="0.25">
      <c r="A16" s="98"/>
      <c r="B16" s="120"/>
      <c r="C16" s="33"/>
      <c r="D16" s="33"/>
      <c r="E16" s="37"/>
    </row>
    <row r="17" spans="1:6" x14ac:dyDescent="0.25">
      <c r="A17" s="98" t="s">
        <v>62</v>
      </c>
      <c r="B17" s="120">
        <v>7</v>
      </c>
      <c r="C17" s="6">
        <v>1294713</v>
      </c>
      <c r="D17" s="7"/>
      <c r="E17" s="22">
        <v>-4305968</v>
      </c>
      <c r="F17" s="14"/>
    </row>
    <row r="18" spans="1:6" ht="47.25" x14ac:dyDescent="0.25">
      <c r="A18" s="98" t="s">
        <v>136</v>
      </c>
      <c r="B18" s="120"/>
      <c r="C18" s="7">
        <v>-161777</v>
      </c>
      <c r="D18" s="7"/>
      <c r="E18" s="16">
        <v>850317</v>
      </c>
    </row>
    <row r="19" spans="1:6" ht="47.25" x14ac:dyDescent="0.25">
      <c r="A19" s="98" t="s">
        <v>53</v>
      </c>
      <c r="B19" s="120"/>
      <c r="C19" s="7">
        <v>-3266961</v>
      </c>
      <c r="D19" s="7"/>
      <c r="E19" s="22">
        <v>-112297</v>
      </c>
    </row>
    <row r="20" spans="1:6" x14ac:dyDescent="0.25">
      <c r="A20" s="98" t="s">
        <v>61</v>
      </c>
      <c r="B20" s="120"/>
      <c r="C20" s="7">
        <v>-1269793</v>
      </c>
      <c r="D20" s="7"/>
      <c r="E20" s="22">
        <v>0</v>
      </c>
    </row>
    <row r="21" spans="1:6" x14ac:dyDescent="0.25">
      <c r="A21" s="98" t="s">
        <v>64</v>
      </c>
      <c r="B21" s="120">
        <v>8</v>
      </c>
      <c r="C21" s="12">
        <v>1661254</v>
      </c>
      <c r="D21" s="7"/>
      <c r="E21" s="30">
        <v>4782821</v>
      </c>
    </row>
    <row r="22" spans="1:6" x14ac:dyDescent="0.25">
      <c r="A22" s="42" t="s">
        <v>5</v>
      </c>
      <c r="B22" s="117"/>
      <c r="C22" s="39">
        <f>SUM(C17:C21,C15,C11)</f>
        <v>33149498.299999997</v>
      </c>
      <c r="D22" s="35"/>
      <c r="E22" s="39">
        <f>SUM(E17:E21,E15,E11)</f>
        <v>36177333</v>
      </c>
    </row>
    <row r="23" spans="1:6" x14ac:dyDescent="0.25">
      <c r="A23" s="98" t="s">
        <v>141</v>
      </c>
      <c r="B23" s="120">
        <v>9</v>
      </c>
      <c r="C23" s="7">
        <v>-14882954</v>
      </c>
      <c r="D23" s="33"/>
      <c r="E23" s="22">
        <v>-25474290</v>
      </c>
    </row>
    <row r="24" spans="1:6" x14ac:dyDescent="0.25">
      <c r="A24" s="98" t="s">
        <v>6</v>
      </c>
      <c r="B24" s="120"/>
      <c r="C24" s="12">
        <v>-4840719</v>
      </c>
      <c r="D24" s="33"/>
      <c r="E24" s="20">
        <v>-3869135</v>
      </c>
    </row>
    <row r="25" spans="1:6" x14ac:dyDescent="0.25">
      <c r="A25" s="42" t="s">
        <v>7</v>
      </c>
      <c r="B25" s="117"/>
      <c r="C25" s="40">
        <f>SUM(C22:C24)</f>
        <v>13425825.299999997</v>
      </c>
      <c r="D25" s="35"/>
      <c r="E25" s="40">
        <f>SUM(E22:E24)</f>
        <v>6833908</v>
      </c>
    </row>
    <row r="26" spans="1:6" x14ac:dyDescent="0.25">
      <c r="A26" s="98" t="s">
        <v>135</v>
      </c>
      <c r="B26" s="120">
        <v>10</v>
      </c>
      <c r="C26" s="12">
        <v>-11312358</v>
      </c>
      <c r="D26" s="33"/>
      <c r="E26" s="12">
        <v>354946</v>
      </c>
    </row>
    <row r="27" spans="1:6" x14ac:dyDescent="0.25">
      <c r="A27" s="42" t="s">
        <v>60</v>
      </c>
      <c r="B27" s="117"/>
      <c r="C27" s="41">
        <f>SUM(C25:C26)</f>
        <v>2113467.299999997</v>
      </c>
      <c r="D27" s="35"/>
      <c r="E27" s="41">
        <f>SUM(E25:E26)</f>
        <v>7188854</v>
      </c>
    </row>
    <row r="28" spans="1:6" x14ac:dyDescent="0.25">
      <c r="A28" s="42"/>
      <c r="B28" s="117"/>
      <c r="C28" s="42"/>
      <c r="D28" s="35"/>
      <c r="E28" s="43"/>
    </row>
    <row r="29" spans="1:6" x14ac:dyDescent="0.25">
      <c r="A29" s="42" t="s">
        <v>123</v>
      </c>
      <c r="B29" s="117"/>
      <c r="C29" s="42"/>
      <c r="D29" s="35"/>
      <c r="E29" s="43"/>
    </row>
    <row r="30" spans="1:6" ht="47.25" x14ac:dyDescent="0.25">
      <c r="A30" s="100" t="s">
        <v>8</v>
      </c>
      <c r="B30" s="121"/>
      <c r="C30" s="42"/>
      <c r="D30" s="35"/>
      <c r="E30" s="43"/>
    </row>
    <row r="31" spans="1:6" ht="31.5" x14ac:dyDescent="0.25">
      <c r="A31" s="98" t="s">
        <v>46</v>
      </c>
      <c r="B31" s="120"/>
      <c r="C31" s="42"/>
      <c r="D31" s="35"/>
      <c r="E31" s="43"/>
    </row>
    <row r="32" spans="1:6" x14ac:dyDescent="0.25">
      <c r="A32" s="98" t="s">
        <v>48</v>
      </c>
      <c r="B32" s="120"/>
      <c r="C32" s="7">
        <v>-3674883</v>
      </c>
      <c r="D32" s="35"/>
      <c r="E32" s="16">
        <v>12682324</v>
      </c>
    </row>
    <row r="33" spans="1:5" ht="17.25" customHeight="1" x14ac:dyDescent="0.25">
      <c r="A33" s="98" t="s">
        <v>49</v>
      </c>
      <c r="B33" s="120"/>
      <c r="C33" s="7">
        <v>28346</v>
      </c>
      <c r="D33" s="35"/>
      <c r="E33" s="7">
        <v>-850317</v>
      </c>
    </row>
    <row r="34" spans="1:5" ht="78.75" x14ac:dyDescent="0.25">
      <c r="A34" s="98" t="s">
        <v>59</v>
      </c>
      <c r="B34" s="120"/>
      <c r="C34" s="7">
        <v>0</v>
      </c>
      <c r="D34" s="35"/>
      <c r="E34" s="17">
        <v>-1041380</v>
      </c>
    </row>
    <row r="35" spans="1:5" ht="31.5" x14ac:dyDescent="0.25">
      <c r="A35" s="98" t="s">
        <v>47</v>
      </c>
      <c r="B35" s="120"/>
      <c r="C35" s="12">
        <v>0</v>
      </c>
      <c r="D35" s="35"/>
      <c r="E35" s="30">
        <v>6673</v>
      </c>
    </row>
    <row r="36" spans="1:5" x14ac:dyDescent="0.25">
      <c r="A36" s="42" t="s">
        <v>63</v>
      </c>
      <c r="B36" s="117"/>
      <c r="C36" s="5">
        <f>SUM(C32:C35)</f>
        <v>-3646537</v>
      </c>
      <c r="D36" s="8"/>
      <c r="E36" s="41">
        <f>SUM(E32:E35)</f>
        <v>10797300</v>
      </c>
    </row>
    <row r="37" spans="1:5" ht="16.5" thickBot="1" x14ac:dyDescent="0.3">
      <c r="A37" s="42" t="s">
        <v>124</v>
      </c>
      <c r="B37" s="117"/>
      <c r="C37" s="84">
        <f>C36+C27</f>
        <v>-1533069.700000003</v>
      </c>
      <c r="D37" s="35"/>
      <c r="E37" s="125">
        <f>E36+E27</f>
        <v>17986154</v>
      </c>
    </row>
    <row r="38" spans="1:5" ht="17.25" thickTop="1" thickBot="1" x14ac:dyDescent="0.3">
      <c r="A38" s="124" t="s">
        <v>138</v>
      </c>
      <c r="C38" s="126">
        <v>1003</v>
      </c>
      <c r="E38" s="126">
        <v>3413</v>
      </c>
    </row>
    <row r="39" spans="1:5" ht="16.5" thickTop="1" x14ac:dyDescent="0.25"/>
    <row r="42" spans="1:5" x14ac:dyDescent="0.25">
      <c r="A42" s="101" t="s">
        <v>43</v>
      </c>
      <c r="B42" s="122"/>
      <c r="C42" s="132"/>
      <c r="D42" s="132"/>
      <c r="E42" s="4" t="s">
        <v>44</v>
      </c>
    </row>
    <row r="43" spans="1:5" ht="19.5" customHeight="1" x14ac:dyDescent="0.25">
      <c r="A43" s="2"/>
      <c r="B43" s="123"/>
      <c r="C43" s="3"/>
      <c r="D43" s="10"/>
    </row>
    <row r="44" spans="1:5" x14ac:dyDescent="0.25">
      <c r="A44" s="101" t="s">
        <v>144</v>
      </c>
      <c r="B44" s="122"/>
      <c r="C44" s="132"/>
      <c r="D44" s="132"/>
      <c r="E44" s="4" t="s">
        <v>145</v>
      </c>
    </row>
  </sheetData>
  <mergeCells count="6">
    <mergeCell ref="A2:E2"/>
    <mergeCell ref="A3:E3"/>
    <mergeCell ref="C42:D42"/>
    <mergeCell ref="C44:D44"/>
    <mergeCell ref="A6:A7"/>
    <mergeCell ref="D6:D7"/>
  </mergeCells>
  <pageMargins left="0.9055118110236221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opLeftCell="A34" workbookViewId="0">
      <selection activeCell="A59" sqref="A59"/>
    </sheetView>
  </sheetViews>
  <sheetFormatPr defaultRowHeight="15.75" x14ac:dyDescent="0.25"/>
  <cols>
    <col min="1" max="1" width="89.140625" style="46" customWidth="1"/>
    <col min="2" max="2" width="21.140625" style="64" customWidth="1"/>
    <col min="3" max="3" width="1.85546875" style="48" customWidth="1"/>
    <col min="4" max="4" width="20.5703125" style="64" customWidth="1"/>
    <col min="5" max="16384" width="9.140625" style="46"/>
  </cols>
  <sheetData>
    <row r="2" spans="1:4" ht="18.75" x14ac:dyDescent="0.3">
      <c r="A2" s="135" t="s">
        <v>70</v>
      </c>
      <c r="B2" s="135"/>
      <c r="C2" s="135"/>
      <c r="D2" s="135"/>
    </row>
    <row r="3" spans="1:4" ht="18.75" x14ac:dyDescent="0.3">
      <c r="A3" s="135" t="s">
        <v>126</v>
      </c>
      <c r="B3" s="135"/>
      <c r="C3" s="135"/>
      <c r="D3" s="135"/>
    </row>
    <row r="4" spans="1:4" x14ac:dyDescent="0.25">
      <c r="A4" s="47"/>
      <c r="B4" s="47"/>
      <c r="C4" s="47"/>
      <c r="D4" s="47"/>
    </row>
    <row r="5" spans="1:4" x14ac:dyDescent="0.25">
      <c r="B5" s="45" t="s">
        <v>31</v>
      </c>
      <c r="D5" s="45" t="s">
        <v>31</v>
      </c>
    </row>
    <row r="6" spans="1:4" ht="69.75" customHeight="1" x14ac:dyDescent="0.25">
      <c r="A6" s="136"/>
      <c r="B6" s="45" t="s">
        <v>68</v>
      </c>
      <c r="C6" s="45"/>
      <c r="D6" s="45" t="s">
        <v>140</v>
      </c>
    </row>
    <row r="7" spans="1:4" x14ac:dyDescent="0.25">
      <c r="A7" s="136"/>
      <c r="B7" s="11" t="s">
        <v>0</v>
      </c>
      <c r="C7" s="45"/>
      <c r="D7" s="11" t="s">
        <v>0</v>
      </c>
    </row>
    <row r="8" spans="1:4" x14ac:dyDescent="0.25">
      <c r="A8" s="49" t="s">
        <v>71</v>
      </c>
      <c r="B8" s="50"/>
      <c r="C8" s="51"/>
      <c r="D8" s="50"/>
    </row>
    <row r="9" spans="1:4" x14ac:dyDescent="0.25">
      <c r="A9" s="44" t="s">
        <v>72</v>
      </c>
      <c r="B9" s="52">
        <v>118552533</v>
      </c>
      <c r="C9" s="7"/>
      <c r="D9" s="111">
        <v>112613703</v>
      </c>
    </row>
    <row r="10" spans="1:4" x14ac:dyDescent="0.25">
      <c r="A10" s="44" t="s">
        <v>73</v>
      </c>
      <c r="B10" s="53">
        <v>-64777247</v>
      </c>
      <c r="C10" s="7"/>
      <c r="D10" s="53">
        <v>-66343186</v>
      </c>
    </row>
    <row r="11" spans="1:4" x14ac:dyDescent="0.25">
      <c r="A11" s="44" t="s">
        <v>74</v>
      </c>
      <c r="B11" s="52">
        <v>570671</v>
      </c>
      <c r="C11" s="7"/>
      <c r="D11" s="111">
        <v>446194</v>
      </c>
    </row>
    <row r="12" spans="1:4" x14ac:dyDescent="0.25">
      <c r="A12" s="44" t="s">
        <v>75</v>
      </c>
      <c r="B12" s="53">
        <v>-3180217</v>
      </c>
      <c r="C12" s="7"/>
      <c r="D12" s="53">
        <v>-1816086</v>
      </c>
    </row>
    <row r="13" spans="1:4" x14ac:dyDescent="0.25">
      <c r="A13" s="44" t="s">
        <v>76</v>
      </c>
      <c r="B13" s="52">
        <v>1009652</v>
      </c>
      <c r="C13" s="7"/>
      <c r="D13" s="112">
        <v>114348</v>
      </c>
    </row>
    <row r="14" spans="1:4" ht="31.5" x14ac:dyDescent="0.25">
      <c r="A14" s="44" t="s">
        <v>137</v>
      </c>
      <c r="B14" s="52">
        <f>27477+31610</f>
        <v>59087</v>
      </c>
      <c r="C14" s="7"/>
      <c r="D14" s="53">
        <v>-209764</v>
      </c>
    </row>
    <row r="15" spans="1:4" x14ac:dyDescent="0.25">
      <c r="A15" s="44" t="s">
        <v>127</v>
      </c>
      <c r="B15" s="52">
        <v>486537</v>
      </c>
      <c r="C15" s="6"/>
      <c r="D15" s="112">
        <v>1041687</v>
      </c>
    </row>
    <row r="16" spans="1:4" x14ac:dyDescent="0.25">
      <c r="A16" s="44" t="s">
        <v>77</v>
      </c>
      <c r="B16" s="53">
        <v>-4718860</v>
      </c>
      <c r="C16" s="7"/>
      <c r="D16" s="113">
        <v>-3746997</v>
      </c>
    </row>
    <row r="17" spans="1:4" x14ac:dyDescent="0.25">
      <c r="A17" s="44"/>
      <c r="B17" s="54">
        <f>SUM(B9:B16)</f>
        <v>48002156</v>
      </c>
      <c r="C17" s="60"/>
      <c r="D17" s="54">
        <f>SUM(D9:D16)</f>
        <v>42099899</v>
      </c>
    </row>
    <row r="18" spans="1:4" x14ac:dyDescent="0.25">
      <c r="A18" s="49" t="s">
        <v>78</v>
      </c>
      <c r="B18" s="55"/>
      <c r="C18" s="56"/>
      <c r="D18" s="57"/>
    </row>
    <row r="19" spans="1:4" x14ac:dyDescent="0.25">
      <c r="A19" s="44" t="s">
        <v>12</v>
      </c>
      <c r="B19" s="52">
        <v>3410818</v>
      </c>
      <c r="C19" s="53"/>
      <c r="D19" s="53">
        <v>-7762225</v>
      </c>
    </row>
    <row r="20" spans="1:4" x14ac:dyDescent="0.25">
      <c r="A20" s="44" t="s">
        <v>13</v>
      </c>
      <c r="B20" s="52">
        <v>1326101</v>
      </c>
      <c r="C20" s="53"/>
      <c r="D20" s="112">
        <v>146300128</v>
      </c>
    </row>
    <row r="21" spans="1:4" x14ac:dyDescent="0.25">
      <c r="A21" s="44" t="s">
        <v>14</v>
      </c>
      <c r="B21" s="53">
        <v>-111152190</v>
      </c>
      <c r="C21" s="53"/>
      <c r="D21" s="53">
        <v>-45184295</v>
      </c>
    </row>
    <row r="22" spans="1:4" x14ac:dyDescent="0.25">
      <c r="A22" s="44" t="s">
        <v>35</v>
      </c>
      <c r="B22" s="52">
        <v>7624962</v>
      </c>
      <c r="C22" s="53"/>
      <c r="D22" s="111">
        <v>5066556</v>
      </c>
    </row>
    <row r="23" spans="1:4" x14ac:dyDescent="0.25">
      <c r="A23" s="44" t="s">
        <v>55</v>
      </c>
      <c r="B23" s="53">
        <v>-14951307</v>
      </c>
      <c r="C23" s="53"/>
      <c r="D23" s="53">
        <v>-57042435</v>
      </c>
    </row>
    <row r="24" spans="1:4" x14ac:dyDescent="0.25">
      <c r="A24" s="44" t="s">
        <v>79</v>
      </c>
      <c r="B24" s="52">
        <v>45057219</v>
      </c>
      <c r="C24" s="53"/>
      <c r="D24" s="53">
        <v>-10589553</v>
      </c>
    </row>
    <row r="25" spans="1:4" x14ac:dyDescent="0.25">
      <c r="A25" s="44" t="s">
        <v>80</v>
      </c>
      <c r="B25" s="52">
        <v>858574</v>
      </c>
      <c r="C25" s="46"/>
      <c r="D25" s="112">
        <v>4400245</v>
      </c>
    </row>
    <row r="26" spans="1:4" x14ac:dyDescent="0.25">
      <c r="A26" s="49" t="s">
        <v>81</v>
      </c>
      <c r="B26" s="53"/>
      <c r="C26" s="53"/>
      <c r="D26" s="46"/>
    </row>
    <row r="27" spans="1:4" x14ac:dyDescent="0.25">
      <c r="A27" s="44" t="s">
        <v>82</v>
      </c>
      <c r="B27" s="52">
        <v>302721</v>
      </c>
      <c r="C27" s="53"/>
      <c r="D27" s="53">
        <v>-71534862</v>
      </c>
    </row>
    <row r="28" spans="1:4" x14ac:dyDescent="0.25">
      <c r="A28" s="44" t="s">
        <v>52</v>
      </c>
      <c r="B28" s="53">
        <v>-333333</v>
      </c>
      <c r="C28" s="53"/>
      <c r="D28" s="53">
        <v>-333333</v>
      </c>
    </row>
    <row r="29" spans="1:4" x14ac:dyDescent="0.25">
      <c r="A29" s="44" t="s">
        <v>21</v>
      </c>
      <c r="B29" s="52">
        <v>35000000</v>
      </c>
      <c r="C29" s="52"/>
      <c r="D29" s="52">
        <v>116100000</v>
      </c>
    </row>
    <row r="30" spans="1:4" x14ac:dyDescent="0.25">
      <c r="A30" s="44" t="s">
        <v>22</v>
      </c>
      <c r="B30" s="53">
        <v>-205763246</v>
      </c>
      <c r="C30" s="53"/>
      <c r="D30" s="53">
        <v>-79869510</v>
      </c>
    </row>
    <row r="31" spans="1:4" x14ac:dyDescent="0.25">
      <c r="A31" s="44" t="s">
        <v>25</v>
      </c>
      <c r="B31" s="52">
        <v>6710452</v>
      </c>
      <c r="C31" s="52"/>
      <c r="D31" s="52">
        <v>8044</v>
      </c>
    </row>
    <row r="32" spans="1:4" ht="31.5" x14ac:dyDescent="0.25">
      <c r="A32" s="49" t="s">
        <v>128</v>
      </c>
      <c r="B32" s="58">
        <f>SUM(B17:B31)</f>
        <v>-183907073</v>
      </c>
      <c r="C32" s="8"/>
      <c r="D32" s="58">
        <f>SUM(D17:D31)</f>
        <v>41658659</v>
      </c>
    </row>
    <row r="33" spans="1:4" x14ac:dyDescent="0.25">
      <c r="A33" s="44" t="s">
        <v>83</v>
      </c>
      <c r="B33" s="53">
        <v>-1861779</v>
      </c>
      <c r="C33" s="7"/>
      <c r="D33" s="53">
        <v>-2405011</v>
      </c>
    </row>
    <row r="34" spans="1:4" x14ac:dyDescent="0.25">
      <c r="A34" s="49" t="s">
        <v>129</v>
      </c>
      <c r="B34" s="58">
        <f>SUM(B32:B33)</f>
        <v>-185768852</v>
      </c>
      <c r="C34" s="8"/>
      <c r="D34" s="58">
        <f>SUM(D32:D33)</f>
        <v>39253648</v>
      </c>
    </row>
    <row r="35" spans="1:4" x14ac:dyDescent="0.25">
      <c r="A35" s="49"/>
      <c r="B35" s="60"/>
      <c r="C35" s="60"/>
      <c r="D35" s="60"/>
    </row>
    <row r="36" spans="1:4" ht="19.5" customHeight="1" x14ac:dyDescent="0.25">
      <c r="A36" s="127" t="s">
        <v>142</v>
      </c>
      <c r="B36" s="50"/>
      <c r="C36" s="51"/>
      <c r="D36" s="50"/>
    </row>
    <row r="37" spans="1:4" ht="31.5" x14ac:dyDescent="0.25">
      <c r="A37" s="59" t="s">
        <v>130</v>
      </c>
      <c r="B37" s="53">
        <v>-4816656</v>
      </c>
      <c r="C37" s="7"/>
      <c r="D37" s="53">
        <v>-74947</v>
      </c>
    </row>
    <row r="38" spans="1:4" x14ac:dyDescent="0.25">
      <c r="A38" s="44" t="s">
        <v>84</v>
      </c>
      <c r="B38" s="52">
        <v>4071</v>
      </c>
      <c r="C38" s="7"/>
      <c r="D38" s="52">
        <v>6200</v>
      </c>
    </row>
    <row r="39" spans="1:4" x14ac:dyDescent="0.25">
      <c r="A39" s="59" t="s">
        <v>131</v>
      </c>
      <c r="B39" s="22">
        <v>-75937295</v>
      </c>
      <c r="C39" s="7"/>
      <c r="D39" s="53">
        <v>-25843039</v>
      </c>
    </row>
    <row r="40" spans="1:4" x14ac:dyDescent="0.25">
      <c r="A40" s="59" t="s">
        <v>132</v>
      </c>
      <c r="B40" s="52">
        <v>56867548</v>
      </c>
      <c r="C40" s="7"/>
      <c r="D40" s="112">
        <v>32817519</v>
      </c>
    </row>
    <row r="41" spans="1:4" ht="31.5" x14ac:dyDescent="0.25">
      <c r="A41" s="49" t="s">
        <v>85</v>
      </c>
      <c r="B41" s="58">
        <f>SUM(B37:B40)</f>
        <v>-23882332</v>
      </c>
      <c r="C41" s="8"/>
      <c r="D41" s="58">
        <f>SUM(D37:D40)</f>
        <v>6905733</v>
      </c>
    </row>
    <row r="42" spans="1:4" x14ac:dyDescent="0.25">
      <c r="A42" s="49"/>
      <c r="B42" s="137"/>
      <c r="C42" s="60"/>
      <c r="D42" s="137"/>
    </row>
    <row r="43" spans="1:4" x14ac:dyDescent="0.25">
      <c r="A43" s="49" t="s">
        <v>86</v>
      </c>
      <c r="B43" s="137"/>
      <c r="C43" s="60"/>
      <c r="D43" s="137"/>
    </row>
    <row r="44" spans="1:4" x14ac:dyDescent="0.25">
      <c r="A44" s="44" t="s">
        <v>87</v>
      </c>
      <c r="B44" s="52">
        <v>100000000</v>
      </c>
      <c r="C44" s="52"/>
      <c r="D44" s="112">
        <v>76508000</v>
      </c>
    </row>
    <row r="45" spans="1:4" x14ac:dyDescent="0.25">
      <c r="A45" s="44" t="s">
        <v>88</v>
      </c>
      <c r="B45" s="53">
        <v>-31246530</v>
      </c>
      <c r="C45" s="7"/>
      <c r="D45" s="53">
        <v>-104836907</v>
      </c>
    </row>
    <row r="46" spans="1:4" x14ac:dyDescent="0.25">
      <c r="A46" s="44" t="s">
        <v>89</v>
      </c>
      <c r="B46" s="53">
        <v>-1428367</v>
      </c>
      <c r="C46" s="7"/>
      <c r="D46" s="53">
        <v>-1995163</v>
      </c>
    </row>
    <row r="47" spans="1:4" x14ac:dyDescent="0.25">
      <c r="A47" s="49" t="s">
        <v>90</v>
      </c>
      <c r="B47" s="114">
        <f>SUM(B44:B46)</f>
        <v>67325103</v>
      </c>
      <c r="C47" s="60"/>
      <c r="D47" s="58">
        <f>SUM(D44:D46)</f>
        <v>-30324070</v>
      </c>
    </row>
    <row r="48" spans="1:4" x14ac:dyDescent="0.25">
      <c r="A48" s="49"/>
      <c r="B48" s="57"/>
      <c r="C48" s="60"/>
      <c r="D48" s="57"/>
    </row>
    <row r="49" spans="1:4" x14ac:dyDescent="0.25">
      <c r="A49" s="49" t="s">
        <v>133</v>
      </c>
      <c r="B49" s="61">
        <f>SUM(B47,B41,B34)</f>
        <v>-142326081</v>
      </c>
      <c r="C49" s="60"/>
      <c r="D49" s="115">
        <f>SUM(D47,D41,D34)</f>
        <v>15835311</v>
      </c>
    </row>
    <row r="50" spans="1:4" x14ac:dyDescent="0.25">
      <c r="A50" s="44" t="s">
        <v>91</v>
      </c>
      <c r="B50" s="52">
        <v>5908467</v>
      </c>
      <c r="C50" s="7"/>
      <c r="D50" s="112">
        <v>3813249</v>
      </c>
    </row>
    <row r="51" spans="1:4" x14ac:dyDescent="0.25">
      <c r="A51" s="44" t="s">
        <v>134</v>
      </c>
      <c r="B51" s="53">
        <v>-12088</v>
      </c>
      <c r="C51" s="7"/>
      <c r="D51" s="53">
        <v>0</v>
      </c>
    </row>
    <row r="52" spans="1:4" x14ac:dyDescent="0.25">
      <c r="A52" s="44" t="s">
        <v>92</v>
      </c>
      <c r="B52" s="62">
        <v>452595842</v>
      </c>
      <c r="C52" s="56"/>
      <c r="D52" s="62">
        <v>208793845</v>
      </c>
    </row>
    <row r="53" spans="1:4" ht="16.5" thickBot="1" x14ac:dyDescent="0.3">
      <c r="A53" s="49" t="s">
        <v>93</v>
      </c>
      <c r="B53" s="63">
        <f>SUM(B49:B52)</f>
        <v>316166140</v>
      </c>
      <c r="C53" s="60"/>
      <c r="D53" s="63">
        <f>SUM(D49:D52)</f>
        <v>228442405</v>
      </c>
    </row>
    <row r="54" spans="1:4" ht="16.5" thickTop="1" x14ac:dyDescent="0.25"/>
    <row r="57" spans="1:4" s="116" customFormat="1" ht="18.75" x14ac:dyDescent="0.3">
      <c r="A57" s="1" t="s">
        <v>43</v>
      </c>
      <c r="B57" s="65"/>
      <c r="C57" s="66"/>
      <c r="D57" s="4" t="s">
        <v>44</v>
      </c>
    </row>
    <row r="58" spans="1:4" s="116" customFormat="1" ht="21" customHeight="1" x14ac:dyDescent="0.3">
      <c r="A58" s="2"/>
      <c r="B58" s="67"/>
      <c r="C58" s="10"/>
      <c r="D58" s="68"/>
    </row>
    <row r="59" spans="1:4" s="116" customFormat="1" ht="18.75" x14ac:dyDescent="0.3">
      <c r="A59" s="101" t="s">
        <v>144</v>
      </c>
      <c r="B59" s="65"/>
      <c r="C59" s="66"/>
      <c r="D59" s="4" t="s">
        <v>145</v>
      </c>
    </row>
  </sheetData>
  <mergeCells count="5">
    <mergeCell ref="A2:D2"/>
    <mergeCell ref="A3:D3"/>
    <mergeCell ref="A6:A7"/>
    <mergeCell ref="B42:B43"/>
    <mergeCell ref="D42:D43"/>
  </mergeCells>
  <pageMargins left="0.9055118110236221" right="0.7086614173228347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5"/>
  <sheetViews>
    <sheetView tabSelected="1" view="pageBreakPreview" topLeftCell="A19" zoomScale="85" zoomScaleNormal="85" zoomScaleSheetLayoutView="85" workbookViewId="0">
      <selection activeCell="B43" sqref="B43"/>
    </sheetView>
  </sheetViews>
  <sheetFormatPr defaultColWidth="9.140625" defaultRowHeight="15.75" outlineLevelRow="1" x14ac:dyDescent="0.25"/>
  <cols>
    <col min="1" max="1" width="75.140625" style="69" customWidth="1"/>
    <col min="2" max="2" width="16.7109375" style="70" customWidth="1"/>
    <col min="3" max="3" width="15" style="70" customWidth="1"/>
    <col min="4" max="4" width="17" style="70" customWidth="1"/>
    <col min="5" max="5" width="26.85546875" style="70" customWidth="1"/>
    <col min="6" max="6" width="17.42578125" style="70" customWidth="1"/>
    <col min="7" max="7" width="17.85546875" style="70" customWidth="1"/>
    <col min="8" max="8" width="17.28515625" style="70" customWidth="1"/>
    <col min="9" max="9" width="16" style="70" customWidth="1"/>
    <col min="10" max="10" width="9.140625" style="69"/>
    <col min="11" max="11" width="10.5703125" style="69" bestFit="1" customWidth="1"/>
    <col min="12" max="12" width="9.140625" style="69"/>
    <col min="13" max="13" width="11.85546875" style="69" bestFit="1" customWidth="1"/>
    <col min="14" max="16384" width="9.140625" style="69"/>
  </cols>
  <sheetData>
    <row r="2" spans="1:10" ht="18.75" x14ac:dyDescent="0.25">
      <c r="A2" s="140" t="s">
        <v>94</v>
      </c>
      <c r="B2" s="140"/>
      <c r="C2" s="140"/>
      <c r="D2" s="140"/>
      <c r="E2" s="140"/>
      <c r="F2" s="140"/>
      <c r="G2" s="140"/>
      <c r="H2" s="140"/>
      <c r="I2" s="140"/>
    </row>
    <row r="3" spans="1:10" ht="18.75" x14ac:dyDescent="0.25">
      <c r="A3" s="141" t="s">
        <v>125</v>
      </c>
      <c r="B3" s="141"/>
      <c r="C3" s="141"/>
      <c r="D3" s="141"/>
      <c r="E3" s="141"/>
      <c r="F3" s="141"/>
      <c r="G3" s="141"/>
      <c r="H3" s="141"/>
      <c r="I3" s="141"/>
    </row>
    <row r="4" spans="1:10" x14ac:dyDescent="0.25">
      <c r="I4" s="71"/>
    </row>
    <row r="5" spans="1:10" ht="15.75" customHeight="1" x14ac:dyDescent="0.25">
      <c r="A5" s="142"/>
      <c r="B5" s="138" t="s">
        <v>28</v>
      </c>
      <c r="C5" s="138" t="s">
        <v>95</v>
      </c>
      <c r="D5" s="138" t="s">
        <v>96</v>
      </c>
      <c r="E5" s="138" t="s">
        <v>102</v>
      </c>
      <c r="F5" s="138" t="s">
        <v>54</v>
      </c>
      <c r="G5" s="138" t="s">
        <v>97</v>
      </c>
      <c r="H5" s="138" t="s">
        <v>30</v>
      </c>
      <c r="I5" s="138" t="s">
        <v>101</v>
      </c>
    </row>
    <row r="6" spans="1:10" s="72" customFormat="1" ht="214.5" customHeight="1" x14ac:dyDescent="0.25">
      <c r="A6" s="142"/>
      <c r="B6" s="138"/>
      <c r="C6" s="138"/>
      <c r="D6" s="138"/>
      <c r="E6" s="138"/>
      <c r="F6" s="138"/>
      <c r="G6" s="138"/>
      <c r="H6" s="138"/>
      <c r="I6" s="138"/>
    </row>
    <row r="7" spans="1:10" s="72" customFormat="1" x14ac:dyDescent="0.25">
      <c r="A7" s="73"/>
      <c r="B7" s="74" t="s">
        <v>0</v>
      </c>
      <c r="C7" s="74" t="s">
        <v>0</v>
      </c>
      <c r="D7" s="74" t="s">
        <v>0</v>
      </c>
      <c r="E7" s="74" t="s">
        <v>0</v>
      </c>
      <c r="F7" s="74" t="s">
        <v>0</v>
      </c>
      <c r="G7" s="74" t="s">
        <v>0</v>
      </c>
      <c r="H7" s="74" t="s">
        <v>0</v>
      </c>
      <c r="I7" s="74" t="s">
        <v>0</v>
      </c>
    </row>
    <row r="8" spans="1:10" x14ac:dyDescent="0.25">
      <c r="A8" s="75"/>
      <c r="B8" s="76"/>
      <c r="C8" s="76"/>
      <c r="D8" s="76"/>
      <c r="E8" s="76"/>
      <c r="F8" s="76"/>
      <c r="G8" s="76"/>
      <c r="H8" s="76"/>
      <c r="I8" s="76"/>
    </row>
    <row r="9" spans="1:10" outlineLevel="1" x14ac:dyDescent="0.25">
      <c r="A9" s="75" t="s">
        <v>103</v>
      </c>
      <c r="B9" s="104">
        <v>373667511</v>
      </c>
      <c r="C9" s="104">
        <v>17712311</v>
      </c>
      <c r="D9" s="77">
        <v>-6673</v>
      </c>
      <c r="E9" s="104">
        <v>2931319</v>
      </c>
      <c r="F9" s="77">
        <v>-16128160</v>
      </c>
      <c r="G9" s="104">
        <v>28423220</v>
      </c>
      <c r="H9" s="77">
        <v>-35307896</v>
      </c>
      <c r="I9" s="104">
        <f>SUM(B9:H9)</f>
        <v>371291632</v>
      </c>
    </row>
    <row r="10" spans="1:10" outlineLevel="1" x14ac:dyDescent="0.25">
      <c r="A10" s="78" t="s">
        <v>98</v>
      </c>
      <c r="B10" s="79"/>
      <c r="C10" s="79"/>
      <c r="D10" s="79"/>
      <c r="E10" s="79"/>
      <c r="F10" s="79"/>
      <c r="G10" s="79"/>
      <c r="H10" s="6">
        <f>'ф. 2 конс'!E27</f>
        <v>7188854</v>
      </c>
      <c r="I10" s="6">
        <f>SUM(B10:H10)</f>
        <v>7188854</v>
      </c>
    </row>
    <row r="11" spans="1:10" outlineLevel="1" x14ac:dyDescent="0.25">
      <c r="A11" s="75" t="s">
        <v>65</v>
      </c>
      <c r="B11" s="79"/>
      <c r="C11" s="79"/>
      <c r="D11" s="79"/>
      <c r="E11" s="79"/>
      <c r="F11" s="79"/>
      <c r="G11" s="79"/>
      <c r="H11" s="6"/>
      <c r="I11" s="6"/>
    </row>
    <row r="12" spans="1:10" ht="31.5" outlineLevel="1" x14ac:dyDescent="0.25">
      <c r="A12" s="100" t="s">
        <v>8</v>
      </c>
      <c r="B12" s="79"/>
      <c r="C12" s="79"/>
      <c r="D12" s="79"/>
      <c r="E12" s="79"/>
      <c r="F12" s="79"/>
      <c r="G12" s="79"/>
      <c r="H12" s="6"/>
      <c r="I12" s="6"/>
    </row>
    <row r="13" spans="1:10" ht="31.5" outlineLevel="1" x14ac:dyDescent="0.25">
      <c r="A13" s="78" t="s">
        <v>104</v>
      </c>
      <c r="B13" s="79"/>
      <c r="C13" s="79"/>
      <c r="D13" s="79"/>
      <c r="E13" s="79"/>
      <c r="F13" s="6">
        <f>'ф. 2 конс'!E32</f>
        <v>12682324</v>
      </c>
      <c r="G13" s="7"/>
      <c r="H13" s="79"/>
      <c r="I13" s="6">
        <f t="shared" ref="I13:I17" si="0">SUM(B13:H13)</f>
        <v>12682324</v>
      </c>
    </row>
    <row r="14" spans="1:10" ht="31.5" outlineLevel="1" x14ac:dyDescent="0.25">
      <c r="A14" s="78" t="s">
        <v>105</v>
      </c>
      <c r="B14" s="79"/>
      <c r="C14" s="79"/>
      <c r="D14" s="79"/>
      <c r="E14" s="79"/>
      <c r="F14" s="7">
        <f>'ф. 2 конс'!E33</f>
        <v>-850317</v>
      </c>
      <c r="G14" s="7"/>
      <c r="H14" s="79"/>
      <c r="I14" s="7">
        <f t="shared" si="0"/>
        <v>-850317</v>
      </c>
    </row>
    <row r="15" spans="1:10" ht="94.5" outlineLevel="1" x14ac:dyDescent="0.25">
      <c r="A15" s="78" t="s">
        <v>106</v>
      </c>
      <c r="B15" s="79"/>
      <c r="C15" s="79"/>
      <c r="D15" s="79"/>
      <c r="E15" s="7">
        <f>'ф. 2 конс'!E34</f>
        <v>-1041380</v>
      </c>
      <c r="F15" s="7"/>
      <c r="G15" s="7"/>
      <c r="H15" s="79"/>
      <c r="I15" s="7">
        <f>SUM(B15:H15)</f>
        <v>-1041380</v>
      </c>
    </row>
    <row r="16" spans="1:10" ht="47.25" outlineLevel="1" x14ac:dyDescent="0.25">
      <c r="A16" s="78" t="s">
        <v>120</v>
      </c>
      <c r="B16" s="105"/>
      <c r="C16" s="105"/>
      <c r="D16" s="106">
        <f>'ф. 2 конс'!E35</f>
        <v>6673</v>
      </c>
      <c r="E16" s="12"/>
      <c r="F16" s="105"/>
      <c r="G16" s="105"/>
      <c r="H16" s="105"/>
      <c r="I16" s="106">
        <f t="shared" si="0"/>
        <v>6673</v>
      </c>
      <c r="J16" s="81"/>
    </row>
    <row r="17" spans="1:13" outlineLevel="1" x14ac:dyDescent="0.25">
      <c r="A17" s="75" t="s">
        <v>107</v>
      </c>
      <c r="B17" s="8">
        <f>SUM(B12:B16)</f>
        <v>0</v>
      </c>
      <c r="C17" s="8">
        <f t="shared" ref="C17:H17" si="1">SUM(C12:C16)</f>
        <v>0</v>
      </c>
      <c r="D17" s="107">
        <f t="shared" si="1"/>
        <v>6673</v>
      </c>
      <c r="E17" s="8">
        <f t="shared" si="1"/>
        <v>-1041380</v>
      </c>
      <c r="F17" s="107">
        <f t="shared" si="1"/>
        <v>11832007</v>
      </c>
      <c r="G17" s="8">
        <f t="shared" si="1"/>
        <v>0</v>
      </c>
      <c r="H17" s="8">
        <f t="shared" si="1"/>
        <v>0</v>
      </c>
      <c r="I17" s="108">
        <f t="shared" si="0"/>
        <v>10797300</v>
      </c>
      <c r="J17" s="81"/>
    </row>
    <row r="18" spans="1:13" outlineLevel="1" x14ac:dyDescent="0.25">
      <c r="A18" s="75" t="s">
        <v>108</v>
      </c>
      <c r="B18" s="77">
        <f t="shared" ref="B18:G18" si="2">SUM(B10:B16)</f>
        <v>0</v>
      </c>
      <c r="C18" s="77">
        <f t="shared" si="2"/>
        <v>0</v>
      </c>
      <c r="D18" s="104">
        <f t="shared" si="2"/>
        <v>6673</v>
      </c>
      <c r="E18" s="77">
        <f>SUM(E10:E16)</f>
        <v>-1041380</v>
      </c>
      <c r="F18" s="104">
        <f>SUM(F10:F16)</f>
        <v>11832007</v>
      </c>
      <c r="G18" s="77">
        <f t="shared" si="2"/>
        <v>0</v>
      </c>
      <c r="H18" s="104">
        <f>SUM(H10:H16)</f>
        <v>7188854</v>
      </c>
      <c r="I18" s="104">
        <f>SUM(B18:H18)</f>
        <v>17986154</v>
      </c>
    </row>
    <row r="19" spans="1:13" ht="31.5" outlineLevel="1" x14ac:dyDescent="0.25">
      <c r="A19" s="75" t="s">
        <v>109</v>
      </c>
      <c r="B19" s="8"/>
      <c r="C19" s="8"/>
      <c r="D19" s="87"/>
      <c r="E19" s="8"/>
      <c r="F19" s="87"/>
      <c r="G19" s="8"/>
      <c r="H19" s="87"/>
      <c r="I19" s="87"/>
    </row>
    <row r="20" spans="1:13" ht="47.25" outlineLevel="1" x14ac:dyDescent="0.25">
      <c r="A20" s="78" t="s">
        <v>121</v>
      </c>
      <c r="B20" s="7"/>
      <c r="C20" s="76"/>
      <c r="D20" s="8"/>
      <c r="E20" s="8"/>
      <c r="F20" s="8"/>
      <c r="G20" s="80">
        <v>5687018</v>
      </c>
      <c r="H20" s="7"/>
      <c r="I20" s="80">
        <f>SUM(B20:H20)</f>
        <v>5687018</v>
      </c>
      <c r="M20" s="118"/>
    </row>
    <row r="21" spans="1:13" outlineLevel="1" x14ac:dyDescent="0.25">
      <c r="A21" s="78" t="s">
        <v>110</v>
      </c>
      <c r="B21" s="76"/>
      <c r="C21" s="76"/>
      <c r="D21" s="8"/>
      <c r="E21" s="8"/>
      <c r="F21" s="8"/>
      <c r="G21" s="7"/>
      <c r="H21" s="7">
        <v>-1995163</v>
      </c>
      <c r="I21" s="7">
        <f>SUM(B21:H21)</f>
        <v>-1995163</v>
      </c>
    </row>
    <row r="22" spans="1:13" ht="31.5" outlineLevel="1" x14ac:dyDescent="0.25">
      <c r="A22" s="75" t="s">
        <v>111</v>
      </c>
      <c r="B22" s="77">
        <f t="shared" ref="B22:I22" si="3">SUM(B20:B21)</f>
        <v>0</v>
      </c>
      <c r="C22" s="77">
        <f t="shared" si="3"/>
        <v>0</v>
      </c>
      <c r="D22" s="77">
        <f t="shared" si="3"/>
        <v>0</v>
      </c>
      <c r="E22" s="77">
        <f t="shared" si="3"/>
        <v>0</v>
      </c>
      <c r="F22" s="77">
        <f t="shared" si="3"/>
        <v>0</v>
      </c>
      <c r="G22" s="77">
        <f t="shared" si="3"/>
        <v>5687018</v>
      </c>
      <c r="H22" s="77">
        <f t="shared" si="3"/>
        <v>-1995163</v>
      </c>
      <c r="I22" s="77">
        <f t="shared" si="3"/>
        <v>3691855</v>
      </c>
    </row>
    <row r="23" spans="1:13" ht="30" customHeight="1" outlineLevel="1" thickBot="1" x14ac:dyDescent="0.3">
      <c r="A23" s="75" t="s">
        <v>100</v>
      </c>
      <c r="B23" s="83">
        <f t="shared" ref="B23:H23" si="4">B9+B18+B22</f>
        <v>373667511</v>
      </c>
      <c r="C23" s="83">
        <f t="shared" si="4"/>
        <v>17712311</v>
      </c>
      <c r="D23" s="84">
        <f t="shared" si="4"/>
        <v>0</v>
      </c>
      <c r="E23" s="83">
        <f t="shared" si="4"/>
        <v>1889939</v>
      </c>
      <c r="F23" s="84">
        <f t="shared" si="4"/>
        <v>-4296153</v>
      </c>
      <c r="G23" s="83">
        <f t="shared" si="4"/>
        <v>34110238</v>
      </c>
      <c r="H23" s="84">
        <f t="shared" si="4"/>
        <v>-30114205</v>
      </c>
      <c r="I23" s="83">
        <f>SUM(B23:H23)</f>
        <v>392969641</v>
      </c>
    </row>
    <row r="24" spans="1:13" ht="24.75" customHeight="1" outlineLevel="1" thickTop="1" x14ac:dyDescent="0.25">
      <c r="A24" s="75"/>
      <c r="B24" s="87"/>
      <c r="C24" s="87"/>
      <c r="D24" s="87"/>
      <c r="E24" s="87"/>
      <c r="F24" s="8"/>
      <c r="G24" s="87"/>
      <c r="H24" s="8"/>
      <c r="I24" s="87"/>
    </row>
    <row r="25" spans="1:13" x14ac:dyDescent="0.25">
      <c r="A25" s="75" t="s">
        <v>112</v>
      </c>
      <c r="B25" s="104">
        <v>398667511</v>
      </c>
      <c r="C25" s="85"/>
      <c r="D25" s="86"/>
      <c r="E25" s="85">
        <v>914412</v>
      </c>
      <c r="F25" s="77">
        <v>-3029141</v>
      </c>
      <c r="G25" s="104">
        <v>28423220</v>
      </c>
      <c r="H25" s="86">
        <v>-16808848</v>
      </c>
      <c r="I25" s="104">
        <f>SUM(B25:H25)</f>
        <v>408167154</v>
      </c>
    </row>
    <row r="26" spans="1:13" ht="31.5" x14ac:dyDescent="0.25">
      <c r="A26" s="78" t="s">
        <v>119</v>
      </c>
      <c r="B26" s="85"/>
      <c r="C26" s="85"/>
      <c r="D26" s="86"/>
      <c r="E26" s="88">
        <v>-914412</v>
      </c>
      <c r="F26" s="109">
        <v>602381</v>
      </c>
      <c r="G26" s="85"/>
      <c r="H26" s="88">
        <v>-16761484</v>
      </c>
      <c r="I26" s="88">
        <f>SUM(B26:H26)</f>
        <v>-17073515</v>
      </c>
    </row>
    <row r="27" spans="1:13" x14ac:dyDescent="0.25">
      <c r="A27" s="75" t="s">
        <v>113</v>
      </c>
      <c r="B27" s="104">
        <f>SUM(B25:B26)</f>
        <v>398667511</v>
      </c>
      <c r="C27" s="77">
        <f t="shared" ref="C27:G27" si="5">SUM(C25:C26)</f>
        <v>0</v>
      </c>
      <c r="D27" s="77">
        <f t="shared" si="5"/>
        <v>0</v>
      </c>
      <c r="E27" s="77">
        <f t="shared" si="5"/>
        <v>0</v>
      </c>
      <c r="F27" s="77">
        <f t="shared" si="5"/>
        <v>-2426760</v>
      </c>
      <c r="G27" s="104">
        <f t="shared" si="5"/>
        <v>28423220</v>
      </c>
      <c r="H27" s="77">
        <f>SUM(H25:H26)</f>
        <v>-33570332</v>
      </c>
      <c r="I27" s="77">
        <f t="shared" ref="I27" si="6">SUM(I25:I26)</f>
        <v>391093639</v>
      </c>
    </row>
    <row r="28" spans="1:13" x14ac:dyDescent="0.25">
      <c r="A28" s="78" t="s">
        <v>118</v>
      </c>
      <c r="B28" s="79"/>
      <c r="C28" s="79"/>
      <c r="D28" s="79"/>
      <c r="E28" s="79"/>
      <c r="F28" s="79"/>
      <c r="G28" s="79"/>
      <c r="H28" s="88">
        <f>'ф. 2 конс'!C27</f>
        <v>2113467.299999997</v>
      </c>
      <c r="I28" s="88">
        <f>SUM(B28:H28)</f>
        <v>2113467.299999997</v>
      </c>
    </row>
    <row r="29" spans="1:13" x14ac:dyDescent="0.25">
      <c r="A29" s="75" t="s">
        <v>122</v>
      </c>
      <c r="B29" s="79"/>
      <c r="C29" s="79"/>
      <c r="D29" s="79"/>
      <c r="E29" s="79"/>
      <c r="F29" s="79"/>
      <c r="G29" s="79"/>
      <c r="H29" s="7"/>
      <c r="I29" s="7"/>
    </row>
    <row r="30" spans="1:13" ht="31.5" x14ac:dyDescent="0.25">
      <c r="A30" s="100" t="s">
        <v>8</v>
      </c>
      <c r="B30" s="79"/>
      <c r="C30" s="79"/>
      <c r="D30" s="79"/>
      <c r="E30" s="79"/>
      <c r="F30" s="79"/>
      <c r="G30" s="79"/>
      <c r="H30" s="7"/>
      <c r="I30" s="7"/>
    </row>
    <row r="31" spans="1:13" x14ac:dyDescent="0.25">
      <c r="A31" s="78" t="s">
        <v>114</v>
      </c>
      <c r="B31" s="79"/>
      <c r="C31" s="79"/>
      <c r="D31" s="79"/>
      <c r="E31" s="79"/>
      <c r="F31" s="7">
        <f>'ф. 2 конс'!C32</f>
        <v>-3674883</v>
      </c>
      <c r="G31" s="7"/>
      <c r="H31" s="79"/>
      <c r="I31" s="7">
        <f>SUM(B31:H31)</f>
        <v>-3674883</v>
      </c>
    </row>
    <row r="32" spans="1:13" ht="31.5" x14ac:dyDescent="0.25">
      <c r="A32" s="78" t="s">
        <v>115</v>
      </c>
      <c r="B32" s="105"/>
      <c r="C32" s="105"/>
      <c r="D32" s="105"/>
      <c r="E32" s="105"/>
      <c r="F32" s="12">
        <f>'ф. 2 конс'!C33</f>
        <v>28346</v>
      </c>
      <c r="G32" s="12"/>
      <c r="H32" s="105"/>
      <c r="I32" s="12">
        <f>SUM(B32:H32)</f>
        <v>28346</v>
      </c>
    </row>
    <row r="33" spans="1:10" x14ac:dyDescent="0.25">
      <c r="A33" s="75" t="s">
        <v>116</v>
      </c>
      <c r="B33" s="5">
        <f t="shared" ref="B33:I33" si="7">SUM(B31:B32)</f>
        <v>0</v>
      </c>
      <c r="C33" s="5">
        <f t="shared" si="7"/>
        <v>0</v>
      </c>
      <c r="D33" s="5">
        <f t="shared" si="7"/>
        <v>0</v>
      </c>
      <c r="E33" s="5">
        <f t="shared" si="7"/>
        <v>0</v>
      </c>
      <c r="F33" s="5">
        <f t="shared" si="7"/>
        <v>-3646537</v>
      </c>
      <c r="G33" s="5">
        <f t="shared" si="7"/>
        <v>0</v>
      </c>
      <c r="H33" s="5">
        <f t="shared" si="7"/>
        <v>0</v>
      </c>
      <c r="I33" s="5">
        <f t="shared" si="7"/>
        <v>-3646537</v>
      </c>
    </row>
    <row r="34" spans="1:10" x14ac:dyDescent="0.25">
      <c r="A34" s="75" t="s">
        <v>117</v>
      </c>
      <c r="B34" s="77">
        <f t="shared" ref="B34:I34" si="8">SUM(B28:B32)</f>
        <v>0</v>
      </c>
      <c r="C34" s="77">
        <f t="shared" si="8"/>
        <v>0</v>
      </c>
      <c r="D34" s="77">
        <f t="shared" si="8"/>
        <v>0</v>
      </c>
      <c r="E34" s="77">
        <f t="shared" si="8"/>
        <v>0</v>
      </c>
      <c r="F34" s="77">
        <f t="shared" si="8"/>
        <v>-3646537</v>
      </c>
      <c r="G34" s="77">
        <f t="shared" si="8"/>
        <v>0</v>
      </c>
      <c r="H34" s="77">
        <f t="shared" si="8"/>
        <v>2113467.299999997</v>
      </c>
      <c r="I34" s="77">
        <f t="shared" si="8"/>
        <v>-1533069.700000003</v>
      </c>
      <c r="J34" s="81"/>
    </row>
    <row r="35" spans="1:10" ht="31.5" x14ac:dyDescent="0.25">
      <c r="A35" s="75" t="s">
        <v>109</v>
      </c>
      <c r="B35" s="8"/>
      <c r="C35" s="8"/>
      <c r="D35" s="8"/>
      <c r="E35" s="8"/>
      <c r="F35" s="8"/>
      <c r="G35" s="8"/>
      <c r="H35" s="8"/>
      <c r="I35" s="8"/>
      <c r="J35" s="81"/>
    </row>
    <row r="36" spans="1:10" x14ac:dyDescent="0.25">
      <c r="A36" s="78" t="s">
        <v>110</v>
      </c>
      <c r="B36" s="76"/>
      <c r="C36" s="76"/>
      <c r="D36" s="8"/>
      <c r="E36" s="8"/>
      <c r="F36" s="8"/>
      <c r="G36" s="7"/>
      <c r="H36" s="7">
        <v>-1428367</v>
      </c>
      <c r="I36" s="7">
        <f>SUM(B36:H36)</f>
        <v>-1428367</v>
      </c>
    </row>
    <row r="37" spans="1:10" ht="31.5" x14ac:dyDescent="0.25">
      <c r="A37" s="75" t="s">
        <v>111</v>
      </c>
      <c r="B37" s="77">
        <f t="shared" ref="B37:I37" si="9">SUM(B36:B36)</f>
        <v>0</v>
      </c>
      <c r="C37" s="77">
        <f t="shared" si="9"/>
        <v>0</v>
      </c>
      <c r="D37" s="77">
        <f t="shared" si="9"/>
        <v>0</v>
      </c>
      <c r="E37" s="77">
        <f t="shared" si="9"/>
        <v>0</v>
      </c>
      <c r="F37" s="77">
        <f t="shared" si="9"/>
        <v>0</v>
      </c>
      <c r="G37" s="77">
        <f t="shared" si="9"/>
        <v>0</v>
      </c>
      <c r="H37" s="77">
        <f t="shared" si="9"/>
        <v>-1428367</v>
      </c>
      <c r="I37" s="77">
        <f t="shared" si="9"/>
        <v>-1428367</v>
      </c>
    </row>
    <row r="38" spans="1:10" ht="22.5" customHeight="1" thickBot="1" x14ac:dyDescent="0.3">
      <c r="A38" s="75" t="s">
        <v>99</v>
      </c>
      <c r="B38" s="82">
        <f t="shared" ref="B38:H38" si="10">B27+B34+B37</f>
        <v>398667511</v>
      </c>
      <c r="C38" s="84">
        <f t="shared" si="10"/>
        <v>0</v>
      </c>
      <c r="D38" s="84">
        <f t="shared" si="10"/>
        <v>0</v>
      </c>
      <c r="E38" s="84">
        <f t="shared" si="10"/>
        <v>0</v>
      </c>
      <c r="F38" s="84">
        <f t="shared" si="10"/>
        <v>-6073297</v>
      </c>
      <c r="G38" s="82">
        <f t="shared" si="10"/>
        <v>28423220</v>
      </c>
      <c r="H38" s="84">
        <f t="shared" si="10"/>
        <v>-32885231.700000003</v>
      </c>
      <c r="I38" s="82">
        <f>SUM(B38:H38)</f>
        <v>388132202.30000001</v>
      </c>
    </row>
    <row r="39" spans="1:10" ht="16.5" hidden="1" thickTop="1" x14ac:dyDescent="0.25">
      <c r="B39" s="110">
        <f>B38-'ф. 1 конс'!C39</f>
        <v>0</v>
      </c>
      <c r="F39" s="89">
        <f>F38-'ф. 1 конс'!C41</f>
        <v>0</v>
      </c>
      <c r="H39" s="89">
        <f>H38-'ф. 1 конс'!C43</f>
        <v>0</v>
      </c>
      <c r="I39" s="110">
        <f>I38-'ф. 1 конс'!C44</f>
        <v>0</v>
      </c>
    </row>
    <row r="40" spans="1:10" ht="16.5" thickTop="1" x14ac:dyDescent="0.25">
      <c r="B40" s="110"/>
      <c r="F40" s="89"/>
      <c r="H40" s="89"/>
      <c r="I40" s="110"/>
    </row>
    <row r="41" spans="1:10" x14ac:dyDescent="0.25">
      <c r="B41" s="89"/>
      <c r="E41" s="89"/>
      <c r="F41" s="89"/>
      <c r="G41" s="89"/>
      <c r="H41" s="90"/>
      <c r="I41" s="89"/>
      <c r="J41" s="89"/>
    </row>
    <row r="42" spans="1:10" s="96" customFormat="1" ht="18.75" x14ac:dyDescent="0.3">
      <c r="A42" s="24" t="s">
        <v>43</v>
      </c>
      <c r="B42" s="92"/>
      <c r="C42" s="15"/>
      <c r="D42" s="25" t="s">
        <v>44</v>
      </c>
      <c r="E42" s="93"/>
      <c r="F42" s="94"/>
      <c r="G42" s="94"/>
      <c r="H42" s="95"/>
    </row>
    <row r="43" spans="1:10" s="96" customFormat="1" ht="28.5" customHeight="1" x14ac:dyDescent="0.3">
      <c r="A43" s="91"/>
      <c r="B43" s="92"/>
      <c r="C43" s="93"/>
      <c r="D43" s="93"/>
      <c r="E43" s="93"/>
      <c r="F43" s="94"/>
      <c r="G43" s="94"/>
    </row>
    <row r="44" spans="1:10" s="96" customFormat="1" ht="18.75" x14ac:dyDescent="0.3">
      <c r="A44" s="24" t="s">
        <v>144</v>
      </c>
      <c r="B44" s="92"/>
      <c r="C44" s="15"/>
      <c r="D44" s="15" t="s">
        <v>145</v>
      </c>
      <c r="E44" s="93"/>
      <c r="F44" s="139"/>
      <c r="G44" s="139"/>
    </row>
    <row r="45" spans="1:10" s="96" customFormat="1" ht="18.75" x14ac:dyDescent="0.3">
      <c r="A45" s="97"/>
      <c r="B45" s="92"/>
      <c r="C45" s="92"/>
      <c r="D45" s="92"/>
      <c r="E45" s="92"/>
      <c r="F45" s="92"/>
      <c r="G45" s="92"/>
      <c r="H45" s="92"/>
      <c r="I45" s="92"/>
    </row>
  </sheetData>
  <mergeCells count="12">
    <mergeCell ref="H5:H6"/>
    <mergeCell ref="I5:I6"/>
    <mergeCell ref="F44:G44"/>
    <mergeCell ref="A2:I2"/>
    <mergeCell ref="A3:I3"/>
    <mergeCell ref="A5:A6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ф. 1 конс</vt:lpstr>
      <vt:lpstr>ф. 2 конс</vt:lpstr>
      <vt:lpstr>Ф 3 конс</vt:lpstr>
      <vt:lpstr>ф 4 конс</vt:lpstr>
      <vt:lpstr>'ф. 2 конс'!_Hlk223318201</vt:lpstr>
      <vt:lpstr>'ф 4 конс'!Заголовки_для_печати</vt:lpstr>
      <vt:lpstr>'ф 4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Zhulayeva Zhanara</cp:lastModifiedBy>
  <cp:lastPrinted>2018-11-12T09:48:25Z</cp:lastPrinted>
  <dcterms:created xsi:type="dcterms:W3CDTF">2017-02-27T03:37:51Z</dcterms:created>
  <dcterms:modified xsi:type="dcterms:W3CDTF">2018-11-12T09:49:35Z</dcterms:modified>
</cp:coreProperties>
</file>