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235" windowHeight="12195" activeTab="3"/>
  </bookViews>
  <sheets>
    <sheet name="Конс Баланс " sheetId="17" r:id="rId1"/>
    <sheet name="Конс Прибыли-Убытки" sheetId="18" r:id="rId2"/>
    <sheet name="ОДДС конс" sheetId="20" r:id="rId3"/>
    <sheet name="Конс СК" sheetId="19" r:id="rId4"/>
  </sheets>
  <definedNames>
    <definedName name="_xlnm.Print_Area" localSheetId="0">'Конс Баланс '!$A$1:$D$54</definedName>
    <definedName name="_xlnm.Print_Area" localSheetId="1">'Конс Прибыли-Убытки'!$A$1:$D$37</definedName>
    <definedName name="_xlnm.Print_Area" localSheetId="3">'Конс СК'!$A$1:$I$34</definedName>
    <definedName name="_xlnm.Print_Area" localSheetId="2">'ОДДС конс'!$A$1:$C$59</definedName>
  </definedNames>
  <calcPr calcId="152511"/>
</workbook>
</file>

<file path=xl/calcChain.xml><?xml version="1.0" encoding="utf-8"?>
<calcChain xmlns="http://schemas.openxmlformats.org/spreadsheetml/2006/main">
  <c r="E13" i="19" l="1"/>
  <c r="D13" i="19"/>
  <c r="E11" i="19"/>
  <c r="I11" i="19" l="1"/>
  <c r="C16" i="18" l="1"/>
  <c r="G30" i="19" l="1"/>
  <c r="I29" i="19"/>
  <c r="I28" i="19"/>
  <c r="I27" i="19"/>
  <c r="I15" i="19"/>
  <c r="C30" i="19" l="1"/>
  <c r="C16" i="19"/>
  <c r="B16" i="19"/>
  <c r="E22" i="19" l="1"/>
  <c r="E24" i="19" l="1"/>
  <c r="E30" i="19" s="1"/>
  <c r="I22" i="19"/>
  <c r="C46" i="20"/>
  <c r="B46" i="20"/>
  <c r="C42" i="20"/>
  <c r="B42" i="20"/>
  <c r="I7" i="19" l="1"/>
  <c r="D23" i="19" l="1"/>
  <c r="D24" i="19" s="1"/>
  <c r="D30" i="19" s="1"/>
  <c r="F21" i="19"/>
  <c r="I21" i="19" s="1"/>
  <c r="F20" i="19"/>
  <c r="D12" i="19"/>
  <c r="D16" i="19" s="1"/>
  <c r="F10" i="19"/>
  <c r="I10" i="19" s="1"/>
  <c r="F9" i="19"/>
  <c r="I9" i="19" s="1"/>
  <c r="C21" i="17"/>
  <c r="D29" i="18"/>
  <c r="D11" i="18"/>
  <c r="D8" i="18"/>
  <c r="C15" i="20"/>
  <c r="B15" i="20"/>
  <c r="B33" i="20" s="1"/>
  <c r="B35" i="20" s="1"/>
  <c r="B30" i="19"/>
  <c r="I18" i="19"/>
  <c r="I14" i="19"/>
  <c r="C29" i="18"/>
  <c r="C11" i="18"/>
  <c r="C8" i="18"/>
  <c r="D47" i="17"/>
  <c r="C47" i="17"/>
  <c r="D36" i="17"/>
  <c r="C36" i="17"/>
  <c r="D21" i="17"/>
  <c r="B48" i="20" l="1"/>
  <c r="B51" i="20" s="1"/>
  <c r="C17" i="18"/>
  <c r="C20" i="18" s="1"/>
  <c r="C22" i="18" s="1"/>
  <c r="H19" i="19" s="1"/>
  <c r="H30" i="19" s="1"/>
  <c r="D17" i="18"/>
  <c r="D20" i="18" s="1"/>
  <c r="D22" i="18" s="1"/>
  <c r="C33" i="20"/>
  <c r="C35" i="20" s="1"/>
  <c r="C48" i="20" s="1"/>
  <c r="C51" i="20" s="1"/>
  <c r="I23" i="19"/>
  <c r="I12" i="19"/>
  <c r="F13" i="19"/>
  <c r="F16" i="19" s="1"/>
  <c r="F24" i="19"/>
  <c r="F30" i="19" s="1"/>
  <c r="C49" i="17"/>
  <c r="D49" i="17"/>
  <c r="I20" i="19"/>
  <c r="C30" i="18" l="1"/>
  <c r="H8" i="19"/>
  <c r="D30" i="18"/>
  <c r="I19" i="19"/>
  <c r="I24" i="19" s="1"/>
  <c r="H24" i="19"/>
  <c r="I8" i="19" l="1"/>
  <c r="I13" i="19" s="1"/>
  <c r="I16" i="19" s="1"/>
  <c r="H13" i="19"/>
  <c r="H16" i="19" s="1"/>
  <c r="I30" i="19"/>
</calcChain>
</file>

<file path=xl/sharedStrings.xml><?xml version="1.0" encoding="utf-8"?>
<sst xmlns="http://schemas.openxmlformats.org/spreadsheetml/2006/main" count="185" uniqueCount="139">
  <si>
    <t>АКТИВЫ</t>
  </si>
  <si>
    <t>Денежные средства и их эквиваленты</t>
  </si>
  <si>
    <t>Счета и вклады в банках и других финансовых институтах</t>
  </si>
  <si>
    <t>Займы, выданные клиентам</t>
  </si>
  <si>
    <t>Финансовые активы, имеющиеся в наличии для продажи</t>
  </si>
  <si>
    <t>Инвестиции, удерживаемые до срока погашения</t>
  </si>
  <si>
    <t>Основные средства и нематериальные активы</t>
  </si>
  <si>
    <t>Текущий налоговый актив</t>
  </si>
  <si>
    <t xml:space="preserve">Прочие активы </t>
  </si>
  <si>
    <t>Производные финансовые инструменты</t>
  </si>
  <si>
    <t>ИТОГО АКТИВОВ</t>
  </si>
  <si>
    <t>Текущие счета и вклады клиентов</t>
  </si>
  <si>
    <t>Займы от Правительства Республики Казахстан</t>
  </si>
  <si>
    <t>Выпущенные долговые ценные бумаги</t>
  </si>
  <si>
    <t>Субординированный долг</t>
  </si>
  <si>
    <t>Прочие обязательства</t>
  </si>
  <si>
    <t>Акционерный капитал</t>
  </si>
  <si>
    <t>Резервный капитал</t>
  </si>
  <si>
    <t>Итого капитала</t>
  </si>
  <si>
    <t>ИТОГО ОБЯЗАТЕЛЬСТВ И КАПИТАЛА</t>
  </si>
  <si>
    <t>Процентные доходы</t>
  </si>
  <si>
    <t>Процентные расходы</t>
  </si>
  <si>
    <t>Чистый процентный доход</t>
  </si>
  <si>
    <t xml:space="preserve">Комиссионные доходы </t>
  </si>
  <si>
    <t xml:space="preserve">Комиссионные расходы  </t>
  </si>
  <si>
    <t>Общие административные расходы</t>
  </si>
  <si>
    <t>Прочий совокупный доход:</t>
  </si>
  <si>
    <t>(тыс. тенге)</t>
  </si>
  <si>
    <t>Резерв хеджирования</t>
  </si>
  <si>
    <t>Резерв по переоценке активов, имеющихся в наличии для продажи</t>
  </si>
  <si>
    <t>Чистое изменение справедливой стоимости активов, имеющихся в наличии для продажи, перенесенное в состав прибыли или убытка</t>
  </si>
  <si>
    <t xml:space="preserve">ОБЯЗАТЕЛЬСТВА </t>
  </si>
  <si>
    <t xml:space="preserve">Государственные субсидии </t>
  </si>
  <si>
    <t>ИТОГО ОБЯЗАТЕЛЬСТВ</t>
  </si>
  <si>
    <t>КАПИТАЛ</t>
  </si>
  <si>
    <t>Накопленные убытки</t>
  </si>
  <si>
    <t>ИТОГО КАПИТАЛА</t>
  </si>
  <si>
    <t xml:space="preserve">Чистое изменение справедливой стоимости активов, имеющихся в наличии для продажи </t>
  </si>
  <si>
    <t>Чистое изменение справедливой стоимости активов, имеющихся в наличии для продажи, отраженное в составе прибыли или убытка</t>
  </si>
  <si>
    <t>ДВИЖЕНИЕ ДЕНЕЖНЫХ СРЕДСТВ ОТ ОПЕРАЦИОННОЙ ДЕЯТЕЛЬНОСТИ</t>
  </si>
  <si>
    <t xml:space="preserve">(Увеличение)/уменьшение операционных активов </t>
  </si>
  <si>
    <t xml:space="preserve">Займы, выданные клиентам  </t>
  </si>
  <si>
    <t xml:space="preserve">Производные финансовые инструменты </t>
  </si>
  <si>
    <t>Увеличение/(уменьшение) операционных обязательств</t>
  </si>
  <si>
    <t>Займы от банков и прочих финансовых институтов</t>
  </si>
  <si>
    <t xml:space="preserve">Подоходный налог уплаченный </t>
  </si>
  <si>
    <t>Движение денежных средств от операционной деятельности</t>
  </si>
  <si>
    <t xml:space="preserve">ДВИЖЕНИЕ ДЕНЕЖНЫХ СРЕДСТВ ОТ ИНВЕСТИЦИОННОЙ ДЕЯТЕЛЬНОСТИ </t>
  </si>
  <si>
    <t xml:space="preserve">Выбытие и погашение активов, имеющихся в наличии для продажи  </t>
  </si>
  <si>
    <t>Движение денежных средств от инвестиционной деятельности</t>
  </si>
  <si>
    <t xml:space="preserve">ДВИЖЕНИЕ ДЕНЕЖНЫХ СРЕДСТВ ОТ ФИНАНСОВОЙ ДЕЯТЕЛЬНОСТИ </t>
  </si>
  <si>
    <t>Выкуп и изменения в выпущенных долговых ценных бумагах</t>
  </si>
  <si>
    <t xml:space="preserve">Движение денежных средств от финансовой деятельности </t>
  </si>
  <si>
    <t xml:space="preserve">Влияние изменений валютных курсов на денежные средства и их эквиваленты 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</si>
  <si>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</si>
  <si>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</si>
  <si>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Примечание</t>
  </si>
  <si>
    <t xml:space="preserve"> </t>
  </si>
  <si>
    <t>Займы от ФНБ "Самрук-Казына"</t>
  </si>
  <si>
    <t>Дебиторская задолженность по сделкам "обратного РЕПО"</t>
  </si>
  <si>
    <t>Займы, выданные банкам</t>
  </si>
  <si>
    <t>Остаток на 01 января 2014 г.</t>
  </si>
  <si>
    <t>(в тыс. тенге)</t>
  </si>
  <si>
    <t>Чистое изменение справедливой стоимости активов, имеющихся в наличии для продажи (неаудировано)</t>
  </si>
  <si>
    <t>Прочие распределения (неаудировано)</t>
  </si>
  <si>
    <t>Чистое изменение справедливой стоимости активов, имеющихся в наличии для продажи, перенесенное в состав прибыли или убытка (неаудировано)</t>
  </si>
  <si>
    <t>-</t>
  </si>
  <si>
    <t>Приобретение основных и нематериальных активов</t>
  </si>
  <si>
    <t xml:space="preserve">Убытки от обесценения </t>
  </si>
  <si>
    <t>Прочие доходы, нетто</t>
  </si>
  <si>
    <t>Дисконт по активам, переданным дочернему предприятию Материнской компании</t>
  </si>
  <si>
    <t>Прибыль за период (неаудировано)</t>
  </si>
  <si>
    <t>31.12.2014 г.</t>
  </si>
  <si>
    <t>Отложенные налоговые обязательства</t>
  </si>
  <si>
    <t>Резерв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</t>
  </si>
  <si>
    <t>Дополнительный оплаченный капитал</t>
  </si>
  <si>
    <t>Остаток на 01 января 2015 г.</t>
  </si>
  <si>
    <t>Резерв по переоценке финансовых активов, реклассифи-цированных из категории «финансовые активы, имеющиеся в наличии для продажи», в категорию «займы, выданные клиентам»</t>
  </si>
  <si>
    <t>Резерв по переоценке финансовых активов, имеющихся в наличии для продажи</t>
  </si>
  <si>
    <t>Амортизация резерва по переоценке финансовых активов, имеющихся в наличии для продажи, реклассифицированных в категорию займов, выданных клиентам</t>
  </si>
  <si>
    <t>Амортизация резерва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</t>
  </si>
  <si>
    <t xml:space="preserve">Чистое поступление денежных средств и их эквивалентов </t>
  </si>
  <si>
    <t>Чистый нереализованный доход от операций с инструментами хеджирования, с учетом налога (неаудировано)</t>
  </si>
  <si>
    <t>Консолидированный промежуточный сокращенный отчет о финансовом положении</t>
  </si>
  <si>
    <t>Дебиторская задолженность по договорам финансовой аренды</t>
  </si>
  <si>
    <t>Авансы по договорам финансовой аренды</t>
  </si>
  <si>
    <t>Активы, подлежащие передаче по договорам финансовой аренды</t>
  </si>
  <si>
    <t>Базовая и разводненная прибыль на обыкновенную акцию (в тенге)</t>
  </si>
  <si>
    <t>Консолидированный промежуточный сокращенный отчет о совокупном доходе</t>
  </si>
  <si>
    <t>Консолидированный промежуточный сокращенный отчет об изменениях в капитале</t>
  </si>
  <si>
    <t>Операции с собственниками, отраженные непосредственно в капитале</t>
  </si>
  <si>
    <t>Дополнительный оплаченный капитал по займам от Материнской компании</t>
  </si>
  <si>
    <t>Чистый нереализованный доход от операций с инструментами хеджирования, с учетом налога</t>
  </si>
  <si>
    <t>Операционная прибыль</t>
  </si>
  <si>
    <t>Консолидированный промежуточный сокращенный отчет о движении денежных средств</t>
  </si>
  <si>
    <t>Займы от Материнской компании</t>
  </si>
  <si>
    <t>Нераспределенная прибыль</t>
  </si>
  <si>
    <t>Чистый реализованный доход/(убыток) от операций с активами, имеющимися в наличии для продажи</t>
  </si>
  <si>
    <t>Процентное вознаграждение полученное</t>
  </si>
  <si>
    <t>Процентное 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</si>
  <si>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</si>
  <si>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</si>
  <si>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 xml:space="preserve">Прочие поступления, нетто </t>
  </si>
  <si>
    <t xml:space="preserve">Общие административные платежи </t>
  </si>
  <si>
    <t>Займы от АО "ФНБ "Самрук-Казына"</t>
  </si>
  <si>
    <t>Кредиторская задолженность по сделкам "РЕПО"</t>
  </si>
  <si>
    <t>Продажа основных средств и нематериальных активов</t>
  </si>
  <si>
    <t>Приобретение финансовых активов, имеющихся в наличии для продажи</t>
  </si>
  <si>
    <t>Дисконт по активам, переданным дочерней организации Материнской компании (неаудировано)</t>
  </si>
  <si>
    <t>Итого прочего совокупного дохода (неаудировано)</t>
  </si>
  <si>
    <t>Дивиденды объявленные (неаудировано)</t>
  </si>
  <si>
    <t>Дисконт по займу, выданному проей связанной стороне Материнской компании (неаудировано)</t>
  </si>
  <si>
    <t xml:space="preserve"> АО "Банк Развития Казахстана" по состоянию за 30 сентября 2015 года (неаудированный)</t>
  </si>
  <si>
    <t>Неаудировано 30.09.2015 г.</t>
  </si>
  <si>
    <t>Займы и средства от банков и других финансовых институтов</t>
  </si>
  <si>
    <t>Председатель Правления</t>
  </si>
  <si>
    <t>Жамишев Б.Б.</t>
  </si>
  <si>
    <t>Неаудировано 30.09.2015г.</t>
  </si>
  <si>
    <t>Неаудировано 30.09.2014г.</t>
  </si>
  <si>
    <t>Доход от выкупа долговых ценных бумаг</t>
  </si>
  <si>
    <t xml:space="preserve"> А1О "Банк Развития Казахстана" за период, закончившийся 30 сентября 2015 года (неаудированный)</t>
  </si>
  <si>
    <t xml:space="preserve"> АО "Банк Развития Казахстана" за период, закончившийся 30 сентября 2015 года (неаудированный)</t>
  </si>
  <si>
    <t>Остаток за 30 сентября 2014 г. (неаудировано)</t>
  </si>
  <si>
    <t>Остаток за 30 сентября 2015 г. (неаудировано)</t>
  </si>
  <si>
    <t>Амортизация резерва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 (неаудировано)</t>
  </si>
  <si>
    <t xml:space="preserve">Чистые (выплаты)/поступления от операций с иностранной валютой </t>
  </si>
  <si>
    <t>Чистые поступления/(выплаты) от операций с производными финансовыми инструментами</t>
  </si>
  <si>
    <t>Чистое поступление/(использование) денежных средств от операционной деятельности до уплаты налогов</t>
  </si>
  <si>
    <t>Прочий совокупный убыток за период</t>
  </si>
  <si>
    <t>Итого совокупный (убыток)/доход за период</t>
  </si>
  <si>
    <t>Прибыль до налогообложения</t>
  </si>
  <si>
    <t xml:space="preserve">Расход по подоходному налогу  </t>
  </si>
  <si>
    <t>Прибыль за период</t>
  </si>
  <si>
    <t>Чистый комиссионный (убыток)/доход</t>
  </si>
  <si>
    <t>Чистый (убыток)/доход от операций с иностранной валютой</t>
  </si>
  <si>
    <t>Чистый доход/(убыток) от операций с производными финансовыми инструментами</t>
  </si>
  <si>
    <t>Итого совокупного убытка за период (неаудировано)</t>
  </si>
  <si>
    <t>Заместитель Главного бухгалтера</t>
  </si>
  <si>
    <t>Жаксыбаева Г.Ш.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</si>
</sst>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* #,##0_);* \(#,##0\);&quot;-&quot;??_);@"/>
    <numFmt numFmtId="165" formatCode="_(* #,##0.00_);_(* \(#,##0.00\);_(* &quot;-&quot;??_);_(@_)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charset val="204"/>
      <scheme val="minor"/>
    </font>
    <font>
      <sz val="11"/>
      <color rgb="FF9C6500"/>
      <name val="Calibri"/>
      <family val="2"/>
      <scheme val="minor"/>
    </font>
    <font>
      <sz val="9"/>
      <color theme="1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2"/>
      <color theme="1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4" fillId="2" borderId="0" applyNumberFormat="0" applyBorder="0" applyAlignment="0" applyProtection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0" fillId="0" borderId="0" applyFont="0" applyFill="0" applyBorder="0" applyAlignment="0" applyProtection="0"/>
    <xf numFmtId="0" fontId="7" fillId="0" borderId="0"/>
    <xf numFmtId="0" fontId="7" fillId="0" borderId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5" applyNumberFormat="0" applyAlignment="0" applyProtection="0"/>
    <xf numFmtId="0" fontId="19" fillId="26" borderId="5" applyNumberFormat="0" applyAlignment="0" applyProtection="0"/>
    <xf numFmtId="0" fontId="20" fillId="27" borderId="6" applyNumberFormat="0" applyAlignment="0" applyProtection="0"/>
    <xf numFmtId="0" fontId="21" fillId="27" borderId="6" applyNumberFormat="0" applyAlignment="0" applyProtection="0"/>
    <xf numFmtId="0" fontId="22" fillId="27" borderId="5" applyNumberFormat="0" applyAlignment="0" applyProtection="0"/>
    <xf numFmtId="0" fontId="23" fillId="27" borderId="5" applyNumberFormat="0" applyAlignment="0" applyProtection="0"/>
    <xf numFmtId="0" fontId="24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0" applyNumberFormat="0" applyFill="0" applyAlignment="0" applyProtection="0"/>
    <xf numFmtId="0" fontId="32" fillId="28" borderId="11" applyNumberFormat="0" applyAlignment="0" applyProtection="0"/>
    <xf numFmtId="0" fontId="33" fillId="28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39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31" borderId="12" applyNumberFormat="0" applyFont="0" applyAlignment="0" applyProtection="0"/>
    <xf numFmtId="0" fontId="15" fillId="31" borderId="12" applyNumberFormat="0" applyFont="0" applyAlignment="0" applyProtection="0"/>
    <xf numFmtId="9" fontId="6" fillId="0" borderId="0" applyFont="0" applyFill="0" applyBorder="0" applyAlignment="0" applyProtection="0"/>
    <xf numFmtId="0" fontId="43" fillId="0" borderId="13" applyNumberFormat="0" applyFill="0" applyAlignment="0" applyProtection="0"/>
    <xf numFmtId="0" fontId="44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7" fillId="32" borderId="0" applyNumberFormat="0" applyBorder="0" applyAlignment="0" applyProtection="0"/>
    <xf numFmtId="0" fontId="48" fillId="32" borderId="0" applyNumberFormat="0" applyBorder="0" applyAlignment="0" applyProtection="0"/>
    <xf numFmtId="0" fontId="7" fillId="0" borderId="0"/>
    <xf numFmtId="0" fontId="5" fillId="31" borderId="12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3" fillId="0" borderId="0"/>
    <xf numFmtId="0" fontId="3" fillId="31" borderId="12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1" borderId="12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8" fillId="0" borderId="0"/>
    <xf numFmtId="0" fontId="38" fillId="0" borderId="0"/>
    <xf numFmtId="0" fontId="2" fillId="0" borderId="0"/>
    <xf numFmtId="0" fontId="7" fillId="0" borderId="0"/>
    <xf numFmtId="0" fontId="55" fillId="0" borderId="0" applyNumberFormat="0" applyFill="0" applyBorder="0" applyAlignment="0" applyProtection="0"/>
    <xf numFmtId="0" fontId="1" fillId="31" borderId="12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167">
    <xf numFmtId="0" fontId="0" fillId="0" borderId="0" xfId="0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3" fontId="8" fillId="0" borderId="0" xfId="0" applyNumberFormat="1" applyFont="1" applyFill="1" applyBorder="1" applyAlignment="1" applyProtection="1">
      <alignment horizontal="right"/>
    </xf>
    <xf numFmtId="0" fontId="10" fillId="0" borderId="0" xfId="79" applyFont="1"/>
    <xf numFmtId="0" fontId="12" fillId="0" borderId="0" xfId="81" applyFont="1" applyAlignment="1">
      <alignment horizontal="right"/>
    </xf>
    <xf numFmtId="0" fontId="12" fillId="0" borderId="0" xfId="79" applyFont="1" applyBorder="1" applyAlignment="1">
      <alignment horizontal="center" wrapText="1"/>
    </xf>
    <xf numFmtId="0" fontId="12" fillId="0" borderId="0" xfId="77" applyFont="1" applyAlignment="1">
      <alignment wrapText="1"/>
    </xf>
    <xf numFmtId="0" fontId="12" fillId="0" borderId="0" xfId="79" applyFont="1" applyAlignment="1">
      <alignment wrapText="1"/>
    </xf>
    <xf numFmtId="0" fontId="12" fillId="33" borderId="0" xfId="79" applyFont="1" applyFill="1" applyAlignment="1">
      <alignment wrapText="1"/>
    </xf>
    <xf numFmtId="0" fontId="10" fillId="33" borderId="0" xfId="79" applyFont="1" applyFill="1"/>
    <xf numFmtId="37" fontId="10" fillId="0" borderId="0" xfId="79" applyNumberFormat="1" applyFont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2" fillId="0" borderId="0" xfId="0" applyFont="1" applyAlignment="1">
      <alignment horizontal="center" vertical="justify"/>
    </xf>
    <xf numFmtId="0" fontId="12" fillId="0" borderId="0" xfId="0" applyFont="1" applyAlignment="1">
      <alignment horizontal="right"/>
    </xf>
    <xf numFmtId="0" fontId="8" fillId="0" borderId="1" xfId="0" applyNumberFormat="1" applyFont="1" applyFill="1" applyBorder="1" applyAlignment="1" applyProtection="1">
      <alignment wrapText="1"/>
    </xf>
    <xf numFmtId="164" fontId="8" fillId="0" borderId="1" xfId="0" applyNumberFormat="1" applyFont="1" applyFill="1" applyBorder="1" applyAlignment="1" applyProtection="1">
      <alignment horizontal="right"/>
    </xf>
    <xf numFmtId="0" fontId="12" fillId="0" borderId="0" xfId="0" applyFont="1"/>
    <xf numFmtId="164" fontId="10" fillId="0" borderId="0" xfId="0" applyNumberFormat="1" applyFont="1" applyFill="1" applyBorder="1" applyAlignment="1" applyProtection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8" fillId="0" borderId="2" xfId="0" applyNumberFormat="1" applyFont="1" applyFill="1" applyBorder="1" applyAlignment="1" applyProtection="1">
      <alignment horizontal="right"/>
    </xf>
    <xf numFmtId="164" fontId="12" fillId="0" borderId="2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top" wrapText="1"/>
    </xf>
    <xf numFmtId="164" fontId="13" fillId="0" borderId="0" xfId="0" applyNumberFormat="1" applyFont="1"/>
    <xf numFmtId="164" fontId="9" fillId="0" borderId="0" xfId="0" applyNumberFormat="1" applyFont="1" applyFill="1" applyBorder="1" applyAlignment="1" applyProtection="1">
      <alignment horizontal="right"/>
    </xf>
    <xf numFmtId="0" fontId="12" fillId="0" borderId="2" xfId="0" applyFont="1" applyBorder="1" applyAlignment="1">
      <alignment vertical="top" wrapText="1"/>
    </xf>
    <xf numFmtId="0" fontId="12" fillId="0" borderId="0" xfId="80" applyFont="1"/>
    <xf numFmtId="0" fontId="10" fillId="0" borderId="0" xfId="80" applyFont="1"/>
    <xf numFmtId="0" fontId="12" fillId="0" borderId="0" xfId="0" applyFont="1" applyAlignment="1">
      <alignment horizontal="center"/>
    </xf>
    <xf numFmtId="0" fontId="9" fillId="0" borderId="0" xfId="0" applyNumberFormat="1" applyFont="1" applyFill="1" applyBorder="1" applyAlignment="1" applyProtection="1">
      <alignment vertical="top" wrapText="1"/>
    </xf>
    <xf numFmtId="164" fontId="10" fillId="0" borderId="3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Alignment="1" applyProtection="1">
      <alignment wrapText="1"/>
    </xf>
    <xf numFmtId="0" fontId="10" fillId="0" borderId="0" xfId="0" applyNumberFormat="1" applyFont="1" applyFill="1" applyAlignment="1" applyProtection="1">
      <alignment vertical="top" wrapText="1"/>
    </xf>
    <xf numFmtId="0" fontId="0" fillId="0" borderId="0" xfId="0" applyAlignment="1">
      <alignment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2" fillId="0" borderId="0" xfId="80" applyFont="1" applyAlignment="1">
      <alignment horizontal="right"/>
    </xf>
    <xf numFmtId="0" fontId="9" fillId="0" borderId="0" xfId="0" applyNumberFormat="1" applyFont="1" applyFill="1" applyBorder="1" applyAlignment="1" applyProtection="1">
      <alignment vertical="center" wrapText="1"/>
    </xf>
    <xf numFmtId="164" fontId="9" fillId="0" borderId="0" xfId="77" applyNumberFormat="1" applyFont="1" applyFill="1" applyBorder="1" applyAlignment="1" applyProtection="1">
      <alignment horizontal="right"/>
    </xf>
    <xf numFmtId="0" fontId="10" fillId="0" borderId="0" xfId="80" applyFont="1" applyAlignment="1">
      <alignment wrapText="1"/>
    </xf>
    <xf numFmtId="164" fontId="9" fillId="0" borderId="3" xfId="77" applyNumberFormat="1" applyFont="1" applyFill="1" applyBorder="1" applyAlignment="1" applyProtection="1">
      <alignment horizontal="right"/>
    </xf>
    <xf numFmtId="0" fontId="12" fillId="0" borderId="0" xfId="80" applyFont="1" applyAlignment="1">
      <alignment wrapText="1"/>
    </xf>
    <xf numFmtId="164" fontId="10" fillId="0" borderId="3" xfId="80" applyNumberFormat="1" applyFont="1" applyFill="1" applyBorder="1" applyAlignment="1" applyProtection="1">
      <alignment horizontal="right"/>
    </xf>
    <xf numFmtId="0" fontId="12" fillId="0" borderId="0" xfId="77" applyFont="1"/>
    <xf numFmtId="0" fontId="12" fillId="0" borderId="0" xfId="0" applyFont="1" applyAlignment="1">
      <alignment horizontal="center" vertical="center"/>
    </xf>
    <xf numFmtId="0" fontId="12" fillId="0" borderId="0" xfId="80" applyFont="1" applyAlignment="1">
      <alignment horizontal="center" vertical="center"/>
    </xf>
    <xf numFmtId="37" fontId="12" fillId="0" borderId="2" xfId="79" applyNumberFormat="1" applyFont="1" applyFill="1" applyBorder="1" applyAlignment="1" applyProtection="1">
      <alignment horizontal="right"/>
    </xf>
    <xf numFmtId="37" fontId="10" fillId="0" borderId="0" xfId="79" applyNumberFormat="1" applyFont="1" applyFill="1" applyAlignment="1" applyProtection="1">
      <alignment horizontal="right"/>
    </xf>
    <xf numFmtId="37" fontId="12" fillId="0" borderId="0" xfId="79" applyNumberFormat="1" applyFont="1" applyBorder="1" applyAlignment="1">
      <alignment horizontal="right" wrapText="1"/>
    </xf>
    <xf numFmtId="37" fontId="12" fillId="0" borderId="0" xfId="79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vertical="top"/>
    </xf>
    <xf numFmtId="164" fontId="11" fillId="0" borderId="0" xfId="0" applyNumberFormat="1" applyFont="1" applyBorder="1"/>
    <xf numFmtId="0" fontId="0" fillId="0" borderId="0" xfId="0" applyBorder="1"/>
    <xf numFmtId="0" fontId="11" fillId="0" borderId="0" xfId="0" applyFont="1" applyBorder="1"/>
    <xf numFmtId="0" fontId="0" fillId="0" borderId="0" xfId="0" applyFill="1"/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3" fontId="12" fillId="0" borderId="0" xfId="80" applyNumberFormat="1" applyFont="1" applyAlignment="1"/>
    <xf numFmtId="0" fontId="12" fillId="0" borderId="0" xfId="0" applyFont="1" applyAlignment="1">
      <alignment vertical="justify" wrapText="1"/>
    </xf>
    <xf numFmtId="0" fontId="12" fillId="0" borderId="0" xfId="0" applyFont="1" applyAlignment="1">
      <alignment vertical="justify"/>
    </xf>
    <xf numFmtId="0" fontId="10" fillId="0" borderId="0" xfId="80" applyFont="1" applyAlignment="1">
      <alignment wrapText="1"/>
    </xf>
    <xf numFmtId="0" fontId="0" fillId="0" borderId="0" xfId="0"/>
    <xf numFmtId="3" fontId="12" fillId="0" borderId="0" xfId="80" applyNumberFormat="1" applyFont="1" applyAlignment="1">
      <alignment horizontal="center"/>
    </xf>
    <xf numFmtId="0" fontId="10" fillId="0" borderId="0" xfId="79" applyFont="1" applyAlignment="1">
      <alignment wrapText="1"/>
    </xf>
    <xf numFmtId="3" fontId="8" fillId="0" borderId="1" xfId="0" applyNumberFormat="1" applyFont="1" applyFill="1" applyBorder="1" applyAlignment="1" applyProtection="1">
      <alignment wrapText="1"/>
    </xf>
    <xf numFmtId="3" fontId="8" fillId="0" borderId="2" xfId="0" applyNumberFormat="1" applyFont="1" applyFill="1" applyBorder="1" applyAlignment="1" applyProtection="1">
      <alignment wrapText="1"/>
    </xf>
    <xf numFmtId="3" fontId="10" fillId="0" borderId="0" xfId="0" applyNumberFormat="1" applyFont="1" applyAlignment="1">
      <alignment horizontal="right"/>
    </xf>
    <xf numFmtId="0" fontId="0" fillId="0" borderId="0" xfId="0" applyAlignment="1"/>
    <xf numFmtId="164" fontId="11" fillId="0" borderId="0" xfId="0" applyNumberFormat="1" applyFont="1" applyAlignment="1"/>
    <xf numFmtId="0" fontId="10" fillId="0" borderId="0" xfId="80" applyFont="1" applyAlignment="1"/>
    <xf numFmtId="3" fontId="12" fillId="0" borderId="4" xfId="0" applyNumberFormat="1" applyFont="1" applyBorder="1" applyAlignment="1">
      <alignment horizontal="right"/>
    </xf>
    <xf numFmtId="164" fontId="10" fillId="0" borderId="0" xfId="80" applyNumberFormat="1" applyFont="1" applyAlignment="1"/>
    <xf numFmtId="0" fontId="0" fillId="0" borderId="0" xfId="0" applyFill="1" applyAlignment="1"/>
    <xf numFmtId="0" fontId="13" fillId="0" borderId="0" xfId="0" applyFont="1" applyAlignment="1"/>
    <xf numFmtId="14" fontId="12" fillId="0" borderId="0" xfId="0" applyNumberFormat="1" applyFont="1" applyAlignment="1">
      <alignment horizontal="right" wrapText="1"/>
    </xf>
    <xf numFmtId="0" fontId="13" fillId="0" borderId="0" xfId="0" applyFont="1" applyBorder="1" applyAlignment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/>
    <xf numFmtId="164" fontId="49" fillId="0" borderId="0" xfId="0" applyNumberFormat="1" applyFont="1" applyAlignment="1">
      <alignment horizontal="right"/>
    </xf>
    <xf numFmtId="0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right"/>
    </xf>
    <xf numFmtId="164" fontId="8" fillId="0" borderId="14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wrapText="1"/>
    </xf>
    <xf numFmtId="3" fontId="12" fillId="0" borderId="2" xfId="0" applyNumberFormat="1" applyFont="1" applyFill="1" applyBorder="1" applyAlignment="1" applyProtection="1">
      <alignment wrapText="1"/>
    </xf>
    <xf numFmtId="164" fontId="12" fillId="0" borderId="1" xfId="0" applyNumberFormat="1" applyFont="1" applyFill="1" applyBorder="1" applyAlignment="1" applyProtection="1">
      <alignment horizontal="right"/>
    </xf>
    <xf numFmtId="3" fontId="12" fillId="0" borderId="4" xfId="0" applyNumberFormat="1" applyFont="1" applyFill="1" applyBorder="1" applyAlignment="1" applyProtection="1">
      <alignment wrapText="1"/>
    </xf>
    <xf numFmtId="0" fontId="12" fillId="0" borderId="3" xfId="79" applyFont="1" applyBorder="1" applyAlignment="1">
      <alignment horizontal="center" wrapText="1"/>
    </xf>
    <xf numFmtId="3" fontId="12" fillId="0" borderId="3" xfId="0" applyNumberFormat="1" applyFont="1" applyFill="1" applyBorder="1" applyAlignment="1" applyProtection="1">
      <alignment wrapText="1"/>
    </xf>
    <xf numFmtId="164" fontId="8" fillId="0" borderId="3" xfId="0" applyNumberFormat="1" applyFont="1" applyFill="1" applyBorder="1" applyAlignment="1" applyProtection="1">
      <alignment horizontal="right"/>
    </xf>
    <xf numFmtId="37" fontId="12" fillId="0" borderId="3" xfId="79" applyNumberFormat="1" applyFont="1" applyFill="1" applyBorder="1" applyAlignment="1" applyProtection="1">
      <alignment horizontal="right"/>
    </xf>
    <xf numFmtId="164" fontId="9" fillId="0" borderId="14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 wrapText="1"/>
    </xf>
    <xf numFmtId="0" fontId="53" fillId="0" borderId="0" xfId="80" applyFont="1" applyAlignment="1">
      <alignment horizontal="right"/>
    </xf>
    <xf numFmtId="3" fontId="54" fillId="0" borderId="0" xfId="0" applyNumberFormat="1" applyFont="1" applyAlignment="1">
      <alignment horizontal="right"/>
    </xf>
    <xf numFmtId="3" fontId="53" fillId="0" borderId="14" xfId="0" applyNumberFormat="1" applyFont="1" applyBorder="1" applyAlignment="1">
      <alignment horizontal="right"/>
    </xf>
    <xf numFmtId="3" fontId="53" fillId="0" borderId="2" xfId="0" applyNumberFormat="1" applyFont="1" applyBorder="1" applyAlignment="1">
      <alignment horizontal="right"/>
    </xf>
    <xf numFmtId="3" fontId="53" fillId="0" borderId="0" xfId="0" applyNumberFormat="1" applyFont="1" applyBorder="1" applyAlignment="1">
      <alignment horizontal="right"/>
    </xf>
    <xf numFmtId="3" fontId="54" fillId="0" borderId="3" xfId="0" applyNumberFormat="1" applyFont="1" applyBorder="1" applyAlignment="1">
      <alignment horizontal="right"/>
    </xf>
    <xf numFmtId="37" fontId="53" fillId="0" borderId="0" xfId="77" applyNumberFormat="1" applyFont="1" applyFill="1" applyBorder="1" applyAlignment="1" applyProtection="1">
      <alignment horizontal="right"/>
    </xf>
    <xf numFmtId="164" fontId="8" fillId="0" borderId="3" xfId="77" applyNumberFormat="1" applyFont="1" applyFill="1" applyBorder="1" applyAlignment="1" applyProtection="1">
      <alignment horizontal="right"/>
    </xf>
    <xf numFmtId="0" fontId="54" fillId="0" borderId="0" xfId="80" applyFont="1" applyAlignment="1">
      <alignment horizontal="right"/>
    </xf>
    <xf numFmtId="0" fontId="10" fillId="0" borderId="0" xfId="80" applyFont="1" applyAlignment="1">
      <alignment wrapText="1"/>
    </xf>
    <xf numFmtId="0" fontId="10" fillId="0" borderId="0" xfId="79" applyFont="1" applyAlignment="1">
      <alignment wrapText="1"/>
    </xf>
    <xf numFmtId="0" fontId="10" fillId="0" borderId="0" xfId="80" applyFont="1" applyAlignment="1">
      <alignment wrapText="1"/>
    </xf>
    <xf numFmtId="0" fontId="51" fillId="0" borderId="0" xfId="0" applyNumberFormat="1" applyFont="1" applyFill="1" applyBorder="1" applyAlignment="1" applyProtection="1">
      <alignment horizontal="center" vertical="center"/>
    </xf>
    <xf numFmtId="0" fontId="51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80" applyFont="1" applyAlignment="1">
      <alignment horizontal="center" vertical="center"/>
    </xf>
    <xf numFmtId="0" fontId="49" fillId="0" borderId="0" xfId="80" applyFont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164" fontId="9" fillId="0" borderId="3" xfId="0" applyNumberFormat="1" applyFont="1" applyFill="1" applyBorder="1" applyAlignment="1" applyProtection="1">
      <alignment horizontal="right"/>
    </xf>
    <xf numFmtId="37" fontId="12" fillId="0" borderId="14" xfId="79" applyNumberFormat="1" applyFont="1" applyFill="1" applyBorder="1" applyAlignment="1" applyProtection="1">
      <alignment horizontal="right"/>
    </xf>
    <xf numFmtId="164" fontId="51" fillId="0" borderId="0" xfId="0" applyNumberFormat="1" applyFont="1" applyFill="1" applyBorder="1" applyAlignment="1" applyProtection="1">
      <alignment horizontal="right"/>
    </xf>
    <xf numFmtId="0" fontId="53" fillId="0" borderId="0" xfId="0" applyFont="1" applyAlignment="1">
      <alignment horizontal="right" wrapText="1"/>
    </xf>
    <xf numFmtId="3" fontId="12" fillId="0" borderId="0" xfId="80" applyNumberFormat="1" applyFont="1" applyAlignment="1">
      <alignment horizontal="center"/>
    </xf>
    <xf numFmtId="0" fontId="10" fillId="0" borderId="0" xfId="80" applyFont="1" applyAlignment="1">
      <alignment wrapText="1"/>
    </xf>
    <xf numFmtId="0" fontId="10" fillId="0" borderId="0" xfId="79" applyFont="1" applyAlignment="1">
      <alignment wrapText="1"/>
    </xf>
    <xf numFmtId="0" fontId="10" fillId="0" borderId="0" xfId="79" applyFont="1" applyAlignment="1">
      <alignment wrapText="1"/>
    </xf>
    <xf numFmtId="0" fontId="12" fillId="0" borderId="0" xfId="80" applyFont="1" applyAlignment="1">
      <alignment horizontal="left"/>
    </xf>
    <xf numFmtId="0" fontId="13" fillId="0" borderId="0" xfId="0" applyFont="1" applyAlignment="1">
      <alignment horizontal="left"/>
    </xf>
    <xf numFmtId="164" fontId="12" fillId="0" borderId="14" xfId="0" applyNumberFormat="1" applyFont="1" applyFill="1" applyBorder="1" applyAlignment="1" applyProtection="1">
      <alignment horizontal="right"/>
    </xf>
    <xf numFmtId="0" fontId="12" fillId="0" borderId="0" xfId="80" applyFont="1" applyBorder="1" applyAlignment="1">
      <alignment wrapText="1"/>
    </xf>
    <xf numFmtId="164" fontId="8" fillId="0" borderId="0" xfId="0" applyNumberFormat="1" applyFont="1" applyFill="1" applyBorder="1" applyAlignment="1" applyProtection="1">
      <alignment horizontal="right"/>
    </xf>
    <xf numFmtId="0" fontId="10" fillId="0" borderId="0" xfId="79" applyFont="1" applyAlignment="1">
      <alignment wrapText="1"/>
    </xf>
    <xf numFmtId="0" fontId="52" fillId="0" borderId="0" xfId="0" applyFont="1" applyFill="1" applyAlignment="1"/>
    <xf numFmtId="3" fontId="10" fillId="0" borderId="15" xfId="0" applyNumberFormat="1" applyFont="1" applyBorder="1" applyAlignment="1">
      <alignment horizontal="right"/>
    </xf>
    <xf numFmtId="164" fontId="54" fillId="0" borderId="0" xfId="77" applyNumberFormat="1" applyFont="1" applyFill="1" applyBorder="1" applyAlignment="1" applyProtection="1">
      <alignment horizontal="right"/>
    </xf>
    <xf numFmtId="164" fontId="54" fillId="0" borderId="3" xfId="77" applyNumberFormat="1" applyFont="1" applyFill="1" applyBorder="1" applyAlignment="1" applyProtection="1">
      <alignment horizontal="right"/>
    </xf>
    <xf numFmtId="164" fontId="53" fillId="0" borderId="0" xfId="80" applyNumberFormat="1" applyFont="1" applyAlignment="1">
      <alignment horizontal="right" wrapText="1"/>
    </xf>
    <xf numFmtId="164" fontId="54" fillId="0" borderId="3" xfId="80" applyNumberFormat="1" applyFont="1" applyFill="1" applyBorder="1" applyAlignment="1" applyProtection="1">
      <alignment horizontal="right"/>
    </xf>
    <xf numFmtId="164" fontId="54" fillId="0" borderId="0" xfId="80" applyNumberFormat="1" applyFont="1" applyFill="1" applyAlignment="1" applyProtection="1">
      <alignment horizontal="right"/>
    </xf>
    <xf numFmtId="164" fontId="53" fillId="0" borderId="3" xfId="77" applyNumberFormat="1" applyFont="1" applyFill="1" applyBorder="1" applyAlignment="1" applyProtection="1">
      <alignment horizontal="right"/>
    </xf>
    <xf numFmtId="3" fontId="53" fillId="0" borderId="4" xfId="0" applyNumberFormat="1" applyFont="1" applyBorder="1" applyAlignment="1">
      <alignment horizontal="right"/>
    </xf>
    <xf numFmtId="0" fontId="53" fillId="0" borderId="0" xfId="80" applyFont="1" applyAlignment="1">
      <alignment horizontal="center" vertical="center"/>
    </xf>
    <xf numFmtId="0" fontId="54" fillId="0" borderId="0" xfId="8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3" fontId="12" fillId="0" borderId="0" xfId="80" applyNumberFormat="1" applyFont="1" applyAlignment="1">
      <alignment horizontal="center"/>
    </xf>
    <xf numFmtId="0" fontId="12" fillId="0" borderId="0" xfId="80" applyFont="1" applyAlignment="1">
      <alignment horizontal="center" vertical="justify" wrapText="1"/>
    </xf>
    <xf numFmtId="0" fontId="12" fillId="0" borderId="0" xfId="80" applyFont="1" applyAlignment="1">
      <alignment horizontal="center" vertical="justify"/>
    </xf>
    <xf numFmtId="0" fontId="10" fillId="0" borderId="0" xfId="80" applyFont="1" applyAlignment="1">
      <alignment wrapText="1"/>
    </xf>
    <xf numFmtId="3" fontId="12" fillId="0" borderId="0" xfId="80" applyNumberFormat="1" applyFont="1" applyAlignment="1">
      <alignment horizontal="left"/>
    </xf>
    <xf numFmtId="0" fontId="12" fillId="0" borderId="0" xfId="79" applyFont="1" applyAlignment="1">
      <alignment horizontal="center" vertical="justify" wrapText="1"/>
    </xf>
    <xf numFmtId="0" fontId="12" fillId="0" borderId="0" xfId="79" applyFont="1" applyAlignment="1">
      <alignment horizontal="center" vertical="justify"/>
    </xf>
    <xf numFmtId="0" fontId="10" fillId="0" borderId="0" xfId="79" applyFont="1" applyAlignment="1">
      <alignment wrapText="1"/>
    </xf>
    <xf numFmtId="0" fontId="12" fillId="0" borderId="0" xfId="79" applyFont="1" applyBorder="1" applyAlignment="1">
      <alignment horizontal="center" wrapText="1"/>
    </xf>
    <xf numFmtId="0" fontId="12" fillId="0" borderId="3" xfId="79" applyFont="1" applyBorder="1" applyAlignment="1">
      <alignment horizontal="center" wrapText="1"/>
    </xf>
  </cellXfs>
  <cellStyles count="186">
    <cellStyle name="20% - Акцент1" xfId="1" builtinId="30" customBuiltin="1"/>
    <cellStyle name="20% - Акцент1 2" xfId="2"/>
    <cellStyle name="20% — акцент1 2" xfId="150"/>
    <cellStyle name="20% - Акцент1 2 2" xfId="132"/>
    <cellStyle name="20% - Акцент1 3" xfId="104"/>
    <cellStyle name="20% — акцент1 3" xfId="157"/>
    <cellStyle name="20% - Акцент1 4" xfId="119"/>
    <cellStyle name="20% — акцент1 4" xfId="174"/>
    <cellStyle name="20% - Акцент2" xfId="3" builtinId="34" customBuiltin="1"/>
    <cellStyle name="20% - Акцент2 2" xfId="4"/>
    <cellStyle name="20% — акцент2 2" xfId="154"/>
    <cellStyle name="20% - Акцент2 2 2" xfId="134"/>
    <cellStyle name="20% - Акцент2 3" xfId="106"/>
    <cellStyle name="20% — акцент2 3" xfId="168"/>
    <cellStyle name="20% - Акцент2 4" xfId="121"/>
    <cellStyle name="20% — акцент2 4" xfId="160"/>
    <cellStyle name="20% - Акцент3" xfId="5" builtinId="38" customBuiltin="1"/>
    <cellStyle name="20% - Акцент3 2" xfId="6"/>
    <cellStyle name="20% — акцент3 2" xfId="158"/>
    <cellStyle name="20% - Акцент3 2 2" xfId="136"/>
    <cellStyle name="20% - Акцент3 3" xfId="108"/>
    <cellStyle name="20% — акцент3 3" xfId="156"/>
    <cellStyle name="20% - Акцент3 4" xfId="123"/>
    <cellStyle name="20% — акцент3 4" xfId="173"/>
    <cellStyle name="20% - Акцент4" xfId="7" builtinId="42" customBuiltin="1"/>
    <cellStyle name="20% - Акцент4 2" xfId="8"/>
    <cellStyle name="20% — акцент4 2" xfId="161"/>
    <cellStyle name="20% - Акцент4 2 2" xfId="138"/>
    <cellStyle name="20% - Акцент4 3" xfId="110"/>
    <cellStyle name="20% — акцент4 3" xfId="171"/>
    <cellStyle name="20% - Акцент4 4" xfId="125"/>
    <cellStyle name="20% — акцент4 4" xfId="180"/>
    <cellStyle name="20% - Акцент5" xfId="9" builtinId="46" customBuiltin="1"/>
    <cellStyle name="20% - Акцент5 2" xfId="10"/>
    <cellStyle name="20% — акцент5 2" xfId="163"/>
    <cellStyle name="20% - Акцент5 2 2" xfId="140"/>
    <cellStyle name="20% - Акцент5 3" xfId="112"/>
    <cellStyle name="20% — акцент5 3" xfId="175"/>
    <cellStyle name="20% - Акцент5 4" xfId="127"/>
    <cellStyle name="20% — акцент5 4" xfId="182"/>
    <cellStyle name="20% - Акцент6" xfId="11" builtinId="50" customBuiltin="1"/>
    <cellStyle name="20% - Акцент6 2" xfId="12"/>
    <cellStyle name="20% — акцент6 2" xfId="166"/>
    <cellStyle name="20% - Акцент6 2 2" xfId="142"/>
    <cellStyle name="20% - Акцент6 3" xfId="114"/>
    <cellStyle name="20% — акцент6 3" xfId="177"/>
    <cellStyle name="20% - Акцент6 4" xfId="129"/>
    <cellStyle name="20% — акцент6 4" xfId="184"/>
    <cellStyle name="40% - Акцент1" xfId="13" builtinId="31" customBuiltin="1"/>
    <cellStyle name="40% - Акцент1 2" xfId="14"/>
    <cellStyle name="40% — акцент1 2" xfId="151"/>
    <cellStyle name="40% - Акцент1 2 2" xfId="133"/>
    <cellStyle name="40% - Акцент1 3" xfId="105"/>
    <cellStyle name="40% — акцент1 3" xfId="153"/>
    <cellStyle name="40% - Акцент1 4" xfId="120"/>
    <cellStyle name="40% — акцент1 4" xfId="170"/>
    <cellStyle name="40% - Акцент2" xfId="15" builtinId="35" customBuiltin="1"/>
    <cellStyle name="40% - Акцент2 2" xfId="16"/>
    <cellStyle name="40% — акцент2 2" xfId="155"/>
    <cellStyle name="40% - Акцент2 2 2" xfId="135"/>
    <cellStyle name="40% - Акцент2 3" xfId="107"/>
    <cellStyle name="40% — акцент2 3" xfId="165"/>
    <cellStyle name="40% - Акцент2 4" xfId="122"/>
    <cellStyle name="40% — акцент2 4" xfId="179"/>
    <cellStyle name="40% - Акцент3" xfId="17" builtinId="39" customBuiltin="1"/>
    <cellStyle name="40% - Акцент3 2" xfId="18"/>
    <cellStyle name="40% — акцент3 2" xfId="159"/>
    <cellStyle name="40% - Акцент3 2 2" xfId="137"/>
    <cellStyle name="40% - Акцент3 3" xfId="109"/>
    <cellStyle name="40% — акцент3 3" xfId="152"/>
    <cellStyle name="40% - Акцент3 4" xfId="124"/>
    <cellStyle name="40% — акцент3 4" xfId="169"/>
    <cellStyle name="40% - Акцент4" xfId="19" builtinId="43" customBuiltin="1"/>
    <cellStyle name="40% - Акцент4 2" xfId="20"/>
    <cellStyle name="40% — акцент4 2" xfId="162"/>
    <cellStyle name="40% - Акцент4 2 2" xfId="139"/>
    <cellStyle name="40% - Акцент4 3" xfId="111"/>
    <cellStyle name="40% — акцент4 3" xfId="172"/>
    <cellStyle name="40% - Акцент4 4" xfId="126"/>
    <cellStyle name="40% — акцент4 4" xfId="181"/>
    <cellStyle name="40% - Акцент5" xfId="21" builtinId="47" customBuiltin="1"/>
    <cellStyle name="40% - Акцент5 2" xfId="22"/>
    <cellStyle name="40% — акцент5 2" xfId="164"/>
    <cellStyle name="40% - Акцент5 2 2" xfId="141"/>
    <cellStyle name="40% - Акцент5 3" xfId="113"/>
    <cellStyle name="40% — акцент5 3" xfId="176"/>
    <cellStyle name="40% - Акцент5 4" xfId="128"/>
    <cellStyle name="40% — акцент5 4" xfId="183"/>
    <cellStyle name="40% - Акцент6" xfId="23" builtinId="51" customBuiltin="1"/>
    <cellStyle name="40% - Акцент6 2" xfId="24"/>
    <cellStyle name="40% — акцент6 2" xfId="167"/>
    <cellStyle name="40% - Акцент6 2 2" xfId="143"/>
    <cellStyle name="40% - Акцент6 3" xfId="115"/>
    <cellStyle name="40% — акцент6 3" xfId="178"/>
    <cellStyle name="40% - Акцент6 4" xfId="130"/>
    <cellStyle name="40% — акцент6 4" xfId="185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Comma_05 E.001 Loan summary 30_Sep_05" xfId="37"/>
    <cellStyle name="I0Normal" xfId="38"/>
    <cellStyle name="I1Normal" xfId="39"/>
    <cellStyle name="Акцент1" xfId="40" builtinId="29" customBuiltin="1"/>
    <cellStyle name="Акцент1 2" xfId="41"/>
    <cellStyle name="Акцент2" xfId="42" builtinId="33" customBuiltin="1"/>
    <cellStyle name="Акцент2 2" xfId="43"/>
    <cellStyle name="Акцент3" xfId="44" builtinId="37" customBuiltin="1"/>
    <cellStyle name="Акцент3 2" xfId="45"/>
    <cellStyle name="Акцент4" xfId="46" builtinId="41" customBuiltin="1"/>
    <cellStyle name="Акцент4 2" xfId="47"/>
    <cellStyle name="Акцент5" xfId="48" builtinId="45" customBuiltin="1"/>
    <cellStyle name="Акцент5 2" xfId="49"/>
    <cellStyle name="Акцент6" xfId="50" builtinId="49" customBuiltin="1"/>
    <cellStyle name="Акцент6 2" xfId="51"/>
    <cellStyle name="Ввод " xfId="52" builtinId="20" customBuiltin="1"/>
    <cellStyle name="Ввод  2" xfId="53"/>
    <cellStyle name="Вывод" xfId="54" builtinId="21" customBuiltin="1"/>
    <cellStyle name="Вывод 2" xfId="55"/>
    <cellStyle name="Вычисление" xfId="56" builtinId="22" customBuiltin="1"/>
    <cellStyle name="Вычисление 2" xfId="57"/>
    <cellStyle name="Заголовок 1" xfId="58" builtinId="16" customBuiltin="1"/>
    <cellStyle name="Заголовок 1 2" xfId="59"/>
    <cellStyle name="Заголовок 2" xfId="60" builtinId="17" customBuiltin="1"/>
    <cellStyle name="Заголовок 2 2" xfId="61"/>
    <cellStyle name="Заголовок 3" xfId="62" builtinId="18" customBuiltin="1"/>
    <cellStyle name="Заголовок 3 2" xfId="63"/>
    <cellStyle name="Заголовок 4" xfId="64" builtinId="19" customBuiltin="1"/>
    <cellStyle name="Заголовок 4 2" xfId="65"/>
    <cellStyle name="Итог" xfId="66" builtinId="25" customBuiltin="1"/>
    <cellStyle name="Итог 2" xfId="67"/>
    <cellStyle name="Контрольная ячейка" xfId="68" builtinId="23" customBuiltin="1"/>
    <cellStyle name="Контрольная ячейка 2" xfId="69"/>
    <cellStyle name="Название" xfId="70" builtinId="15" customBuiltin="1"/>
    <cellStyle name="Название 2" xfId="71"/>
    <cellStyle name="Название 3" xfId="148"/>
    <cellStyle name="Нейтральный" xfId="72" builtinId="28" customBuiltin="1"/>
    <cellStyle name="Нейтральный 2" xfId="73"/>
    <cellStyle name="Обычный" xfId="0" builtinId="0" customBuiltin="1"/>
    <cellStyle name="Обычный 10" xfId="74"/>
    <cellStyle name="Обычный 10 12 2" xfId="102"/>
    <cellStyle name="Обычный 10 62" xfId="146"/>
    <cellStyle name="Обычный 111" xfId="147"/>
    <cellStyle name="Обычный 19" xfId="116"/>
    <cellStyle name="Обычный 2 10 10" xfId="75"/>
    <cellStyle name="Обычный 2 14 11" xfId="117"/>
    <cellStyle name="Обычный 2 32" xfId="76"/>
    <cellStyle name="Обычный 2 5" xfId="77"/>
    <cellStyle name="Обычный 24" xfId="78"/>
    <cellStyle name="Обычный 3 3" xfId="79"/>
    <cellStyle name="Обычный 4 2" xfId="80"/>
    <cellStyle name="Обычный 4 3" xfId="81"/>
    <cellStyle name="Обычный 69" xfId="82"/>
    <cellStyle name="Обычный 71" xfId="83"/>
    <cellStyle name="Обычный 71 13" xfId="144"/>
    <cellStyle name="Обычный 8" xfId="84"/>
    <cellStyle name="Обычный 90" xfId="85"/>
    <cellStyle name="Обычный 92" xfId="86"/>
    <cellStyle name="Обычный 92 4" xfId="145"/>
    <cellStyle name="Плохой" xfId="87" builtinId="27" customBuiltin="1"/>
    <cellStyle name="Плохой 2" xfId="88"/>
    <cellStyle name="Пояснение" xfId="89" builtinId="53" customBuiltin="1"/>
    <cellStyle name="Пояснение 2" xfId="90"/>
    <cellStyle name="Примечание" xfId="91" builtinId="10" customBuiltin="1"/>
    <cellStyle name="Примечание 2" xfId="92"/>
    <cellStyle name="Примечание 2 2" xfId="131"/>
    <cellStyle name="Примечание 3" xfId="103"/>
    <cellStyle name="Примечание 4" xfId="118"/>
    <cellStyle name="Примечание 5" xfId="149"/>
    <cellStyle name="Процентный 2 10" xfId="93"/>
    <cellStyle name="Связанная ячейка" xfId="94" builtinId="24" customBuiltin="1"/>
    <cellStyle name="Связанная ячейка 2" xfId="95"/>
    <cellStyle name="Текст предупреждения" xfId="96" builtinId="11" customBuiltin="1"/>
    <cellStyle name="Текст предупреждения 2" xfId="97"/>
    <cellStyle name="Финансовый 12" xfId="98"/>
    <cellStyle name="Финансовый 2" xfId="99"/>
    <cellStyle name="Хороший" xfId="100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5" zoomScale="85" zoomScaleNormal="85" workbookViewId="0">
      <selection activeCell="A54" sqref="A54:D54"/>
    </sheetView>
  </sheetViews>
  <sheetFormatPr defaultRowHeight="15" x14ac:dyDescent="0.2"/>
  <cols>
    <col min="1" max="1" width="62.28515625" style="15" customWidth="1"/>
    <col min="2" max="2" width="13.7109375" style="65" customWidth="1"/>
    <col min="3" max="3" width="17.85546875" style="39" customWidth="1"/>
    <col min="4" max="4" width="18.85546875" style="87" customWidth="1"/>
    <col min="5" max="5" width="10.28515625" style="14" bestFit="1" customWidth="1"/>
    <col min="6" max="6" width="12.140625" style="15" bestFit="1" customWidth="1"/>
    <col min="7" max="16384" width="9.140625" style="15"/>
  </cols>
  <sheetData>
    <row r="1" spans="1:5" ht="15.75" x14ac:dyDescent="0.2">
      <c r="A1" s="155" t="s">
        <v>83</v>
      </c>
      <c r="B1" s="155"/>
      <c r="C1" s="155"/>
      <c r="D1" s="155"/>
    </row>
    <row r="2" spans="1:5" ht="15.75" customHeight="1" x14ac:dyDescent="0.2">
      <c r="A2" s="156" t="s">
        <v>112</v>
      </c>
      <c r="B2" s="156"/>
      <c r="C2" s="156"/>
      <c r="D2" s="156"/>
    </row>
    <row r="4" spans="1:5" ht="15.75" x14ac:dyDescent="0.25">
      <c r="A4" s="1"/>
      <c r="B4" s="117"/>
      <c r="D4" s="17" t="s">
        <v>62</v>
      </c>
    </row>
    <row r="5" spans="1:5" ht="33" customHeight="1" x14ac:dyDescent="0.25">
      <c r="B5" s="49" t="s">
        <v>56</v>
      </c>
      <c r="C5" s="86" t="s">
        <v>113</v>
      </c>
      <c r="D5" s="86" t="s">
        <v>72</v>
      </c>
    </row>
    <row r="6" spans="1:5" ht="15.75" x14ac:dyDescent="0.25">
      <c r="A6" s="2" t="s">
        <v>0</v>
      </c>
      <c r="B6" s="66"/>
    </row>
    <row r="7" spans="1:5" ht="15.75" x14ac:dyDescent="0.25">
      <c r="A7" s="3" t="s">
        <v>1</v>
      </c>
      <c r="B7" s="149">
        <v>12</v>
      </c>
      <c r="C7" s="78">
        <v>253399776</v>
      </c>
      <c r="D7" s="78">
        <v>164590612</v>
      </c>
    </row>
    <row r="8" spans="1:5" ht="15.75" x14ac:dyDescent="0.25">
      <c r="A8" s="3" t="s">
        <v>2</v>
      </c>
      <c r="B8" s="149">
        <v>13</v>
      </c>
      <c r="C8" s="78">
        <v>55773711</v>
      </c>
      <c r="D8" s="78">
        <v>67463505</v>
      </c>
    </row>
    <row r="9" spans="1:5" ht="15.75" x14ac:dyDescent="0.25">
      <c r="A9" s="3" t="s">
        <v>60</v>
      </c>
      <c r="B9" s="149">
        <v>14</v>
      </c>
      <c r="C9" s="78">
        <v>82868668</v>
      </c>
      <c r="D9" s="78">
        <v>61938629</v>
      </c>
      <c r="E9" s="15"/>
    </row>
    <row r="10" spans="1:5" ht="15.75" x14ac:dyDescent="0.25">
      <c r="A10" s="3" t="s">
        <v>3</v>
      </c>
      <c r="B10" s="149">
        <v>15</v>
      </c>
      <c r="C10" s="78">
        <v>1099061304</v>
      </c>
      <c r="D10" s="78">
        <v>753248238</v>
      </c>
      <c r="E10" s="15"/>
    </row>
    <row r="11" spans="1:5" ht="31.5" x14ac:dyDescent="0.25">
      <c r="A11" s="3" t="s">
        <v>84</v>
      </c>
      <c r="B11" s="149">
        <v>16</v>
      </c>
      <c r="C11" s="78">
        <v>22741144</v>
      </c>
      <c r="D11" s="78">
        <v>23794208</v>
      </c>
      <c r="E11" s="15"/>
    </row>
    <row r="12" spans="1:5" ht="15.75" x14ac:dyDescent="0.25">
      <c r="A12" s="3" t="s">
        <v>4</v>
      </c>
      <c r="B12" s="149">
        <v>17</v>
      </c>
      <c r="C12" s="88">
        <v>199069525</v>
      </c>
      <c r="D12" s="78">
        <v>190765799</v>
      </c>
      <c r="E12" s="15"/>
    </row>
    <row r="13" spans="1:5" ht="15.75" x14ac:dyDescent="0.25">
      <c r="A13" s="3" t="s">
        <v>5</v>
      </c>
      <c r="B13" s="64"/>
      <c r="C13" s="78">
        <v>4586655</v>
      </c>
      <c r="D13" s="78">
        <v>4353339</v>
      </c>
      <c r="E13" s="15"/>
    </row>
    <row r="14" spans="1:5" ht="15.75" x14ac:dyDescent="0.25">
      <c r="A14" s="3" t="s">
        <v>85</v>
      </c>
      <c r="B14" s="149">
        <v>18</v>
      </c>
      <c r="C14" s="78">
        <v>14206550</v>
      </c>
      <c r="D14" s="78">
        <v>767174</v>
      </c>
      <c r="E14" s="15"/>
    </row>
    <row r="15" spans="1:5" ht="31.5" x14ac:dyDescent="0.25">
      <c r="A15" s="3" t="s">
        <v>86</v>
      </c>
      <c r="B15" s="149">
        <v>19</v>
      </c>
      <c r="C15" s="78">
        <v>2665540</v>
      </c>
      <c r="D15" s="78">
        <v>527613</v>
      </c>
      <c r="E15" s="15"/>
    </row>
    <row r="16" spans="1:5" ht="15" customHeight="1" x14ac:dyDescent="0.25">
      <c r="A16" s="3" t="s">
        <v>6</v>
      </c>
      <c r="B16" s="149"/>
      <c r="C16" s="78">
        <v>258474</v>
      </c>
      <c r="D16" s="78">
        <v>316585</v>
      </c>
      <c r="E16" s="15"/>
    </row>
    <row r="17" spans="1:5" ht="15.75" x14ac:dyDescent="0.25">
      <c r="A17" s="3" t="s">
        <v>8</v>
      </c>
      <c r="B17" s="149">
        <v>20</v>
      </c>
      <c r="C17" s="78">
        <v>50977854</v>
      </c>
      <c r="D17" s="78">
        <v>33458937</v>
      </c>
      <c r="E17" s="15"/>
    </row>
    <row r="18" spans="1:5" ht="15.75" x14ac:dyDescent="0.25">
      <c r="A18" s="3" t="s">
        <v>7</v>
      </c>
      <c r="B18" s="149"/>
      <c r="C18" s="88">
        <v>4381706</v>
      </c>
      <c r="D18" s="78">
        <v>5180280</v>
      </c>
      <c r="E18" s="15"/>
    </row>
    <row r="19" spans="1:5" ht="15.75" x14ac:dyDescent="0.25">
      <c r="A19" s="3" t="s">
        <v>9</v>
      </c>
      <c r="B19" s="149">
        <v>21</v>
      </c>
      <c r="C19" s="88">
        <v>32686693</v>
      </c>
      <c r="D19" s="78">
        <v>281118</v>
      </c>
      <c r="E19" s="15"/>
    </row>
    <row r="20" spans="1:5" ht="15.75" x14ac:dyDescent="0.25">
      <c r="C20" s="40"/>
      <c r="D20" s="89"/>
      <c r="E20" s="15"/>
    </row>
    <row r="21" spans="1:5" ht="16.5" thickBot="1" x14ac:dyDescent="0.3">
      <c r="A21" s="18" t="s">
        <v>10</v>
      </c>
      <c r="B21" s="91"/>
      <c r="C21" s="95">
        <f>SUM(C7:C20)</f>
        <v>1822677600</v>
      </c>
      <c r="D21" s="76">
        <f>SUM(D7:D20)</f>
        <v>1306686037</v>
      </c>
      <c r="E21" s="15"/>
    </row>
    <row r="22" spans="1:5" ht="16.5" thickTop="1" x14ac:dyDescent="0.25">
      <c r="C22" s="90"/>
      <c r="D22" s="89"/>
      <c r="E22" s="15"/>
    </row>
    <row r="23" spans="1:5" ht="15.75" x14ac:dyDescent="0.25">
      <c r="A23" s="20" t="s">
        <v>31</v>
      </c>
      <c r="B23" s="118"/>
      <c r="C23" s="90"/>
      <c r="D23" s="89"/>
      <c r="E23" s="15"/>
    </row>
    <row r="24" spans="1:5" ht="15.75" x14ac:dyDescent="0.25">
      <c r="A24" s="3" t="s">
        <v>11</v>
      </c>
      <c r="B24" s="64"/>
      <c r="C24" s="78">
        <v>24356223</v>
      </c>
      <c r="D24" s="78">
        <v>22313588</v>
      </c>
      <c r="E24" s="15"/>
    </row>
    <row r="25" spans="1:5" ht="15.75" x14ac:dyDescent="0.25">
      <c r="A25" s="3" t="s">
        <v>12</v>
      </c>
      <c r="B25" s="149">
        <v>22</v>
      </c>
      <c r="C25" s="78">
        <v>13232053</v>
      </c>
      <c r="D25" s="78">
        <v>24023327</v>
      </c>
      <c r="E25" s="15"/>
    </row>
    <row r="26" spans="1:5" ht="15.75" x14ac:dyDescent="0.25">
      <c r="A26" s="3" t="s">
        <v>95</v>
      </c>
      <c r="B26" s="149">
        <v>23</v>
      </c>
      <c r="C26" s="78">
        <v>67305185</v>
      </c>
      <c r="D26" s="78">
        <v>28966731</v>
      </c>
      <c r="E26" s="15"/>
    </row>
    <row r="27" spans="1:5" ht="15.75" x14ac:dyDescent="0.25">
      <c r="A27" s="3" t="s">
        <v>58</v>
      </c>
      <c r="B27" s="149"/>
      <c r="C27" s="78">
        <v>23248209</v>
      </c>
      <c r="D27" s="78">
        <v>22741814</v>
      </c>
      <c r="E27" s="15"/>
    </row>
    <row r="28" spans="1:5" ht="31.5" x14ac:dyDescent="0.25">
      <c r="A28" s="3" t="s">
        <v>114</v>
      </c>
      <c r="B28" s="149">
        <v>24</v>
      </c>
      <c r="C28" s="78">
        <v>738448320</v>
      </c>
      <c r="D28" s="78">
        <v>489848600</v>
      </c>
      <c r="E28" s="15"/>
    </row>
    <row r="29" spans="1:5" ht="15.75" x14ac:dyDescent="0.25">
      <c r="A29" s="3" t="s">
        <v>32</v>
      </c>
      <c r="B29" s="149">
        <v>25</v>
      </c>
      <c r="C29" s="78">
        <v>36352884</v>
      </c>
      <c r="D29" s="78">
        <v>7234798</v>
      </c>
      <c r="E29" s="15"/>
    </row>
    <row r="30" spans="1:5" ht="15.75" x14ac:dyDescent="0.25">
      <c r="A30" s="3" t="s">
        <v>13</v>
      </c>
      <c r="B30" s="149">
        <v>26</v>
      </c>
      <c r="C30" s="78">
        <v>540809136</v>
      </c>
      <c r="D30" s="78">
        <v>370914040</v>
      </c>
      <c r="E30" s="15"/>
    </row>
    <row r="31" spans="1:5" ht="15.75" x14ac:dyDescent="0.25">
      <c r="A31" s="3" t="s">
        <v>14</v>
      </c>
      <c r="B31" s="149"/>
      <c r="C31" s="78">
        <v>4586655</v>
      </c>
      <c r="D31" s="78">
        <v>4353339</v>
      </c>
      <c r="E31" s="15"/>
    </row>
    <row r="32" spans="1:5" ht="15.75" x14ac:dyDescent="0.25">
      <c r="A32" s="3" t="s">
        <v>15</v>
      </c>
      <c r="B32" s="149">
        <v>27</v>
      </c>
      <c r="C32" s="78">
        <v>62459738</v>
      </c>
      <c r="D32" s="78">
        <v>15944461</v>
      </c>
      <c r="E32" s="15"/>
    </row>
    <row r="33" spans="1:6" ht="15.75" x14ac:dyDescent="0.25">
      <c r="A33" s="3" t="s">
        <v>73</v>
      </c>
      <c r="B33" s="149"/>
      <c r="C33" s="78">
        <v>5806521</v>
      </c>
      <c r="D33" s="78">
        <v>5259105</v>
      </c>
      <c r="E33" s="15"/>
    </row>
    <row r="34" spans="1:6" ht="15.75" x14ac:dyDescent="0.25">
      <c r="A34" s="3" t="s">
        <v>9</v>
      </c>
      <c r="B34" s="149">
        <v>21</v>
      </c>
      <c r="C34" s="78">
        <v>7592216</v>
      </c>
      <c r="D34" s="78">
        <v>2118613</v>
      </c>
    </row>
    <row r="35" spans="1:6" ht="15.75" x14ac:dyDescent="0.25">
      <c r="B35" s="152"/>
      <c r="C35" s="40"/>
      <c r="D35" s="89"/>
    </row>
    <row r="36" spans="1:6" ht="15.75" x14ac:dyDescent="0.25">
      <c r="A36" s="22" t="s">
        <v>33</v>
      </c>
      <c r="B36" s="153"/>
      <c r="C36" s="96">
        <f>SUM(C24:C35)</f>
        <v>1524197140</v>
      </c>
      <c r="D36" s="77">
        <f>SUM(D24:D35)</f>
        <v>993718416</v>
      </c>
    </row>
    <row r="37" spans="1:6" ht="15.75" x14ac:dyDescent="0.25">
      <c r="B37" s="152"/>
      <c r="C37" s="90"/>
      <c r="D37" s="89"/>
    </row>
    <row r="38" spans="1:6" ht="15.75" x14ac:dyDescent="0.25">
      <c r="A38" s="25" t="s">
        <v>34</v>
      </c>
      <c r="B38" s="154"/>
      <c r="C38" s="90"/>
      <c r="D38" s="89"/>
    </row>
    <row r="39" spans="1:6" ht="15.75" x14ac:dyDescent="0.25">
      <c r="A39" s="3" t="s">
        <v>16</v>
      </c>
      <c r="B39" s="149">
        <v>28</v>
      </c>
      <c r="C39" s="78">
        <v>313667511</v>
      </c>
      <c r="D39" s="78">
        <v>313667511</v>
      </c>
    </row>
    <row r="40" spans="1:6" ht="15.75" x14ac:dyDescent="0.25">
      <c r="A40" s="3" t="s">
        <v>17</v>
      </c>
      <c r="B40" s="64"/>
      <c r="C40" s="78">
        <v>17712311</v>
      </c>
      <c r="D40" s="78">
        <v>17712311</v>
      </c>
    </row>
    <row r="41" spans="1:6" ht="15.75" x14ac:dyDescent="0.25">
      <c r="A41" s="3" t="s">
        <v>28</v>
      </c>
      <c r="B41" s="64"/>
      <c r="C41" s="78">
        <v>2658567</v>
      </c>
      <c r="D41" s="21">
        <v>-348584</v>
      </c>
    </row>
    <row r="42" spans="1:6" ht="63" x14ac:dyDescent="0.25">
      <c r="A42" s="3" t="s">
        <v>74</v>
      </c>
      <c r="B42" s="64"/>
      <c r="C42" s="78">
        <v>4685173</v>
      </c>
      <c r="D42" s="78">
        <v>6386403</v>
      </c>
    </row>
    <row r="43" spans="1:6" ht="31.5" x14ac:dyDescent="0.25">
      <c r="A43" s="42" t="s">
        <v>29</v>
      </c>
      <c r="B43" s="64"/>
      <c r="C43" s="21">
        <v>-12626072</v>
      </c>
      <c r="D43" s="21">
        <v>-3401426</v>
      </c>
      <c r="F43" s="26"/>
    </row>
    <row r="44" spans="1:6" ht="15.75" x14ac:dyDescent="0.25">
      <c r="A44" s="42" t="s">
        <v>75</v>
      </c>
      <c r="B44" s="64"/>
      <c r="C44" s="78">
        <v>28586865</v>
      </c>
      <c r="D44" s="78">
        <v>28637838</v>
      </c>
      <c r="F44" s="26"/>
    </row>
    <row r="45" spans="1:6" ht="15.75" customHeight="1" x14ac:dyDescent="0.25">
      <c r="A45" s="3" t="s">
        <v>35</v>
      </c>
      <c r="B45" s="64"/>
      <c r="C45" s="21">
        <v>-56203895</v>
      </c>
      <c r="D45" s="21">
        <v>-49686432</v>
      </c>
    </row>
    <row r="46" spans="1:6" ht="15.75" x14ac:dyDescent="0.25">
      <c r="C46" s="40"/>
      <c r="D46" s="89"/>
    </row>
    <row r="47" spans="1:6" ht="15.75" x14ac:dyDescent="0.25">
      <c r="A47" s="28" t="s">
        <v>36</v>
      </c>
      <c r="B47" s="92"/>
      <c r="C47" s="96">
        <f>SUM(C39:C46)</f>
        <v>298480460</v>
      </c>
      <c r="D47" s="77">
        <f>SUM(D39:D46)</f>
        <v>312967621</v>
      </c>
    </row>
    <row r="48" spans="1:6" ht="15.75" x14ac:dyDescent="0.25">
      <c r="C48" s="40"/>
      <c r="D48" s="89"/>
    </row>
    <row r="49" spans="1:5" ht="18" customHeight="1" thickBot="1" x14ac:dyDescent="0.3">
      <c r="A49" s="18" t="s">
        <v>19</v>
      </c>
      <c r="B49" s="91"/>
      <c r="C49" s="95">
        <f>SUM(C36,C47)</f>
        <v>1822677600</v>
      </c>
      <c r="D49" s="76">
        <f>SUM(D36,D47)</f>
        <v>1306686037</v>
      </c>
    </row>
    <row r="50" spans="1:5" ht="16.5" thickTop="1" x14ac:dyDescent="0.25">
      <c r="A50" s="2"/>
      <c r="B50" s="119"/>
      <c r="C50" s="4"/>
      <c r="D50" s="4"/>
    </row>
    <row r="52" spans="1:5" ht="15.75" x14ac:dyDescent="0.25">
      <c r="A52" s="29" t="s">
        <v>115</v>
      </c>
      <c r="B52" s="120"/>
      <c r="C52" s="157" t="s">
        <v>116</v>
      </c>
      <c r="D52" s="157"/>
      <c r="E52" s="15"/>
    </row>
    <row r="53" spans="1:5" ht="15.75" x14ac:dyDescent="0.25">
      <c r="A53" s="30"/>
      <c r="B53" s="121"/>
      <c r="C53" s="41"/>
      <c r="D53" s="85"/>
      <c r="E53" s="15"/>
    </row>
    <row r="54" spans="1:5" ht="15.75" x14ac:dyDescent="0.25">
      <c r="A54" s="29" t="s">
        <v>137</v>
      </c>
      <c r="B54" s="120"/>
      <c r="C54" s="157" t="s">
        <v>138</v>
      </c>
      <c r="D54" s="157"/>
      <c r="E54" s="15"/>
    </row>
  </sheetData>
  <mergeCells count="4">
    <mergeCell ref="A1:D1"/>
    <mergeCell ref="A2:D2"/>
    <mergeCell ref="C52:D52"/>
    <mergeCell ref="C54:D54"/>
  </mergeCells>
  <pageMargins left="0.94488188976377963" right="0.15748031496062992" top="0.78740157480314965" bottom="0.15748031496062992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5" zoomScale="85" zoomScaleNormal="85" workbookViewId="0">
      <selection activeCell="B47" sqref="B47"/>
    </sheetView>
  </sheetViews>
  <sheetFormatPr defaultRowHeight="12.75" x14ac:dyDescent="0.2"/>
  <cols>
    <col min="1" max="1" width="52" customWidth="1"/>
    <col min="2" max="2" width="14.28515625" style="67" customWidth="1"/>
    <col min="3" max="3" width="22.42578125" style="79" customWidth="1"/>
    <col min="4" max="4" width="23.140625" style="79" customWidth="1"/>
    <col min="5" max="5" width="16.7109375" customWidth="1"/>
    <col min="6" max="6" width="16.7109375" style="13" customWidth="1"/>
  </cols>
  <sheetData>
    <row r="1" spans="1:6" ht="15.75" customHeight="1" x14ac:dyDescent="0.2">
      <c r="A1" s="155" t="s">
        <v>88</v>
      </c>
      <c r="B1" s="155"/>
      <c r="C1" s="155"/>
      <c r="D1" s="155"/>
      <c r="E1" s="70"/>
      <c r="F1" s="70"/>
    </row>
    <row r="2" spans="1:6" ht="31.5" customHeight="1" x14ac:dyDescent="0.2">
      <c r="A2" s="156" t="s">
        <v>121</v>
      </c>
      <c r="B2" s="156"/>
      <c r="C2" s="156"/>
      <c r="D2" s="156"/>
      <c r="E2" s="71"/>
      <c r="F2" s="71"/>
    </row>
    <row r="3" spans="1:6" ht="15.75" x14ac:dyDescent="0.25">
      <c r="A3" s="16"/>
      <c r="B3" s="118"/>
      <c r="C3" s="31"/>
      <c r="D3" s="31"/>
      <c r="E3" s="16"/>
      <c r="F3" s="16"/>
    </row>
    <row r="4" spans="1:6" ht="15.75" x14ac:dyDescent="0.25">
      <c r="A4" s="31"/>
      <c r="B4" s="118"/>
      <c r="C4" s="56"/>
      <c r="D4" s="56" t="s">
        <v>62</v>
      </c>
      <c r="E4" s="56"/>
      <c r="F4" s="56"/>
    </row>
    <row r="5" spans="1:6" ht="31.5" x14ac:dyDescent="0.25">
      <c r="A5" s="31"/>
      <c r="B5" s="55" t="s">
        <v>56</v>
      </c>
      <c r="C5" s="56" t="s">
        <v>117</v>
      </c>
      <c r="D5" s="56" t="s">
        <v>118</v>
      </c>
      <c r="E5" s="57"/>
      <c r="F5" s="57"/>
    </row>
    <row r="6" spans="1:6" ht="15.75" x14ac:dyDescent="0.25">
      <c r="A6" s="32" t="s">
        <v>20</v>
      </c>
      <c r="B6" s="149">
        <v>4</v>
      </c>
      <c r="C6" s="78">
        <v>63574346</v>
      </c>
      <c r="D6" s="78">
        <v>49804606</v>
      </c>
      <c r="E6" s="27"/>
      <c r="F6" s="21"/>
    </row>
    <row r="7" spans="1:6" ht="15.75" x14ac:dyDescent="0.25">
      <c r="A7" s="32" t="s">
        <v>21</v>
      </c>
      <c r="B7" s="149">
        <v>4</v>
      </c>
      <c r="C7" s="123">
        <v>-40949714</v>
      </c>
      <c r="D7" s="33">
        <v>-30504575</v>
      </c>
      <c r="E7" s="27"/>
      <c r="F7" s="21"/>
    </row>
    <row r="8" spans="1:6" ht="16.5" thickBot="1" x14ac:dyDescent="0.3">
      <c r="A8" s="2" t="s">
        <v>22</v>
      </c>
      <c r="B8" s="150"/>
      <c r="C8" s="95">
        <f>SUM(C6:C7)</f>
        <v>22624632</v>
      </c>
      <c r="D8" s="95">
        <f>SUM(D6:D7)</f>
        <v>19300031</v>
      </c>
      <c r="E8" s="58"/>
      <c r="F8" s="58"/>
    </row>
    <row r="9" spans="1:6" ht="16.5" thickTop="1" x14ac:dyDescent="0.25">
      <c r="A9" s="32" t="s">
        <v>23</v>
      </c>
      <c r="B9" s="149">
        <v>5</v>
      </c>
      <c r="C9" s="78">
        <v>405561</v>
      </c>
      <c r="D9" s="78">
        <v>1187212</v>
      </c>
      <c r="E9" s="27"/>
      <c r="F9" s="21"/>
    </row>
    <row r="10" spans="1:6" ht="15.75" x14ac:dyDescent="0.25">
      <c r="A10" s="32" t="s">
        <v>24</v>
      </c>
      <c r="B10" s="149">
        <v>6</v>
      </c>
      <c r="C10" s="123">
        <v>-446792</v>
      </c>
      <c r="D10" s="33">
        <v>-208369</v>
      </c>
      <c r="E10" s="27"/>
      <c r="F10" s="21"/>
    </row>
    <row r="11" spans="1:6" ht="16.5" thickBot="1" x14ac:dyDescent="0.3">
      <c r="A11" s="2" t="s">
        <v>133</v>
      </c>
      <c r="B11" s="150"/>
      <c r="C11" s="97">
        <f>SUM(C9:C10)</f>
        <v>-41231</v>
      </c>
      <c r="D11" s="95">
        <f>SUM(D9:D10)</f>
        <v>978843</v>
      </c>
      <c r="E11" s="58"/>
      <c r="F11" s="58"/>
    </row>
    <row r="12" spans="1:6" ht="32.25" thickTop="1" x14ac:dyDescent="0.25">
      <c r="A12" s="3" t="s">
        <v>134</v>
      </c>
      <c r="B12" s="149">
        <v>7</v>
      </c>
      <c r="C12" s="21">
        <v>-23262174</v>
      </c>
      <c r="D12" s="78">
        <v>5040116</v>
      </c>
      <c r="E12" s="27"/>
      <c r="F12" s="21"/>
    </row>
    <row r="13" spans="1:6" ht="47.25" x14ac:dyDescent="0.25">
      <c r="A13" s="32" t="s">
        <v>97</v>
      </c>
      <c r="B13" s="149"/>
      <c r="C13" s="78">
        <v>514099</v>
      </c>
      <c r="D13" s="21">
        <v>-455970</v>
      </c>
      <c r="E13" s="27"/>
      <c r="F13" s="21"/>
    </row>
    <row r="14" spans="1:6" ht="31.5" x14ac:dyDescent="0.25">
      <c r="A14" s="32" t="s">
        <v>135</v>
      </c>
      <c r="B14" s="149">
        <v>8</v>
      </c>
      <c r="C14" s="78">
        <v>21825420</v>
      </c>
      <c r="D14" s="21">
        <v>-11125879</v>
      </c>
      <c r="E14" s="27"/>
      <c r="F14" s="21"/>
    </row>
    <row r="15" spans="1:6" s="73" customFormat="1" ht="15.75" x14ac:dyDescent="0.25">
      <c r="A15" s="32" t="s">
        <v>119</v>
      </c>
      <c r="B15" s="149"/>
      <c r="C15" s="78">
        <v>3</v>
      </c>
      <c r="D15" s="78">
        <v>75</v>
      </c>
      <c r="E15" s="27"/>
      <c r="F15" s="21"/>
    </row>
    <row r="16" spans="1:6" ht="15.75" x14ac:dyDescent="0.25">
      <c r="A16" s="32" t="s">
        <v>69</v>
      </c>
      <c r="B16" s="149">
        <v>9</v>
      </c>
      <c r="C16" s="78">
        <f>6015979</f>
        <v>6015979</v>
      </c>
      <c r="D16" s="78">
        <v>490668</v>
      </c>
      <c r="E16" s="27"/>
      <c r="F16" s="21"/>
    </row>
    <row r="17" spans="1:6" ht="16.5" thickBot="1" x14ac:dyDescent="0.3">
      <c r="A17" s="2" t="s">
        <v>93</v>
      </c>
      <c r="B17" s="150"/>
      <c r="C17" s="95">
        <f>SUM(C12:C16,C11,C8)</f>
        <v>27676728</v>
      </c>
      <c r="D17" s="95">
        <f>SUM(D12:D16,D11,D8)</f>
        <v>14227884</v>
      </c>
      <c r="E17" s="125"/>
      <c r="F17" s="58"/>
    </row>
    <row r="18" spans="1:6" ht="16.5" thickTop="1" x14ac:dyDescent="0.25">
      <c r="A18" s="34" t="s">
        <v>68</v>
      </c>
      <c r="B18" s="151">
        <v>10</v>
      </c>
      <c r="C18" s="21">
        <v>-16237059</v>
      </c>
      <c r="D18" s="21">
        <v>-1712540</v>
      </c>
      <c r="E18" s="27"/>
      <c r="F18" s="21"/>
    </row>
    <row r="19" spans="1:6" ht="15.75" x14ac:dyDescent="0.25">
      <c r="A19" s="35" t="s">
        <v>25</v>
      </c>
      <c r="B19" s="151"/>
      <c r="C19" s="21">
        <v>-3227546</v>
      </c>
      <c r="D19" s="21">
        <v>-2698629</v>
      </c>
      <c r="E19" s="27"/>
      <c r="F19" s="21"/>
    </row>
    <row r="20" spans="1:6" ht="16.5" thickBot="1" x14ac:dyDescent="0.3">
      <c r="A20" s="2" t="s">
        <v>130</v>
      </c>
      <c r="B20" s="150"/>
      <c r="C20" s="98">
        <f>SUM(C18:C19,C17)</f>
        <v>8212123</v>
      </c>
      <c r="D20" s="98">
        <f>SUM(D18:D19,D17)</f>
        <v>9816715</v>
      </c>
      <c r="E20" s="58"/>
      <c r="F20" s="58"/>
    </row>
    <row r="21" spans="1:6" ht="16.5" thickTop="1" x14ac:dyDescent="0.25">
      <c r="A21" s="3" t="s">
        <v>131</v>
      </c>
      <c r="B21" s="149">
        <v>11</v>
      </c>
      <c r="C21" s="21">
        <v>-4626986</v>
      </c>
      <c r="D21" s="27">
        <v>-2549655</v>
      </c>
      <c r="E21" s="27"/>
      <c r="F21" s="21"/>
    </row>
    <row r="22" spans="1:6" ht="16.5" thickBot="1" x14ac:dyDescent="0.3">
      <c r="A22" s="2" t="s">
        <v>132</v>
      </c>
      <c r="B22" s="66"/>
      <c r="C22" s="98">
        <f>SUM(C21,C20)</f>
        <v>3585137</v>
      </c>
      <c r="D22" s="98">
        <f>SUM(D21,D20)</f>
        <v>7267060</v>
      </c>
      <c r="E22" s="58"/>
      <c r="F22" s="58"/>
    </row>
    <row r="23" spans="1:6" ht="13.5" thickTop="1" x14ac:dyDescent="0.2">
      <c r="A23" s="36"/>
      <c r="C23" s="80"/>
      <c r="D23" s="80"/>
      <c r="E23" s="59"/>
      <c r="F23" s="60"/>
    </row>
    <row r="24" spans="1:6" ht="15.75" x14ac:dyDescent="0.2">
      <c r="A24" s="37" t="s">
        <v>26</v>
      </c>
      <c r="B24" s="66"/>
      <c r="C24" s="80"/>
      <c r="D24" s="80"/>
      <c r="E24" s="37"/>
      <c r="F24" s="60"/>
    </row>
    <row r="25" spans="1:6" ht="31.5" x14ac:dyDescent="0.25">
      <c r="A25" s="38" t="s">
        <v>37</v>
      </c>
      <c r="B25" s="68"/>
      <c r="C25" s="21">
        <v>-8710547</v>
      </c>
      <c r="D25" s="21">
        <v>-8398824</v>
      </c>
      <c r="E25" s="27"/>
      <c r="F25" s="21"/>
    </row>
    <row r="26" spans="1:6" ht="47.25" x14ac:dyDescent="0.25">
      <c r="A26" s="38" t="s">
        <v>38</v>
      </c>
      <c r="B26" s="68"/>
      <c r="C26" s="21">
        <v>-514099</v>
      </c>
      <c r="D26" s="78">
        <v>455970</v>
      </c>
      <c r="E26" s="27"/>
      <c r="F26" s="21"/>
    </row>
    <row r="27" spans="1:6" s="73" customFormat="1" ht="63" x14ac:dyDescent="0.25">
      <c r="A27" s="38" t="s">
        <v>79</v>
      </c>
      <c r="B27" s="68"/>
      <c r="C27" s="21">
        <v>-1701230</v>
      </c>
      <c r="D27" s="78">
        <v>6863832</v>
      </c>
      <c r="E27" s="27"/>
      <c r="F27" s="21"/>
    </row>
    <row r="28" spans="1:6" ht="31.5" x14ac:dyDescent="0.25">
      <c r="A28" s="38" t="s">
        <v>92</v>
      </c>
      <c r="B28" s="68"/>
      <c r="C28" s="78">
        <v>3007151</v>
      </c>
      <c r="D28" s="78">
        <v>565467</v>
      </c>
      <c r="E28" s="27"/>
      <c r="F28" s="21"/>
    </row>
    <row r="29" spans="1:6" ht="15.75" x14ac:dyDescent="0.25">
      <c r="A29" s="2" t="s">
        <v>128</v>
      </c>
      <c r="B29" s="66"/>
      <c r="C29" s="24">
        <f>SUM(C25:C28)</f>
        <v>-7918725</v>
      </c>
      <c r="D29" s="24">
        <f>SUM(D25:D28)</f>
        <v>-513555</v>
      </c>
      <c r="E29" s="58"/>
      <c r="F29" s="58"/>
    </row>
    <row r="30" spans="1:6" ht="16.5" thickBot="1" x14ac:dyDescent="0.3">
      <c r="A30" s="2" t="s">
        <v>129</v>
      </c>
      <c r="B30" s="66"/>
      <c r="C30" s="97">
        <f>SUM(C29,C22)</f>
        <v>-4333588</v>
      </c>
      <c r="D30" s="98">
        <f>SUM(D29,D22)</f>
        <v>6753505</v>
      </c>
      <c r="E30" s="58"/>
      <c r="F30" s="58"/>
    </row>
    <row r="31" spans="1:6" ht="32.25" thickTop="1" x14ac:dyDescent="0.25">
      <c r="A31" s="38" t="s">
        <v>87</v>
      </c>
      <c r="B31" s="149">
        <v>28</v>
      </c>
      <c r="C31" s="138">
        <v>1704</v>
      </c>
      <c r="D31" s="138">
        <v>3461</v>
      </c>
      <c r="E31" s="61"/>
      <c r="F31" s="62"/>
    </row>
    <row r="32" spans="1:6" x14ac:dyDescent="0.2">
      <c r="A32" s="63"/>
      <c r="B32" s="122"/>
      <c r="C32" s="137"/>
      <c r="D32" s="84"/>
      <c r="E32" s="61"/>
      <c r="F32" s="62"/>
    </row>
    <row r="33" spans="1:6" x14ac:dyDescent="0.2">
      <c r="A33" s="63"/>
      <c r="B33" s="122"/>
      <c r="C33" s="84"/>
      <c r="D33" s="84"/>
      <c r="E33" s="61"/>
      <c r="F33" s="62"/>
    </row>
    <row r="35" spans="1:6" ht="15.75" x14ac:dyDescent="0.25">
      <c r="A35" s="29" t="s">
        <v>115</v>
      </c>
      <c r="B35" s="120"/>
      <c r="C35" s="157" t="s">
        <v>116</v>
      </c>
      <c r="D35" s="157"/>
      <c r="E35" s="157"/>
      <c r="F35" s="157"/>
    </row>
    <row r="36" spans="1:6" ht="15.75" x14ac:dyDescent="0.25">
      <c r="A36" s="30"/>
      <c r="B36" s="121"/>
      <c r="C36" s="41"/>
      <c r="D36" s="85"/>
      <c r="E36" s="30"/>
      <c r="F36" s="29"/>
    </row>
    <row r="37" spans="1:6" ht="15.75" x14ac:dyDescent="0.25">
      <c r="A37" s="29" t="s">
        <v>137</v>
      </c>
      <c r="B37" s="120"/>
      <c r="C37" s="157" t="s">
        <v>138</v>
      </c>
      <c r="D37" s="157"/>
      <c r="E37" s="157"/>
      <c r="F37" s="157"/>
    </row>
    <row r="38" spans="1:6" ht="15" x14ac:dyDescent="0.2">
      <c r="A38" s="15"/>
      <c r="B38" s="65"/>
      <c r="C38" s="39"/>
      <c r="D38" s="87"/>
    </row>
  </sheetData>
  <mergeCells count="6">
    <mergeCell ref="E35:F35"/>
    <mergeCell ref="E37:F37"/>
    <mergeCell ref="C35:D35"/>
    <mergeCell ref="C37:D37"/>
    <mergeCell ref="A1:D1"/>
    <mergeCell ref="A2:D2"/>
  </mergeCells>
  <pageMargins left="0.98425196850393704" right="0.15748031496062992" top="0.74803149606299213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0" zoomScale="85" zoomScaleNormal="85" workbookViewId="0">
      <selection activeCell="A56" sqref="A56:D56"/>
    </sheetView>
  </sheetViews>
  <sheetFormatPr defaultRowHeight="15.75" x14ac:dyDescent="0.25"/>
  <cols>
    <col min="1" max="1" width="74.5703125" style="30" customWidth="1"/>
    <col min="2" max="2" width="18.85546875" style="113" customWidth="1"/>
    <col min="3" max="3" width="18.7109375" style="81" customWidth="1"/>
    <col min="4" max="16384" width="9.140625" style="30"/>
  </cols>
  <sheetData>
    <row r="1" spans="1:5" ht="18" customHeight="1" x14ac:dyDescent="0.25">
      <c r="A1" s="158" t="s">
        <v>94</v>
      </c>
      <c r="B1" s="158"/>
      <c r="C1" s="158"/>
    </row>
    <row r="2" spans="1:5" ht="32.25" customHeight="1" x14ac:dyDescent="0.25">
      <c r="A2" s="159" t="s">
        <v>120</v>
      </c>
      <c r="B2" s="159"/>
      <c r="C2" s="159"/>
    </row>
    <row r="3" spans="1:5" ht="12.75" customHeight="1" x14ac:dyDescent="0.25"/>
    <row r="4" spans="1:5" ht="12.75" customHeight="1" x14ac:dyDescent="0.25">
      <c r="B4" s="105"/>
      <c r="C4" s="41" t="s">
        <v>62</v>
      </c>
    </row>
    <row r="5" spans="1:5" ht="31.5" x14ac:dyDescent="0.25">
      <c r="B5" s="126" t="s">
        <v>117</v>
      </c>
      <c r="C5" s="56" t="s">
        <v>118</v>
      </c>
    </row>
    <row r="6" spans="1:5" ht="31.5" x14ac:dyDescent="0.25">
      <c r="A6" s="46" t="s">
        <v>39</v>
      </c>
    </row>
    <row r="7" spans="1:5" x14ac:dyDescent="0.25">
      <c r="A7" s="30" t="s">
        <v>98</v>
      </c>
      <c r="B7" s="106">
        <v>58945502</v>
      </c>
      <c r="C7" s="106">
        <v>50745356</v>
      </c>
    </row>
    <row r="8" spans="1:5" x14ac:dyDescent="0.25">
      <c r="A8" s="30" t="s">
        <v>99</v>
      </c>
      <c r="B8" s="139">
        <v>-28887860</v>
      </c>
      <c r="C8" s="43">
        <v>-24488808</v>
      </c>
    </row>
    <row r="9" spans="1:5" x14ac:dyDescent="0.25">
      <c r="A9" s="44" t="s">
        <v>100</v>
      </c>
      <c r="B9" s="106">
        <v>520240</v>
      </c>
      <c r="C9" s="106">
        <v>953018</v>
      </c>
    </row>
    <row r="10" spans="1:5" x14ac:dyDescent="0.25">
      <c r="A10" s="128" t="s">
        <v>101</v>
      </c>
      <c r="B10" s="139">
        <v>-206439</v>
      </c>
      <c r="C10" s="43">
        <v>-425117</v>
      </c>
    </row>
    <row r="11" spans="1:5" x14ac:dyDescent="0.25">
      <c r="A11" s="44" t="s">
        <v>125</v>
      </c>
      <c r="B11" s="139">
        <v>-575732</v>
      </c>
      <c r="C11" s="106">
        <v>149579</v>
      </c>
    </row>
    <row r="12" spans="1:5" ht="33.75" customHeight="1" x14ac:dyDescent="0.25">
      <c r="A12" s="44" t="s">
        <v>126</v>
      </c>
      <c r="B12" s="139">
        <v>52147</v>
      </c>
      <c r="C12" s="43">
        <v>-19244625</v>
      </c>
    </row>
    <row r="13" spans="1:5" x14ac:dyDescent="0.25">
      <c r="A13" s="44" t="s">
        <v>102</v>
      </c>
      <c r="B13" s="106">
        <v>95974</v>
      </c>
      <c r="C13" s="106">
        <v>132022</v>
      </c>
    </row>
    <row r="14" spans="1:5" x14ac:dyDescent="0.25">
      <c r="A14" s="44" t="s">
        <v>103</v>
      </c>
      <c r="B14" s="140">
        <v>-3584890</v>
      </c>
      <c r="C14" s="45">
        <v>-1857539</v>
      </c>
    </row>
    <row r="15" spans="1:5" x14ac:dyDescent="0.25">
      <c r="B15" s="107">
        <f>SUM(B7:B14)</f>
        <v>26358942</v>
      </c>
      <c r="C15" s="107">
        <f>SUM(C7:C14)</f>
        <v>5963886</v>
      </c>
    </row>
    <row r="16" spans="1:5" x14ac:dyDescent="0.25">
      <c r="A16" s="46" t="s">
        <v>40</v>
      </c>
      <c r="B16" s="141"/>
      <c r="C16" s="134"/>
      <c r="D16" s="160"/>
      <c r="E16" s="160"/>
    </row>
    <row r="17" spans="1:4" x14ac:dyDescent="0.25">
      <c r="A17" s="44" t="s">
        <v>2</v>
      </c>
      <c r="B17" s="139">
        <v>38563777</v>
      </c>
      <c r="C17" s="106">
        <v>21127974</v>
      </c>
      <c r="D17" s="44"/>
    </row>
    <row r="18" spans="1:4" x14ac:dyDescent="0.25">
      <c r="A18" s="44" t="s">
        <v>59</v>
      </c>
      <c r="B18" s="139" t="s">
        <v>66</v>
      </c>
      <c r="C18" s="106">
        <v>31480006</v>
      </c>
      <c r="D18" s="44"/>
    </row>
    <row r="19" spans="1:4" x14ac:dyDescent="0.25">
      <c r="A19" s="44" t="s">
        <v>60</v>
      </c>
      <c r="B19" s="139">
        <v>-61124500</v>
      </c>
      <c r="C19" s="43">
        <v>-34955000</v>
      </c>
      <c r="D19" s="44"/>
    </row>
    <row r="20" spans="1:4" x14ac:dyDescent="0.25">
      <c r="A20" s="44" t="s">
        <v>41</v>
      </c>
      <c r="B20" s="139">
        <v>-106779306</v>
      </c>
      <c r="C20" s="43">
        <v>-52920603</v>
      </c>
      <c r="D20" s="44"/>
    </row>
    <row r="21" spans="1:4" x14ac:dyDescent="0.25">
      <c r="A21" s="114" t="s">
        <v>84</v>
      </c>
      <c r="B21" s="106">
        <v>1908382</v>
      </c>
      <c r="C21" s="106">
        <v>2076837</v>
      </c>
      <c r="D21" s="114"/>
    </row>
    <row r="22" spans="1:4" x14ac:dyDescent="0.25">
      <c r="A22" s="114" t="s">
        <v>85</v>
      </c>
      <c r="B22" s="139">
        <v>-15592978</v>
      </c>
      <c r="C22" s="43">
        <v>-1121614</v>
      </c>
      <c r="D22" s="114"/>
    </row>
    <row r="23" spans="1:4" x14ac:dyDescent="0.25">
      <c r="A23" s="44" t="s">
        <v>42</v>
      </c>
      <c r="B23" s="139">
        <v>-2616278</v>
      </c>
      <c r="C23" s="106">
        <v>609107</v>
      </c>
      <c r="D23" s="44"/>
    </row>
    <row r="24" spans="1:4" x14ac:dyDescent="0.25">
      <c r="A24" s="44" t="s">
        <v>8</v>
      </c>
      <c r="B24" s="139">
        <v>-510764</v>
      </c>
      <c r="C24" s="106">
        <v>1257862</v>
      </c>
      <c r="D24" s="44"/>
    </row>
    <row r="25" spans="1:4" x14ac:dyDescent="0.25">
      <c r="A25" s="46" t="s">
        <v>43</v>
      </c>
      <c r="B25" s="139"/>
      <c r="C25" s="106"/>
      <c r="D25" s="44"/>
    </row>
    <row r="26" spans="1:4" x14ac:dyDescent="0.25">
      <c r="A26" s="116" t="s">
        <v>95</v>
      </c>
      <c r="B26" s="106">
        <v>120000000</v>
      </c>
      <c r="C26" s="106"/>
      <c r="D26" s="116"/>
    </row>
    <row r="27" spans="1:4" x14ac:dyDescent="0.25">
      <c r="A27" s="128" t="s">
        <v>12</v>
      </c>
      <c r="B27" s="139">
        <v>-750000</v>
      </c>
      <c r="C27" s="106"/>
      <c r="D27" s="128"/>
    </row>
    <row r="28" spans="1:4" x14ac:dyDescent="0.25">
      <c r="A28" s="44" t="s">
        <v>44</v>
      </c>
      <c r="B28" s="106">
        <v>14946677</v>
      </c>
      <c r="C28" s="106">
        <v>28642976</v>
      </c>
      <c r="D28" s="44"/>
    </row>
    <row r="29" spans="1:4" x14ac:dyDescent="0.25">
      <c r="A29" s="128" t="s">
        <v>104</v>
      </c>
      <c r="B29" s="139">
        <v>-333333</v>
      </c>
      <c r="C29" s="43">
        <v>-2458853</v>
      </c>
      <c r="D29" s="128"/>
    </row>
    <row r="30" spans="1:4" x14ac:dyDescent="0.25">
      <c r="A30" s="128" t="s">
        <v>105</v>
      </c>
      <c r="B30" s="139" t="s">
        <v>66</v>
      </c>
      <c r="C30" s="106">
        <v>1102001</v>
      </c>
      <c r="D30" s="128"/>
    </row>
    <row r="31" spans="1:4" x14ac:dyDescent="0.25">
      <c r="A31" s="44" t="s">
        <v>11</v>
      </c>
      <c r="B31" s="139">
        <v>-1527097</v>
      </c>
      <c r="C31" s="43">
        <v>-2285856</v>
      </c>
      <c r="D31" s="44"/>
    </row>
    <row r="32" spans="1:4" x14ac:dyDescent="0.25">
      <c r="A32" s="44" t="s">
        <v>15</v>
      </c>
      <c r="B32" s="106">
        <v>27407051</v>
      </c>
      <c r="C32" s="43">
        <v>-3464263</v>
      </c>
      <c r="D32" s="44"/>
    </row>
    <row r="33" spans="1:4" ht="31.5" x14ac:dyDescent="0.25">
      <c r="A33" s="8" t="s">
        <v>127</v>
      </c>
      <c r="B33" s="107">
        <f>SUM(B15:B32)</f>
        <v>39950573</v>
      </c>
      <c r="C33" s="133">
        <f>SUM(C15:C32)</f>
        <v>-4945540</v>
      </c>
      <c r="D33" s="44"/>
    </row>
    <row r="34" spans="1:4" x14ac:dyDescent="0.25">
      <c r="A34" s="44" t="s">
        <v>45</v>
      </c>
      <c r="B34" s="142">
        <v>-62579</v>
      </c>
      <c r="C34" s="47">
        <v>-3452318</v>
      </c>
      <c r="D34" s="44"/>
    </row>
    <row r="35" spans="1:4" x14ac:dyDescent="0.25">
      <c r="A35" s="46" t="s">
        <v>46</v>
      </c>
      <c r="B35" s="108">
        <f>SUM(B33:B34)</f>
        <v>39887994</v>
      </c>
      <c r="C35" s="24">
        <f>SUM(C33:C34)</f>
        <v>-8397858</v>
      </c>
      <c r="D35" s="44"/>
    </row>
    <row r="36" spans="1:4" x14ac:dyDescent="0.25">
      <c r="A36" s="46"/>
      <c r="B36" s="143"/>
    </row>
    <row r="37" spans="1:4" ht="31.5" x14ac:dyDescent="0.25">
      <c r="A37" s="46" t="s">
        <v>47</v>
      </c>
      <c r="B37" s="143"/>
    </row>
    <row r="38" spans="1:4" x14ac:dyDescent="0.25">
      <c r="A38" s="44" t="s">
        <v>67</v>
      </c>
      <c r="B38" s="139">
        <v>-31092</v>
      </c>
      <c r="C38" s="43">
        <v>-38329</v>
      </c>
    </row>
    <row r="39" spans="1:4" x14ac:dyDescent="0.25">
      <c r="A39" s="128" t="s">
        <v>106</v>
      </c>
      <c r="B39" s="106">
        <v>1921</v>
      </c>
      <c r="C39" s="43" t="s">
        <v>66</v>
      </c>
    </row>
    <row r="40" spans="1:4" x14ac:dyDescent="0.25">
      <c r="A40" s="128" t="s">
        <v>107</v>
      </c>
      <c r="B40" s="139">
        <v>-15401210</v>
      </c>
      <c r="C40" s="43">
        <v>-2306483</v>
      </c>
    </row>
    <row r="41" spans="1:4" x14ac:dyDescent="0.25">
      <c r="A41" s="72" t="s">
        <v>48</v>
      </c>
      <c r="B41" s="106">
        <v>31344994</v>
      </c>
      <c r="C41" s="106">
        <v>65035462</v>
      </c>
    </row>
    <row r="42" spans="1:4" x14ac:dyDescent="0.25">
      <c r="A42" s="48" t="s">
        <v>49</v>
      </c>
      <c r="B42" s="108">
        <f>SUM(B38:B41)</f>
        <v>15914613</v>
      </c>
      <c r="C42" s="108">
        <f>SUM(C38:C41)</f>
        <v>62690650</v>
      </c>
    </row>
    <row r="43" spans="1:4" x14ac:dyDescent="0.25">
      <c r="A43" s="44"/>
      <c r="B43" s="143"/>
    </row>
    <row r="44" spans="1:4" ht="31.5" x14ac:dyDescent="0.25">
      <c r="A44" s="46" t="s">
        <v>50</v>
      </c>
      <c r="B44" s="143"/>
    </row>
    <row r="45" spans="1:4" ht="17.100000000000001" customHeight="1" x14ac:dyDescent="0.25">
      <c r="A45" s="44" t="s">
        <v>51</v>
      </c>
      <c r="B45" s="140">
        <v>-96</v>
      </c>
      <c r="C45" s="45">
        <v>-9272</v>
      </c>
    </row>
    <row r="46" spans="1:4" x14ac:dyDescent="0.25">
      <c r="A46" s="46" t="s">
        <v>52</v>
      </c>
      <c r="B46" s="144">
        <f>SUM(B45:B45)</f>
        <v>-96</v>
      </c>
      <c r="C46" s="112">
        <f>SUM(C45:C45)</f>
        <v>-9272</v>
      </c>
    </row>
    <row r="47" spans="1:4" x14ac:dyDescent="0.25">
      <c r="A47" s="46"/>
      <c r="B47" s="143"/>
    </row>
    <row r="48" spans="1:4" x14ac:dyDescent="0.25">
      <c r="A48" s="46" t="s">
        <v>81</v>
      </c>
      <c r="B48" s="109">
        <f>B35+B42+B46</f>
        <v>55802511</v>
      </c>
      <c r="C48" s="109">
        <f>C35+C42+C46</f>
        <v>54283520</v>
      </c>
    </row>
    <row r="49" spans="1:4" ht="31.5" x14ac:dyDescent="0.25">
      <c r="A49" s="44" t="s">
        <v>53</v>
      </c>
      <c r="B49" s="106">
        <v>33006653</v>
      </c>
      <c r="C49" s="106">
        <v>21089513</v>
      </c>
    </row>
    <row r="50" spans="1:4" x14ac:dyDescent="0.25">
      <c r="A50" s="44" t="s">
        <v>54</v>
      </c>
      <c r="B50" s="110">
        <v>164590612</v>
      </c>
      <c r="C50" s="110">
        <v>118266644</v>
      </c>
    </row>
    <row r="51" spans="1:4" ht="16.5" thickBot="1" x14ac:dyDescent="0.3">
      <c r="A51" s="46" t="s">
        <v>55</v>
      </c>
      <c r="B51" s="145">
        <f>SUM(B48:B50)</f>
        <v>253399776</v>
      </c>
      <c r="C51" s="82">
        <f>SUM(C48:C50)</f>
        <v>193639677</v>
      </c>
    </row>
    <row r="52" spans="1:4" ht="16.5" thickTop="1" x14ac:dyDescent="0.25">
      <c r="A52" s="46"/>
      <c r="B52" s="111"/>
    </row>
    <row r="53" spans="1:4" x14ac:dyDescent="0.25">
      <c r="A53" s="46"/>
      <c r="B53" s="111"/>
      <c r="C53" s="83"/>
    </row>
    <row r="54" spans="1:4" x14ac:dyDescent="0.25">
      <c r="A54" s="29" t="s">
        <v>115</v>
      </c>
      <c r="B54" s="146"/>
      <c r="C54" s="69" t="s">
        <v>116</v>
      </c>
      <c r="D54" s="69"/>
    </row>
    <row r="55" spans="1:4" x14ac:dyDescent="0.25">
      <c r="B55" s="147"/>
      <c r="C55" s="131"/>
      <c r="D55" s="132"/>
    </row>
    <row r="56" spans="1:4" x14ac:dyDescent="0.25">
      <c r="A56" s="29" t="s">
        <v>137</v>
      </c>
      <c r="B56" s="120"/>
      <c r="C56" s="161" t="s">
        <v>138</v>
      </c>
      <c r="D56" s="161"/>
    </row>
    <row r="57" spans="1:4" x14ac:dyDescent="0.25">
      <c r="A57" s="15"/>
      <c r="B57" s="148"/>
      <c r="C57" s="39"/>
      <c r="D57" s="87"/>
    </row>
    <row r="58" spans="1:4" ht="6" customHeight="1" x14ac:dyDescent="0.25"/>
    <row r="59" spans="1:4" hidden="1" x14ac:dyDescent="0.25"/>
  </sheetData>
  <mergeCells count="4">
    <mergeCell ref="A1:C1"/>
    <mergeCell ref="A2:C2"/>
    <mergeCell ref="D16:E16"/>
    <mergeCell ref="C56:D56"/>
  </mergeCells>
  <pageMargins left="0.98425196850393704" right="0.31496062992125984" top="0.74803149606299213" bottom="0.15748031496062992" header="0.15748031496062992" footer="0.15748031496062992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0" zoomScale="70" zoomScaleNormal="70" workbookViewId="0">
      <selection activeCell="A27" sqref="A27"/>
    </sheetView>
  </sheetViews>
  <sheetFormatPr defaultRowHeight="15.75" x14ac:dyDescent="0.25"/>
  <cols>
    <col min="1" max="1" width="68.85546875" style="5" customWidth="1"/>
    <col min="2" max="8" width="22" style="5" customWidth="1"/>
    <col min="9" max="9" width="22.85546875" style="5" customWidth="1"/>
    <col min="10" max="16384" width="9.140625" style="5"/>
  </cols>
  <sheetData>
    <row r="1" spans="1:9" ht="17.25" customHeight="1" x14ac:dyDescent="0.25">
      <c r="A1" s="162" t="s">
        <v>89</v>
      </c>
      <c r="B1" s="162"/>
      <c r="C1" s="162"/>
      <c r="D1" s="162"/>
      <c r="E1" s="162"/>
      <c r="F1" s="162"/>
      <c r="G1" s="162"/>
      <c r="H1" s="162"/>
      <c r="I1" s="162"/>
    </row>
    <row r="2" spans="1:9" ht="17.25" customHeight="1" x14ac:dyDescent="0.25">
      <c r="A2" s="163" t="s">
        <v>121</v>
      </c>
      <c r="B2" s="163"/>
      <c r="C2" s="163"/>
      <c r="D2" s="163"/>
      <c r="E2" s="163"/>
      <c r="F2" s="163"/>
      <c r="G2" s="163"/>
      <c r="H2" s="163"/>
      <c r="I2" s="163"/>
    </row>
    <row r="3" spans="1:9" x14ac:dyDescent="0.25">
      <c r="I3" s="6" t="s">
        <v>27</v>
      </c>
    </row>
    <row r="4" spans="1:9" ht="38.25" customHeight="1" x14ac:dyDescent="0.25">
      <c r="A4" s="164"/>
      <c r="B4" s="165" t="s">
        <v>16</v>
      </c>
      <c r="C4" s="165" t="s">
        <v>17</v>
      </c>
      <c r="D4" s="165" t="s">
        <v>28</v>
      </c>
      <c r="E4" s="165" t="s">
        <v>77</v>
      </c>
      <c r="F4" s="165" t="s">
        <v>78</v>
      </c>
      <c r="G4" s="7"/>
      <c r="H4" s="165" t="s">
        <v>96</v>
      </c>
      <c r="I4" s="165" t="s">
        <v>18</v>
      </c>
    </row>
    <row r="5" spans="1:9" ht="203.25" customHeight="1" x14ac:dyDescent="0.25">
      <c r="A5" s="164"/>
      <c r="B5" s="166"/>
      <c r="C5" s="166"/>
      <c r="D5" s="166"/>
      <c r="E5" s="166"/>
      <c r="F5" s="166"/>
      <c r="G5" s="99" t="s">
        <v>75</v>
      </c>
      <c r="H5" s="166"/>
      <c r="I5" s="166"/>
    </row>
    <row r="6" spans="1:9" ht="7.5" customHeight="1" x14ac:dyDescent="0.25">
      <c r="A6" s="75"/>
      <c r="B6" s="7"/>
      <c r="C6" s="7"/>
      <c r="D6" s="7"/>
      <c r="E6" s="7"/>
      <c r="F6" s="7"/>
      <c r="G6" s="7"/>
      <c r="H6" s="7"/>
      <c r="I6" s="7"/>
    </row>
    <row r="7" spans="1:9" ht="21.75" customHeight="1" x14ac:dyDescent="0.25">
      <c r="A7" s="8" t="s">
        <v>61</v>
      </c>
      <c r="B7" s="100">
        <v>288667511</v>
      </c>
      <c r="C7" s="100">
        <v>17712311</v>
      </c>
      <c r="D7" s="101">
        <v>-330923</v>
      </c>
      <c r="E7" s="102" t="s">
        <v>66</v>
      </c>
      <c r="F7" s="100">
        <v>2838043</v>
      </c>
      <c r="G7" s="102" t="s">
        <v>66</v>
      </c>
      <c r="H7" s="101">
        <v>-57047688</v>
      </c>
      <c r="I7" s="100">
        <f t="shared" ref="I7:I12" si="0">SUM(B7:H7)</f>
        <v>251839254</v>
      </c>
    </row>
    <row r="8" spans="1:9" ht="21.75" customHeight="1" x14ac:dyDescent="0.25">
      <c r="A8" s="75" t="s">
        <v>71</v>
      </c>
      <c r="B8" s="52"/>
      <c r="C8" s="52"/>
      <c r="D8" s="52"/>
      <c r="E8" s="52"/>
      <c r="F8" s="52"/>
      <c r="G8" s="52"/>
      <c r="H8" s="27">
        <f>'Конс Прибыли-Убытки'!D22</f>
        <v>7267060</v>
      </c>
      <c r="I8" s="78">
        <f t="shared" si="0"/>
        <v>7267060</v>
      </c>
    </row>
    <row r="9" spans="1:9" ht="35.25" customHeight="1" x14ac:dyDescent="0.25">
      <c r="A9" s="75" t="s">
        <v>63</v>
      </c>
      <c r="B9" s="52"/>
      <c r="C9" s="52"/>
      <c r="D9" s="52"/>
      <c r="E9" s="52"/>
      <c r="F9" s="27">
        <f>'Конс Прибыли-Убытки'!D25</f>
        <v>-8398824</v>
      </c>
      <c r="G9" s="27"/>
      <c r="H9" s="52"/>
      <c r="I9" s="27">
        <f t="shared" si="0"/>
        <v>-8398824</v>
      </c>
    </row>
    <row r="10" spans="1:9" ht="36.75" customHeight="1" x14ac:dyDescent="0.25">
      <c r="A10" s="75" t="s">
        <v>30</v>
      </c>
      <c r="B10" s="52"/>
      <c r="C10" s="52"/>
      <c r="D10" s="52"/>
      <c r="E10" s="52"/>
      <c r="F10" s="78">
        <f>'Конс Прибыли-Убытки'!D26</f>
        <v>455970</v>
      </c>
      <c r="G10" s="27"/>
      <c r="H10" s="52"/>
      <c r="I10" s="78">
        <f t="shared" si="0"/>
        <v>455970</v>
      </c>
    </row>
    <row r="11" spans="1:9" ht="72.75" customHeight="1" x14ac:dyDescent="0.25">
      <c r="A11" s="136" t="s">
        <v>124</v>
      </c>
      <c r="B11" s="52"/>
      <c r="C11" s="52"/>
      <c r="D11" s="52"/>
      <c r="E11" s="78">
        <f>'Конс Прибыли-Убытки'!D27</f>
        <v>6863832</v>
      </c>
      <c r="F11" s="78"/>
      <c r="G11" s="27"/>
      <c r="H11" s="52"/>
      <c r="I11" s="78">
        <f t="shared" si="0"/>
        <v>6863832</v>
      </c>
    </row>
    <row r="12" spans="1:9" ht="35.25" customHeight="1" x14ac:dyDescent="0.25">
      <c r="A12" s="75" t="s">
        <v>82</v>
      </c>
      <c r="B12" s="53"/>
      <c r="C12" s="53"/>
      <c r="D12" s="78">
        <f>'Конс Прибыли-Убытки'!D28</f>
        <v>565467</v>
      </c>
      <c r="E12" s="27"/>
      <c r="F12" s="53"/>
      <c r="G12" s="53"/>
      <c r="H12" s="53"/>
      <c r="I12" s="78">
        <f t="shared" si="0"/>
        <v>565467</v>
      </c>
    </row>
    <row r="13" spans="1:9" ht="21.75" customHeight="1" x14ac:dyDescent="0.25">
      <c r="A13" s="9" t="s">
        <v>109</v>
      </c>
      <c r="B13" s="51" t="s">
        <v>66</v>
      </c>
      <c r="C13" s="51" t="s">
        <v>66</v>
      </c>
      <c r="D13" s="96">
        <f>SUM(D8:D12)</f>
        <v>565467</v>
      </c>
      <c r="E13" s="96">
        <f>SUM(E8:E12)</f>
        <v>6863832</v>
      </c>
      <c r="F13" s="23">
        <f t="shared" ref="F13:I13" si="1">SUM(F8:F12)</f>
        <v>-7942854</v>
      </c>
      <c r="G13" s="51"/>
      <c r="H13" s="96">
        <f t="shared" si="1"/>
        <v>7267060</v>
      </c>
      <c r="I13" s="96">
        <f t="shared" si="1"/>
        <v>6753505</v>
      </c>
    </row>
    <row r="14" spans="1:9" hidden="1" x14ac:dyDescent="0.25">
      <c r="A14" s="75" t="s">
        <v>64</v>
      </c>
      <c r="B14" s="54"/>
      <c r="C14" s="54"/>
      <c r="D14" s="54"/>
      <c r="E14" s="54"/>
      <c r="F14" s="54"/>
      <c r="G14" s="54"/>
      <c r="H14" s="27"/>
      <c r="I14" s="27">
        <f>SUM(B14:H14)</f>
        <v>0</v>
      </c>
    </row>
    <row r="15" spans="1:9" ht="34.5" customHeight="1" x14ac:dyDescent="0.25">
      <c r="A15" s="129" t="s">
        <v>108</v>
      </c>
      <c r="B15" s="54"/>
      <c r="C15" s="54"/>
      <c r="D15" s="54"/>
      <c r="E15" s="54"/>
      <c r="F15" s="102"/>
      <c r="G15" s="54"/>
      <c r="H15" s="27">
        <v>-3900244</v>
      </c>
      <c r="I15" s="27">
        <f>SUM(B15:H15)</f>
        <v>-3900244</v>
      </c>
    </row>
    <row r="16" spans="1:9" s="11" customFormat="1" ht="18.75" customHeight="1" thickBot="1" x14ac:dyDescent="0.3">
      <c r="A16" s="10" t="s">
        <v>122</v>
      </c>
      <c r="B16" s="95">
        <f>SUM(B6:B12)</f>
        <v>288667511</v>
      </c>
      <c r="C16" s="95">
        <f>SUM(C6:C12)</f>
        <v>17712311</v>
      </c>
      <c r="D16" s="95">
        <f>D7+D13</f>
        <v>234544</v>
      </c>
      <c r="E16" s="19" t="s">
        <v>66</v>
      </c>
      <c r="F16" s="93">
        <f>F7+F13</f>
        <v>-5104811</v>
      </c>
      <c r="G16" s="104" t="s">
        <v>66</v>
      </c>
      <c r="H16" s="19">
        <f>H7+H13+H15</f>
        <v>-53680872</v>
      </c>
      <c r="I16" s="95">
        <f>I7+I13+I14+I15</f>
        <v>254692515</v>
      </c>
    </row>
    <row r="17" spans="1:9" ht="18.75" customHeight="1" thickTop="1" x14ac:dyDescent="0.25">
      <c r="A17" s="9"/>
      <c r="B17" s="54"/>
      <c r="C17" s="54"/>
      <c r="D17" s="54"/>
      <c r="E17" s="54"/>
      <c r="F17" s="54"/>
      <c r="G17" s="54"/>
      <c r="H17" s="54"/>
      <c r="I17" s="54"/>
    </row>
    <row r="18" spans="1:9" ht="21.75" customHeight="1" x14ac:dyDescent="0.25">
      <c r="A18" s="9" t="s">
        <v>76</v>
      </c>
      <c r="B18" s="96">
        <v>313667511</v>
      </c>
      <c r="C18" s="96">
        <v>17712311</v>
      </c>
      <c r="D18" s="23">
        <v>-348584</v>
      </c>
      <c r="E18" s="96">
        <v>6386403</v>
      </c>
      <c r="F18" s="23">
        <v>-3401426</v>
      </c>
      <c r="G18" s="96">
        <v>28637838</v>
      </c>
      <c r="H18" s="23">
        <v>-49686431</v>
      </c>
      <c r="I18" s="96">
        <f t="shared" ref="I18:I23" si="2">SUM(B18:H18)</f>
        <v>312967622</v>
      </c>
    </row>
    <row r="19" spans="1:9" ht="21.75" customHeight="1" x14ac:dyDescent="0.25">
      <c r="A19" s="75" t="s">
        <v>71</v>
      </c>
      <c r="B19" s="52"/>
      <c r="C19" s="52"/>
      <c r="D19" s="52"/>
      <c r="E19" s="52"/>
      <c r="F19" s="52"/>
      <c r="G19" s="52"/>
      <c r="H19" s="78">
        <f>'Конс Прибыли-Убытки'!C22</f>
        <v>3585137</v>
      </c>
      <c r="I19" s="78">
        <f t="shared" si="2"/>
        <v>3585137</v>
      </c>
    </row>
    <row r="20" spans="1:9" ht="37.5" customHeight="1" x14ac:dyDescent="0.25">
      <c r="A20" s="75" t="s">
        <v>63</v>
      </c>
      <c r="B20" s="52"/>
      <c r="C20" s="52"/>
      <c r="D20" s="52"/>
      <c r="E20" s="52"/>
      <c r="F20" s="27">
        <f>'Конс Прибыли-Убытки'!C25</f>
        <v>-8710547</v>
      </c>
      <c r="G20" s="27"/>
      <c r="H20" s="52"/>
      <c r="I20" s="27">
        <f t="shared" si="2"/>
        <v>-8710547</v>
      </c>
    </row>
    <row r="21" spans="1:9" ht="47.25" customHeight="1" x14ac:dyDescent="0.25">
      <c r="A21" s="75" t="s">
        <v>65</v>
      </c>
      <c r="B21" s="52"/>
      <c r="C21" s="52"/>
      <c r="D21" s="52"/>
      <c r="E21" s="52"/>
      <c r="F21" s="27">
        <f>'Конс Прибыли-Убытки'!C26</f>
        <v>-514099</v>
      </c>
      <c r="G21" s="27"/>
      <c r="H21" s="52"/>
      <c r="I21" s="27">
        <f t="shared" si="2"/>
        <v>-514099</v>
      </c>
    </row>
    <row r="22" spans="1:9" ht="64.5" customHeight="1" x14ac:dyDescent="0.25">
      <c r="A22" s="75" t="s">
        <v>80</v>
      </c>
      <c r="B22" s="52"/>
      <c r="C22" s="52"/>
      <c r="D22" s="52"/>
      <c r="E22" s="27">
        <f>'Конс Прибыли-Убытки'!C27</f>
        <v>-1701230</v>
      </c>
      <c r="F22" s="27"/>
      <c r="G22" s="27"/>
      <c r="H22" s="52"/>
      <c r="I22" s="27">
        <f t="shared" si="2"/>
        <v>-1701230</v>
      </c>
    </row>
    <row r="23" spans="1:9" ht="33" customHeight="1" x14ac:dyDescent="0.25">
      <c r="A23" s="75" t="s">
        <v>82</v>
      </c>
      <c r="B23" s="52"/>
      <c r="C23" s="52"/>
      <c r="D23" s="78">
        <f>'Конс Прибыли-Убытки'!C28</f>
        <v>3007151</v>
      </c>
      <c r="E23" s="27"/>
      <c r="F23" s="52"/>
      <c r="G23" s="52"/>
      <c r="H23" s="52"/>
      <c r="I23" s="78">
        <f t="shared" si="2"/>
        <v>3007151</v>
      </c>
    </row>
    <row r="24" spans="1:9" ht="21.75" customHeight="1" x14ac:dyDescent="0.25">
      <c r="A24" s="9" t="s">
        <v>136</v>
      </c>
      <c r="B24" s="51" t="s">
        <v>66</v>
      </c>
      <c r="C24" s="51" t="s">
        <v>66</v>
      </c>
      <c r="D24" s="96">
        <f>SUM(D19:D23)</f>
        <v>3007151</v>
      </c>
      <c r="E24" s="23">
        <f>SUM(E19:E23)</f>
        <v>-1701230</v>
      </c>
      <c r="F24" s="23">
        <f>SUM(F19:F23)</f>
        <v>-9224646</v>
      </c>
      <c r="G24" s="51" t="s">
        <v>66</v>
      </c>
      <c r="H24" s="96">
        <f>SUM(H19:H21)</f>
        <v>3585137</v>
      </c>
      <c r="I24" s="23">
        <f>SUM(I19:I23)</f>
        <v>-4333588</v>
      </c>
    </row>
    <row r="25" spans="1:9" ht="31.5" hidden="1" x14ac:dyDescent="0.25">
      <c r="A25" s="75" t="s">
        <v>70</v>
      </c>
      <c r="B25" s="51"/>
      <c r="C25" s="51"/>
      <c r="D25" s="94"/>
      <c r="E25" s="94"/>
      <c r="F25" s="94"/>
      <c r="G25" s="94"/>
      <c r="H25" s="103"/>
      <c r="I25" s="94"/>
    </row>
    <row r="26" spans="1:9" ht="31.5" x14ac:dyDescent="0.25">
      <c r="A26" s="9" t="s">
        <v>90</v>
      </c>
      <c r="B26" s="124"/>
      <c r="C26" s="124"/>
      <c r="D26" s="94"/>
      <c r="E26" s="94"/>
      <c r="F26" s="94"/>
      <c r="G26" s="94"/>
      <c r="H26" s="103"/>
      <c r="I26" s="94"/>
    </row>
    <row r="27" spans="1:9" ht="36" customHeight="1" x14ac:dyDescent="0.25">
      <c r="A27" s="115" t="s">
        <v>91</v>
      </c>
      <c r="B27" s="54"/>
      <c r="C27" s="54"/>
      <c r="D27" s="135"/>
      <c r="E27" s="135"/>
      <c r="F27" s="135"/>
      <c r="G27" s="27">
        <v>-50973</v>
      </c>
      <c r="H27" s="27"/>
      <c r="I27" s="27">
        <f>SUM(B27:H27)</f>
        <v>-50973</v>
      </c>
    </row>
    <row r="28" spans="1:9" ht="34.5" customHeight="1" x14ac:dyDescent="0.25">
      <c r="A28" s="130" t="s">
        <v>111</v>
      </c>
      <c r="B28" s="54"/>
      <c r="C28" s="54"/>
      <c r="D28" s="135"/>
      <c r="E28" s="135"/>
      <c r="F28" s="135"/>
      <c r="G28" s="27"/>
      <c r="H28" s="27">
        <v>-6724151</v>
      </c>
      <c r="I28" s="27">
        <f>SUM(B28:H28)</f>
        <v>-6724151</v>
      </c>
    </row>
    <row r="29" spans="1:9" x14ac:dyDescent="0.25">
      <c r="A29" s="130" t="s">
        <v>110</v>
      </c>
      <c r="B29" s="54"/>
      <c r="C29" s="54"/>
      <c r="D29" s="135"/>
      <c r="E29" s="135"/>
      <c r="F29" s="135"/>
      <c r="G29" s="27"/>
      <c r="H29" s="27">
        <v>-3378450</v>
      </c>
      <c r="I29" s="27">
        <f>SUM(B29:H29)</f>
        <v>-3378450</v>
      </c>
    </row>
    <row r="30" spans="1:9" ht="21.75" customHeight="1" thickBot="1" x14ac:dyDescent="0.3">
      <c r="A30" s="9" t="s">
        <v>123</v>
      </c>
      <c r="B30" s="98">
        <f>SUM(B18:B24)</f>
        <v>313667511</v>
      </c>
      <c r="C30" s="98">
        <f>SUM(C18:C24)</f>
        <v>17712311</v>
      </c>
      <c r="D30" s="98">
        <f>D18+D24</f>
        <v>2658567</v>
      </c>
      <c r="E30" s="98">
        <f>E18+E24</f>
        <v>4685173</v>
      </c>
      <c r="F30" s="93">
        <f>F18+F24</f>
        <v>-12626072</v>
      </c>
      <c r="G30" s="98">
        <f>SUM(G18:G24)+G27</f>
        <v>28586865</v>
      </c>
      <c r="H30" s="93">
        <f>SUM(H18:H19,H28:H29)</f>
        <v>-56203895</v>
      </c>
      <c r="I30" s="98">
        <f>SUM(B30:H30)</f>
        <v>298480460</v>
      </c>
    </row>
    <row r="31" spans="1:9" ht="16.5" thickTop="1" x14ac:dyDescent="0.25"/>
    <row r="32" spans="1:9" ht="21.75" customHeight="1" x14ac:dyDescent="0.25">
      <c r="A32" s="29" t="s">
        <v>115</v>
      </c>
      <c r="B32" s="50"/>
      <c r="D32" s="69" t="s">
        <v>116</v>
      </c>
      <c r="E32" s="69"/>
      <c r="F32" s="69"/>
      <c r="G32" s="74"/>
      <c r="H32" s="12"/>
      <c r="I32" s="12"/>
    </row>
    <row r="33" spans="1:12" ht="21.75" customHeight="1" x14ac:dyDescent="0.25">
      <c r="A33" s="29"/>
      <c r="B33" s="50"/>
      <c r="D33" s="69"/>
      <c r="E33" s="69"/>
      <c r="F33" s="69"/>
      <c r="G33" s="127"/>
      <c r="H33" s="12"/>
      <c r="I33" s="12"/>
    </row>
    <row r="34" spans="1:12" x14ac:dyDescent="0.25">
      <c r="A34" s="29" t="s">
        <v>137</v>
      </c>
      <c r="B34" s="120"/>
      <c r="C34" s="69"/>
      <c r="D34" s="69" t="s">
        <v>138</v>
      </c>
      <c r="E34" s="69"/>
      <c r="F34" s="69"/>
      <c r="H34" s="41"/>
      <c r="I34" s="15"/>
    </row>
    <row r="35" spans="1:12" ht="21" customHeight="1" x14ac:dyDescent="0.25">
      <c r="H35" s="157"/>
      <c r="I35" s="157"/>
    </row>
    <row r="36" spans="1:12" x14ac:dyDescent="0.25">
      <c r="A36" s="15"/>
      <c r="L36" s="5" t="s">
        <v>57</v>
      </c>
    </row>
  </sheetData>
  <mergeCells count="11">
    <mergeCell ref="H35:I35"/>
    <mergeCell ref="A1:I1"/>
    <mergeCell ref="A2:I2"/>
    <mergeCell ref="A4:A5"/>
    <mergeCell ref="B4:B5"/>
    <mergeCell ref="C4:C5"/>
    <mergeCell ref="D4:D5"/>
    <mergeCell ref="F4:F5"/>
    <mergeCell ref="H4:H5"/>
    <mergeCell ref="I4:I5"/>
    <mergeCell ref="E4:E5"/>
  </mergeCells>
  <pageMargins left="0.78740157480314965" right="0.15748031496062992" top="0.70866141732283472" bottom="0.31496062992125984" header="0.15748031496062992" footer="0.1574803149606299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Конс Баланс </vt:lpstr>
      <vt:lpstr>Конс Прибыли-Убытки</vt:lpstr>
      <vt:lpstr>ОДДС конс</vt:lpstr>
      <vt:lpstr>Конс СК</vt:lpstr>
      <vt:lpstr>'Конс Баланс '!Область_печати</vt:lpstr>
      <vt:lpstr>'Конс Прибыли-Убытки'!Область_печати</vt:lpstr>
      <vt:lpstr>'Конс СК'!Область_печати</vt:lpstr>
      <vt:lpstr>'ОДДС конс'!Область_печати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Bayaskulova Madina</dc:creator>
  <cp:lastModifiedBy>Zagoskina Anna</cp:lastModifiedBy>
  <cp:lastPrinted>2015-10-29T10:06:27Z</cp:lastPrinted>
  <dcterms:created xsi:type="dcterms:W3CDTF">2012-07-12T05:13:45Z</dcterms:created>
  <dcterms:modified xsi:type="dcterms:W3CDTF">2015-11-10T10:59:57Z</dcterms:modified>
</cp:coreProperties>
</file>