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Q:\KASE Всегда включать СПОД\2024\1 кв\"/>
    </mc:Choice>
  </mc:AlternateContent>
  <xr:revisionPtr revIDLastSave="0" documentId="13_ncr:1_{8693751D-028C-4F1D-9882-759B2401DB4A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ф. 1 конс" sheetId="2" r:id="rId1"/>
    <sheet name="ф. 2 конс" sheetId="1" r:id="rId2"/>
    <sheet name="Ф 3 конс" sheetId="3" r:id="rId3"/>
    <sheet name="ф 4 конс" sheetId="4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filterDatabaseActual" hidden="1">'[1]Gen Data'!$A$1:$B$309</definedName>
    <definedName name="_Hlk223318201" localSheetId="1">'ф. 2 конс'!$A$7</definedName>
    <definedName name="AccessDatabase">"C:\Мои документы\Базовая сводная обязательств1.mdb"</definedName>
    <definedName name="AS2DocOpenMode">"AS2DocumentEdit"</definedName>
    <definedName name="data1" hidden="1">#REF!</definedName>
    <definedName name="data2" hidden="1">#REF!</definedName>
    <definedName name="data3" hidden="1">#REF!</definedName>
    <definedName name="Discount" hidden="1">#REF!</definedName>
    <definedName name="display_area_2" hidden="1">#REF!</definedName>
    <definedName name="EV__EVCOM_OPTIONS__">10</definedName>
    <definedName name="FCode" hidden="1">#REF!</definedName>
    <definedName name="HiddenRows" hidden="1">#REF!</definedName>
    <definedName name="OrderTable" hidden="1">#REF!</definedName>
    <definedName name="ProdForm" hidden="1">#REF!</definedName>
    <definedName name="Product" hidden="1">#REF!</definedName>
    <definedName name="RCArea" hidden="1">#REF!</definedName>
    <definedName name="ReportCreated">TRUE</definedName>
    <definedName name="SAPBEXhrIndnt">2</definedName>
    <definedName name="SAPBEXrevision">85</definedName>
    <definedName name="SAPBEXsysID">"MWP"</definedName>
    <definedName name="SAPBEXwbID">"4L3REJWHFBGXWYGQ7GKKCPU6K"</definedName>
    <definedName name="solver_lin">0</definedName>
    <definedName name="solver_num">0</definedName>
    <definedName name="solver_typ">1</definedName>
    <definedName name="solver_val">0</definedName>
    <definedName name="SpecialPrice" hidden="1">#REF!</definedName>
    <definedName name="Taxes" hidden="1">[2]!Header1-1 &amp; "." &amp; MAX(1,COUNTA(INDEX(#REF!,MATCH([2]!Header1-1,#REF!,FALSE)):#REF!))</definedName>
    <definedName name="tbl_ProdInfo" hidden="1">#REF!</definedName>
    <definedName name="TextRefCopyRangeCount">3</definedName>
    <definedName name="Z_C37E65A7_9893_435E_9759_72E0D8A5DD87_.wvu.PrintTitles" hidden="1">#REF!</definedName>
    <definedName name="Валюта">[3]Лист1!$A$61:$A$99</definedName>
    <definedName name="Валюты">[4]Лист1!$A$106:$A$144</definedName>
    <definedName name="_xlnm.Print_Titles" localSheetId="3">'ф 4 конс'!$4:$6</definedName>
    <definedName name="Инструмент2">[3]Лист1!$B$61:$B$80</definedName>
    <definedName name="Инструменты">[4]Лист1!$B$106:$B$126</definedName>
    <definedName name="Обеспечения">[4]Лист1!$C$106:$C$114</definedName>
    <definedName name="_xlnm.Print_Area" localSheetId="3">'ф 4 конс'!$A$1:$G$39</definedName>
    <definedName name="ф77">#REF!</definedName>
    <definedName name="Финансовая_поддержка__инфраструктурных_проектов">'[5]2.4 ЦСП_ГЧП'!#REF!</definedName>
    <definedName name="фывфыв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4" l="1"/>
  <c r="F26" i="4"/>
  <c r="E27" i="4"/>
  <c r="E32" i="4" s="1"/>
  <c r="G30" i="4"/>
  <c r="B31" i="4"/>
  <c r="C31" i="4"/>
  <c r="D31" i="4"/>
  <c r="E31" i="4"/>
  <c r="F31" i="4"/>
  <c r="D16" i="4" l="1"/>
  <c r="D25" i="4" l="1"/>
  <c r="G25" i="4" s="1"/>
  <c r="C36" i="1"/>
  <c r="D26" i="4" l="1"/>
  <c r="D27" i="4"/>
  <c r="D32" i="4" s="1"/>
  <c r="G29" i="4" l="1"/>
  <c r="G31" i="4" s="1"/>
  <c r="D44" i="3" l="1"/>
  <c r="B44" i="3"/>
  <c r="C13" i="4"/>
  <c r="G13" i="4" s="1"/>
  <c r="C11" i="4"/>
  <c r="C24" i="4"/>
  <c r="C22" i="4"/>
  <c r="C14" i="4" l="1"/>
  <c r="C15" i="4" s="1"/>
  <c r="C16" i="4" s="1"/>
  <c r="G11" i="4"/>
  <c r="B16" i="4" l="1"/>
  <c r="E10" i="1"/>
  <c r="E36" i="1"/>
  <c r="E32" i="1"/>
  <c r="C32" i="1"/>
  <c r="C26" i="4" l="1"/>
  <c r="C27" i="4"/>
  <c r="C32" i="4" s="1"/>
  <c r="E37" i="1"/>
  <c r="C37" i="1"/>
  <c r="E14" i="1"/>
  <c r="E19" i="1" s="1"/>
  <c r="C14" i="1"/>
  <c r="D10" i="1"/>
  <c r="C10" i="1"/>
  <c r="C19" i="1" l="1"/>
  <c r="C24" i="1" s="1"/>
  <c r="C26" i="1" s="1"/>
  <c r="F19" i="4" s="1"/>
  <c r="F27" i="4" s="1"/>
  <c r="F32" i="4" s="1"/>
  <c r="E24" i="1"/>
  <c r="E26" i="1" s="1"/>
  <c r="G24" i="4"/>
  <c r="E16" i="4"/>
  <c r="F8" i="4" l="1"/>
  <c r="G8" i="4" s="1"/>
  <c r="G15" i="4" s="1"/>
  <c r="G16" i="4" s="1"/>
  <c r="E24" i="2"/>
  <c r="C24" i="2"/>
  <c r="B15" i="3" l="1"/>
  <c r="B30" i="3" s="1"/>
  <c r="C37" i="2" l="1"/>
  <c r="D40" i="3" l="1"/>
  <c r="B40" i="3" l="1"/>
  <c r="D15" i="3" l="1"/>
  <c r="B32" i="3"/>
  <c r="D30" i="3" l="1"/>
  <c r="D32" i="3" s="1"/>
  <c r="D46" i="3" s="1"/>
  <c r="D50" i="3" s="1"/>
  <c r="B46" i="3"/>
  <c r="B50" i="3" s="1"/>
  <c r="B32" i="4"/>
  <c r="B34" i="4" l="1"/>
  <c r="G14" i="4" l="1"/>
  <c r="B33" i="4"/>
  <c r="G22" i="4"/>
  <c r="G26" i="4" s="1"/>
  <c r="E33" i="4" l="1"/>
  <c r="E34" i="4"/>
  <c r="E37" i="2" l="1"/>
  <c r="E44" i="2" l="1"/>
  <c r="E45" i="2" s="1"/>
  <c r="C44" i="2" l="1"/>
  <c r="C45" i="2" s="1"/>
  <c r="C38" i="1" l="1"/>
  <c r="G19" i="4" l="1"/>
  <c r="G27" i="4" s="1"/>
  <c r="G32" i="4" s="1"/>
  <c r="G33" i="4" l="1"/>
  <c r="G34" i="4"/>
  <c r="E38" i="1" l="1"/>
  <c r="F15" i="4" l="1"/>
  <c r="F16" i="4" s="1"/>
</calcChain>
</file>

<file path=xl/sharedStrings.xml><?xml version="1.0" encoding="utf-8"?>
<sst xmlns="http://schemas.openxmlformats.org/spreadsheetml/2006/main" count="240" uniqueCount="141">
  <si>
    <t>тыс. тенге</t>
  </si>
  <si>
    <t xml:space="preserve">Процентные расходы </t>
  </si>
  <si>
    <t xml:space="preserve">Чистый процентный доход </t>
  </si>
  <si>
    <t>Комиссионные доходы</t>
  </si>
  <si>
    <t xml:space="preserve">Комиссионные расходы </t>
  </si>
  <si>
    <t>Операционная прибыль</t>
  </si>
  <si>
    <t xml:space="preserve">Общие административные расходы </t>
  </si>
  <si>
    <t>Статьи, которые реклассифицированы или могут быть впоследствии реклассифицированы в состав прибыли или убытка:</t>
  </si>
  <si>
    <t>АКТИВЫ</t>
  </si>
  <si>
    <t xml:space="preserve">Денежные средства и их эквиваленты </t>
  </si>
  <si>
    <t xml:space="preserve">            </t>
  </si>
  <si>
    <t>Займы, выданные банкам</t>
  </si>
  <si>
    <t xml:space="preserve">Займы, выданные клиентам </t>
  </si>
  <si>
    <t>Основные средства и нематериальные активы</t>
  </si>
  <si>
    <t>Прочие активы</t>
  </si>
  <si>
    <t xml:space="preserve">Производные финансовые инструменты </t>
  </si>
  <si>
    <t>Итого активов</t>
  </si>
  <si>
    <t>ОБЯЗАТЕЛЬСТВА</t>
  </si>
  <si>
    <t>Займы от Материнской компании</t>
  </si>
  <si>
    <t>Государственные субсидии</t>
  </si>
  <si>
    <t>Субординированный долг</t>
  </si>
  <si>
    <t>Прочие обязательства</t>
  </si>
  <si>
    <t>Итого обязательств</t>
  </si>
  <si>
    <t>Акционерный капитал</t>
  </si>
  <si>
    <t xml:space="preserve">Дополнительный оплаченный капитал </t>
  </si>
  <si>
    <t>Долговые ценные бумаги</t>
  </si>
  <si>
    <t>Неаудированный консолидированный отчет о финансовом положении</t>
  </si>
  <si>
    <t>Неаудированный консолидированный отчет о прибыли или убытке и прочем совокупном доходе</t>
  </si>
  <si>
    <t>Дебиторская задолженность по договорам финансовой аренды</t>
  </si>
  <si>
    <t>Активы, подлежащие передаче по договорам финансовой аренды</t>
  </si>
  <si>
    <t>Долговые ценные бумаги выпущенные</t>
  </si>
  <si>
    <t>СОБСТВЕННЫЙ КАПИТАЛ</t>
  </si>
  <si>
    <t xml:space="preserve">Итого собственного капитала </t>
  </si>
  <si>
    <t xml:space="preserve">Итого обязательств и собственного капитала </t>
  </si>
  <si>
    <t>Инвестиционное имущество</t>
  </si>
  <si>
    <t>-    Чистое изменение справедливой стоимости</t>
  </si>
  <si>
    <t>Прочие процентные доходы</t>
  </si>
  <si>
    <t>Процентные доходы, рассчитанные с использованием метода эффективной процентной ставки</t>
  </si>
  <si>
    <t>Авансы по договорам финансовой аренды</t>
  </si>
  <si>
    <t>Главный бухгалтер</t>
  </si>
  <si>
    <t>Мамекова С.М.</t>
  </si>
  <si>
    <t xml:space="preserve">Неаудированный консолидированный отчет о движении денежных средств  </t>
  </si>
  <si>
    <t>ДВИЖЕНИЕ ДЕНЕЖНЫХ СРЕДСТВ ОТ ОПЕРАЦИОННОЙ ДЕЯТЕЛЬНОСТИ</t>
  </si>
  <si>
    <t>Вознаграждение полученное</t>
  </si>
  <si>
    <t>Вознаграждение выплаченное</t>
  </si>
  <si>
    <t>Комиссионное вознаграждение полученное</t>
  </si>
  <si>
    <t>Комиссионное вознаграждение выплаченное</t>
  </si>
  <si>
    <t>Общие административные платежи</t>
  </si>
  <si>
    <t>(Увеличение)/уменьшение операционных активов</t>
  </si>
  <si>
    <t xml:space="preserve">Прочие активы </t>
  </si>
  <si>
    <t>Увеличение/(уменьшение) операционных обязательств</t>
  </si>
  <si>
    <t xml:space="preserve">Подоходный налог уплаченный </t>
  </si>
  <si>
    <t xml:space="preserve">ДВИЖЕНИЕ ДЕНЕЖНЫХ СРЕДСТВ ОТ ИНВЕСТИЦИОННОЙ ДЕЯТЕЛЬНОСТИ </t>
  </si>
  <si>
    <t>ДВИЖЕНИЕ ДЕНЕЖНЫХ СРЕДСТВ ОТ ФИНАНСОВОЙ ДЕЯТЕЛЬНОСТИ</t>
  </si>
  <si>
    <t>Поступление от выпуска долговых ценных бумаг</t>
  </si>
  <si>
    <t xml:space="preserve">Влияние изменений валютных курсов на денежные средства и их эквиваленты </t>
  </si>
  <si>
    <t>Неаудированный консолидированный отчет об изменениях в капитале</t>
  </si>
  <si>
    <t>Всего собственного капитала</t>
  </si>
  <si>
    <t>Выбытие и погашение долговых ценных бумаг</t>
  </si>
  <si>
    <t xml:space="preserve">Долевые инвестиции </t>
  </si>
  <si>
    <t>Резервы</t>
  </si>
  <si>
    <t>Резерв изменений справедливой стоимости:</t>
  </si>
  <si>
    <t>Резерв изменений справедливой стоимости</t>
  </si>
  <si>
    <t xml:space="preserve">Чистое изменение справедливой стоимости долговых инструментов (не аудировано) </t>
  </si>
  <si>
    <t>Не аудировано</t>
  </si>
  <si>
    <t>Отложенные налоговые активы</t>
  </si>
  <si>
    <t>-</t>
  </si>
  <si>
    <t>Счета и вклады в банках и прочих финансовых институтах</t>
  </si>
  <si>
    <t>Займы от АО «ФНБ «Самрук-Казына»</t>
  </si>
  <si>
    <t xml:space="preserve">Расход по подоходному налогу </t>
  </si>
  <si>
    <t>Прибыль до налогообложения</t>
  </si>
  <si>
    <t>Кредиторская задолженность по сделкам РЕПО</t>
  </si>
  <si>
    <t>Нераспределенная прибыль</t>
  </si>
  <si>
    <t>Статьи, которые не могут быть впоследствии реклассифицированы в состав прибыли или убытка:</t>
  </si>
  <si>
    <t>Резерв изменений справедливой стоимости долевых инструментов</t>
  </si>
  <si>
    <t>Статьи, которые не могут быть впоследствии реклассифицированы в состав прибыли или убытка</t>
  </si>
  <si>
    <t>Чистое изменение справедливой стоимости долевых инструментов (не аудировано)</t>
  </si>
  <si>
    <t>Текущие счета и вклады</t>
  </si>
  <si>
    <t>Государственные субсидии, полученные в виде дисконта по долговым ценным бумагам, выпущенным по ставке ниже рыночной</t>
  </si>
  <si>
    <t>Всего статей, которые реклассифицированы или могут быть впоследствии реклассифицированы в состав прибыли или убытка</t>
  </si>
  <si>
    <t>Всего статей, которые не могут быть впоследствии реклассифицированы в состав прибыли или убытка</t>
  </si>
  <si>
    <t xml:space="preserve">Приобретение основных средств и нематериальных активов, инвестиционного имущества </t>
  </si>
  <si>
    <t>Влияние изменений оценочного резерва под ожидаемые кредитные убытки на денежные средства и их эквиваленты</t>
  </si>
  <si>
    <t>Налог на добавленную стоимость к возмещению</t>
  </si>
  <si>
    <t>Остаток на 1 января 2023 года</t>
  </si>
  <si>
    <t>Операции с собственниками, отраженные непосредственно в составе собственного капитала</t>
  </si>
  <si>
    <t>Всего операций с собственниками, отраженных в составе собственного капитала (не аудировано)</t>
  </si>
  <si>
    <t>Прочий совокупный доход/(убыток)</t>
  </si>
  <si>
    <t xml:space="preserve">(Формирование)/восстановление убытков от обесценения прочих нефинансовых активов </t>
  </si>
  <si>
    <t>31 декабря 2023 г.</t>
  </si>
  <si>
    <t>Текущий налоговый актив</t>
  </si>
  <si>
    <t xml:space="preserve">Займы и средства от банков и прочих финансовых институтов </t>
  </si>
  <si>
    <t xml:space="preserve">Чистое увеличение денежных средств и их эквивалентов </t>
  </si>
  <si>
    <t>Чистая нереализованная прибыль от операций с инструментами хеджирования, за вычетом налога</t>
  </si>
  <si>
    <t>Резерв хеджирования</t>
  </si>
  <si>
    <t>Чистый комиссионный доход</t>
  </si>
  <si>
    <t>Прочий совокупный доход</t>
  </si>
  <si>
    <t>Денежные средства и их эквиваленты на начало года</t>
  </si>
  <si>
    <t xml:space="preserve"> АО «Банк Развития Казахстана» по состоянию на 31 марта 2024 года</t>
  </si>
  <si>
    <t>31 марта 2024 г.</t>
  </si>
  <si>
    <t xml:space="preserve"> АО «Банк Развития Казахстана» за три месяца, закончившиеся 31 марта 2024 года</t>
  </si>
  <si>
    <t>За три месяца, закончившиеся
31 марта 2024 года</t>
  </si>
  <si>
    <t>За три месяца, закончившиеся
31 марта 2023 года</t>
  </si>
  <si>
    <t>Денежные средства и их эквиваленты на конец периода</t>
  </si>
  <si>
    <t>Чистые поступления по операциям с иностранной валютой</t>
  </si>
  <si>
    <t>Прочие поступления/(выплаты), нетто</t>
  </si>
  <si>
    <t>Чистое (использование)/поступление денежных средств от операционной деятельности до уплаты подоходного налога</t>
  </si>
  <si>
    <t xml:space="preserve">(Использование)/поступление денежных средств в операционной деятельности </t>
  </si>
  <si>
    <t>(Приобретение)/прирост долевых инвестиций</t>
  </si>
  <si>
    <t>Поступление денежных средств от финансовой деятельности</t>
  </si>
  <si>
    <t>Дивиденды полученные</t>
  </si>
  <si>
    <t xml:space="preserve"> АО «Банк Развития Казахстана»  за три месяца, закончившиеся 31 марта 2024 года</t>
  </si>
  <si>
    <t xml:space="preserve">Чистая прибыль/(убыток) от операций с иностранной валютой  </t>
  </si>
  <si>
    <t>Чистая прибыль от операций с финансовыми инструментами, оцениваемыми по справедливой стоимости через прибыль или убыток</t>
  </si>
  <si>
    <t>Прочие доходы, нетто</t>
  </si>
  <si>
    <t>Восстановление убытков от обесценения долговых финансовых активов</t>
  </si>
  <si>
    <t>(Формирование)/восстановление убытков от обесценения в отношении обязательств по предоставлению займов и договоров финансовой гарантии</t>
  </si>
  <si>
    <t>Остаток на 1 января 2024 года</t>
  </si>
  <si>
    <t>Остаток на 31 марта 2024 года (не аудировано)</t>
  </si>
  <si>
    <t xml:space="preserve">Чистое изменение справедливой стоимости финансовых активов  (не аудировано) </t>
  </si>
  <si>
    <t xml:space="preserve">Чистое изменение справедливой стоимости долевых инструментов  (не аудировано) </t>
  </si>
  <si>
    <t xml:space="preserve">Всего прочего совокупного дохода  (не аудировано) </t>
  </si>
  <si>
    <t>Прибыль за период (не аудировано)</t>
  </si>
  <si>
    <t>Всего совокупного дохода за период</t>
  </si>
  <si>
    <t xml:space="preserve">Остаток на 31 марта 2023 года  (не аудировано) </t>
  </si>
  <si>
    <t xml:space="preserve">Всего совокупного дохода за период  (не аудировано) </t>
  </si>
  <si>
    <t xml:space="preserve">Всего совокупного дохода за период (не аудировано) </t>
  </si>
  <si>
    <t>Чистый нереализованный доход от операций с инструментами хеджирования, за вычетом налога (не аудировано)</t>
  </si>
  <si>
    <t>Прибыль за период</t>
  </si>
  <si>
    <t>Прочий совокупного(убыток)/доход за период</t>
  </si>
  <si>
    <t>Приобретение долговых ценных бумаг</t>
  </si>
  <si>
    <t xml:space="preserve">Всего прочего совокупного убытка (не аудировано) </t>
  </si>
  <si>
    <t>Дополнительный оплаченный капитал</t>
  </si>
  <si>
    <t>Авансы, выданные по договорам финансовой аренды</t>
  </si>
  <si>
    <t>Примечание</t>
  </si>
  <si>
    <t>Поступление/(использование) денежных средств от инвестиционной деятельности</t>
  </si>
  <si>
    <t xml:space="preserve">Дисконт по выпущенным долговым ценным бумагам, за вычетом налогов в размере 3,043,171 тысячи тенге (не аудировано) </t>
  </si>
  <si>
    <t>Начисление дивидендов Материнской компании (не аудировано)</t>
  </si>
  <si>
    <t>Базовая и разводненная прибыль на акцию, в тенге</t>
  </si>
  <si>
    <t>И.о. Председателя Правления</t>
  </si>
  <si>
    <t>Ли В.Е.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</si>
</sst>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* #,##0_);* \(#,##0\);&quot;-&quot;??_);@"/>
    <numFmt numFmtId="166" formatCode="_-* #,##0\ _₽_-;\-* #,##0\ _₽_-;_-* &quot;-&quot;??\ _₽_-;_-@_-"/>
    <numFmt numFmtId="167" formatCode="#,###;\(#,###\)"/>
  </numFmts>
  <fonts count="2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Courier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Arial Cyr"/>
      <charset val="204"/>
    </font>
    <font>
      <sz val="12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165" fontId="15" fillId="0" borderId="0" applyFill="0" applyBorder="0" applyProtection="0"/>
    <xf numFmtId="164" fontId="17" fillId="0" borderId="0" applyFont="0" applyFill="0" applyBorder="0" applyAlignment="0" applyProtection="0"/>
    <xf numFmtId="0" fontId="21" fillId="0" borderId="0"/>
    <xf numFmtId="0" fontId="5" fillId="0" borderId="0"/>
    <xf numFmtId="164" fontId="17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1" applyFont="1"/>
    <xf numFmtId="0" fontId="1" fillId="0" borderId="0" xfId="1" applyFont="1" applyAlignment="1">
      <alignment horizontal="right"/>
    </xf>
    <xf numFmtId="3" fontId="3" fillId="0" borderId="0" xfId="4" applyNumberFormat="1" applyFont="1" applyAlignment="1">
      <alignment horizontal="right"/>
    </xf>
    <xf numFmtId="165" fontId="7" fillId="0" borderId="0" xfId="4" applyNumberFormat="1" applyFont="1" applyAlignment="1">
      <alignment horizontal="right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/>
    <xf numFmtId="3" fontId="9" fillId="0" borderId="0" xfId="0" applyNumberFormat="1" applyFont="1" applyAlignment="1">
      <alignment vertical="center" wrapText="1"/>
    </xf>
    <xf numFmtId="3" fontId="8" fillId="0" borderId="1" xfId="0" applyNumberFormat="1" applyFont="1" applyBorder="1" applyAlignment="1">
      <alignment vertical="center" wrapText="1"/>
    </xf>
    <xf numFmtId="0" fontId="4" fillId="0" borderId="0" xfId="0" applyFont="1"/>
    <xf numFmtId="0" fontId="8" fillId="0" borderId="2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5" fontId="10" fillId="0" borderId="0" xfId="0" applyNumberFormat="1" applyFont="1"/>
    <xf numFmtId="3" fontId="10" fillId="0" borderId="0" xfId="0" applyNumberFormat="1" applyFont="1"/>
    <xf numFmtId="0" fontId="14" fillId="0" borderId="0" xfId="0" applyFont="1"/>
    <xf numFmtId="3" fontId="12" fillId="0" borderId="0" xfId="1" applyNumberFormat="1" applyFont="1"/>
    <xf numFmtId="0" fontId="16" fillId="0" borderId="0" xfId="0" applyFont="1"/>
    <xf numFmtId="0" fontId="8" fillId="0" borderId="0" xfId="0" applyFont="1" applyAlignment="1">
      <alignment wrapText="1"/>
    </xf>
    <xf numFmtId="0" fontId="9" fillId="0" borderId="0" xfId="0" applyFont="1"/>
    <xf numFmtId="0" fontId="3" fillId="0" borderId="0" xfId="2" applyFont="1"/>
    <xf numFmtId="0" fontId="3" fillId="0" borderId="0" xfId="2" applyFont="1" applyAlignment="1">
      <alignment horizontal="right"/>
    </xf>
    <xf numFmtId="0" fontId="20" fillId="0" borderId="0" xfId="2" applyFont="1"/>
    <xf numFmtId="0" fontId="3" fillId="0" borderId="0" xfId="2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0" xfId="2" applyFont="1" applyAlignment="1">
      <alignment wrapText="1"/>
    </xf>
    <xf numFmtId="0" fontId="3" fillId="0" borderId="0" xfId="2" applyFont="1" applyAlignment="1">
      <alignment wrapText="1"/>
    </xf>
    <xf numFmtId="165" fontId="3" fillId="0" borderId="0" xfId="2" applyNumberFormat="1" applyFont="1" applyAlignment="1">
      <alignment horizontal="right"/>
    </xf>
    <xf numFmtId="166" fontId="3" fillId="0" borderId="0" xfId="6" applyNumberFormat="1" applyFont="1" applyFill="1" applyAlignment="1">
      <alignment horizontal="right"/>
    </xf>
    <xf numFmtId="0" fontId="13" fillId="0" borderId="0" xfId="2" applyFont="1" applyAlignment="1">
      <alignment horizontal="right"/>
    </xf>
    <xf numFmtId="0" fontId="13" fillId="0" borderId="0" xfId="2" applyFont="1"/>
    <xf numFmtId="0" fontId="9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22" fillId="0" borderId="0" xfId="0" applyFont="1"/>
    <xf numFmtId="165" fontId="7" fillId="0" borderId="0" xfId="4" applyNumberFormat="1" applyFont="1"/>
    <xf numFmtId="3" fontId="1" fillId="0" borderId="3" xfId="4" applyNumberFormat="1" applyFont="1" applyBorder="1" applyAlignment="1">
      <alignment wrapText="1"/>
    </xf>
    <xf numFmtId="165" fontId="6" fillId="0" borderId="3" xfId="4" applyNumberFormat="1" applyFont="1" applyBorder="1"/>
    <xf numFmtId="3" fontId="3" fillId="0" borderId="0" xfId="4" applyNumberFormat="1" applyFont="1"/>
    <xf numFmtId="165" fontId="6" fillId="0" borderId="0" xfId="4" applyNumberFormat="1" applyFont="1"/>
    <xf numFmtId="3" fontId="1" fillId="0" borderId="0" xfId="4" applyNumberFormat="1" applyFont="1" applyAlignment="1">
      <alignment wrapText="1"/>
    </xf>
    <xf numFmtId="3" fontId="7" fillId="0" borderId="0" xfId="4" applyNumberFormat="1" applyFont="1"/>
    <xf numFmtId="165" fontId="3" fillId="0" borderId="0" xfId="2" applyNumberFormat="1" applyFont="1"/>
    <xf numFmtId="167" fontId="9" fillId="0" borderId="0" xfId="0" applyNumberFormat="1" applyFont="1" applyAlignment="1">
      <alignment wrapText="1"/>
    </xf>
    <xf numFmtId="167" fontId="7" fillId="0" borderId="2" xfId="4" applyNumberFormat="1" applyFont="1" applyBorder="1" applyAlignment="1">
      <alignment horizontal="right"/>
    </xf>
    <xf numFmtId="167" fontId="7" fillId="0" borderId="0" xfId="4" applyNumberFormat="1" applyFont="1" applyAlignment="1">
      <alignment horizontal="right"/>
    </xf>
    <xf numFmtId="167" fontId="8" fillId="0" borderId="3" xfId="0" applyNumberFormat="1" applyFont="1" applyBorder="1" applyAlignment="1">
      <alignment wrapText="1"/>
    </xf>
    <xf numFmtId="167" fontId="8" fillId="0" borderId="0" xfId="0" applyNumberFormat="1" applyFont="1" applyAlignment="1">
      <alignment wrapText="1"/>
    </xf>
    <xf numFmtId="167" fontId="3" fillId="0" borderId="0" xfId="0" applyNumberFormat="1" applyFont="1" applyAlignment="1">
      <alignment wrapText="1"/>
    </xf>
    <xf numFmtId="167" fontId="3" fillId="0" borderId="2" xfId="4" applyNumberFormat="1" applyFont="1" applyBorder="1" applyAlignment="1">
      <alignment horizontal="right"/>
    </xf>
    <xf numFmtId="167" fontId="6" fillId="0" borderId="2" xfId="4" applyNumberFormat="1" applyFont="1" applyBorder="1" applyAlignment="1">
      <alignment horizontal="right"/>
    </xf>
    <xf numFmtId="167" fontId="1" fillId="0" borderId="2" xfId="4" applyNumberFormat="1" applyFont="1" applyBorder="1" applyAlignment="1">
      <alignment horizontal="right"/>
    </xf>
    <xf numFmtId="167" fontId="3" fillId="0" borderId="0" xfId="4" applyNumberFormat="1" applyFont="1" applyAlignment="1">
      <alignment horizontal="right"/>
    </xf>
    <xf numFmtId="167" fontId="3" fillId="0" borderId="2" xfId="0" applyNumberFormat="1" applyFont="1" applyBorder="1" applyAlignment="1">
      <alignment horizontal="right"/>
    </xf>
    <xf numFmtId="167" fontId="1" fillId="0" borderId="0" xfId="0" applyNumberFormat="1" applyFont="1" applyAlignment="1">
      <alignment wrapText="1"/>
    </xf>
    <xf numFmtId="167" fontId="10" fillId="0" borderId="0" xfId="0" applyNumberFormat="1" applyFont="1"/>
    <xf numFmtId="167" fontId="1" fillId="0" borderId="2" xfId="0" applyNumberFormat="1" applyFont="1" applyBorder="1" applyAlignment="1">
      <alignment wrapText="1"/>
    </xf>
    <xf numFmtId="167" fontId="6" fillId="0" borderId="0" xfId="4" applyNumberFormat="1" applyFont="1" applyAlignment="1">
      <alignment horizontal="right"/>
    </xf>
    <xf numFmtId="167" fontId="14" fillId="0" borderId="0" xfId="0" applyNumberFormat="1" applyFont="1"/>
    <xf numFmtId="165" fontId="6" fillId="0" borderId="2" xfId="4" applyNumberFormat="1" applyFont="1" applyBorder="1"/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right" vertical="top"/>
    </xf>
    <xf numFmtId="0" fontId="8" fillId="0" borderId="2" xfId="0" applyFont="1" applyBorder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right" vertical="top" wrapText="1"/>
    </xf>
    <xf numFmtId="0" fontId="9" fillId="0" borderId="0" xfId="0" applyFont="1" applyAlignment="1">
      <alignment vertical="top" wrapText="1"/>
    </xf>
    <xf numFmtId="3" fontId="9" fillId="0" borderId="0" xfId="4" applyNumberFormat="1" applyFont="1" applyAlignment="1">
      <alignment horizontal="right" vertical="top"/>
    </xf>
    <xf numFmtId="165" fontId="7" fillId="0" borderId="0" xfId="4" applyNumberFormat="1" applyFont="1" applyAlignment="1">
      <alignment horizontal="right" vertical="top"/>
    </xf>
    <xf numFmtId="165" fontId="9" fillId="0" borderId="0" xfId="4" applyNumberFormat="1" applyFont="1" applyAlignment="1">
      <alignment horizontal="right" vertical="top"/>
    </xf>
    <xf numFmtId="166" fontId="8" fillId="0" borderId="3" xfId="6" applyNumberFormat="1" applyFont="1" applyBorder="1" applyAlignment="1">
      <alignment horizontal="right" vertical="top" wrapText="1"/>
    </xf>
    <xf numFmtId="166" fontId="8" fillId="0" borderId="0" xfId="6" applyNumberFormat="1" applyFont="1" applyBorder="1" applyAlignment="1">
      <alignment horizontal="right" vertical="top" wrapText="1"/>
    </xf>
    <xf numFmtId="166" fontId="9" fillId="0" borderId="0" xfId="6" applyNumberFormat="1" applyFont="1" applyAlignment="1">
      <alignment horizontal="right" vertical="top" wrapText="1"/>
    </xf>
    <xf numFmtId="166" fontId="9" fillId="0" borderId="0" xfId="6" applyNumberFormat="1" applyFont="1" applyBorder="1" applyAlignment="1">
      <alignment horizontal="right" vertical="top" wrapText="1"/>
    </xf>
    <xf numFmtId="166" fontId="8" fillId="0" borderId="0" xfId="6" applyNumberFormat="1" applyFont="1" applyAlignment="1">
      <alignment horizontal="right" vertical="top" wrapText="1"/>
    </xf>
    <xf numFmtId="165" fontId="6" fillId="0" borderId="0" xfId="4" applyNumberFormat="1" applyFont="1" applyAlignment="1">
      <alignment horizontal="right" vertical="top"/>
    </xf>
    <xf numFmtId="0" fontId="3" fillId="0" borderId="0" xfId="0" applyFont="1" applyAlignment="1">
      <alignment vertical="top" wrapText="1"/>
    </xf>
    <xf numFmtId="166" fontId="9" fillId="0" borderId="3" xfId="6" applyNumberFormat="1" applyFont="1" applyBorder="1" applyAlignment="1">
      <alignment horizontal="right" vertical="top" wrapText="1"/>
    </xf>
    <xf numFmtId="166" fontId="8" fillId="0" borderId="1" xfId="6" applyNumberFormat="1" applyFont="1" applyBorder="1" applyAlignment="1">
      <alignment horizontal="right" vertical="top" wrapText="1"/>
    </xf>
    <xf numFmtId="3" fontId="8" fillId="0" borderId="0" xfId="1" applyNumberFormat="1" applyFont="1" applyAlignment="1">
      <alignment vertical="top"/>
    </xf>
    <xf numFmtId="3" fontId="1" fillId="0" borderId="0" xfId="1" applyNumberFormat="1" applyFont="1" applyAlignment="1">
      <alignment vertical="top"/>
    </xf>
    <xf numFmtId="0" fontId="3" fillId="0" borderId="0" xfId="1" applyFont="1" applyAlignment="1">
      <alignment vertical="top"/>
    </xf>
    <xf numFmtId="0" fontId="19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3" fontId="9" fillId="0" borderId="0" xfId="0" applyNumberFormat="1" applyFont="1" applyAlignment="1">
      <alignment wrapText="1"/>
    </xf>
    <xf numFmtId="165" fontId="9" fillId="0" borderId="0" xfId="4" applyNumberFormat="1" applyFont="1" applyAlignment="1">
      <alignment horizontal="right"/>
    </xf>
    <xf numFmtId="166" fontId="8" fillId="0" borderId="0" xfId="6" applyNumberFormat="1" applyFont="1" applyBorder="1" applyAlignment="1">
      <alignment vertical="top" wrapText="1"/>
    </xf>
    <xf numFmtId="3" fontId="9" fillId="0" borderId="0" xfId="0" applyNumberFormat="1" applyFont="1"/>
    <xf numFmtId="3" fontId="8" fillId="0" borderId="0" xfId="6" applyNumberFormat="1" applyFont="1" applyBorder="1" applyAlignment="1">
      <alignment horizontal="right" vertical="top" wrapText="1"/>
    </xf>
    <xf numFmtId="0" fontId="23" fillId="0" borderId="0" xfId="0" applyFont="1"/>
    <xf numFmtId="0" fontId="24" fillId="0" borderId="0" xfId="2" applyFont="1"/>
    <xf numFmtId="0" fontId="25" fillId="0" borderId="0" xfId="2" applyFont="1"/>
    <xf numFmtId="165" fontId="9" fillId="0" borderId="0" xfId="0" applyNumberFormat="1" applyFont="1"/>
    <xf numFmtId="0" fontId="26" fillId="0" borderId="0" xfId="0" applyFont="1" applyAlignment="1">
      <alignment wrapText="1"/>
    </xf>
    <xf numFmtId="0" fontId="1" fillId="0" borderId="0" xfId="0" applyFont="1"/>
    <xf numFmtId="3" fontId="1" fillId="0" borderId="0" xfId="1" applyNumberFormat="1" applyFont="1"/>
    <xf numFmtId="0" fontId="4" fillId="0" borderId="0" xfId="4" applyFont="1"/>
    <xf numFmtId="0" fontId="1" fillId="0" borderId="0" xfId="0" applyFont="1" applyAlignment="1">
      <alignment vertical="top"/>
    </xf>
    <xf numFmtId="166" fontId="9" fillId="0" borderId="0" xfId="0" applyNumberFormat="1" applyFont="1"/>
    <xf numFmtId="167" fontId="27" fillId="0" borderId="2" xfId="4" applyNumberFormat="1" applyFont="1" applyBorder="1" applyAlignment="1">
      <alignment horizontal="right"/>
    </xf>
    <xf numFmtId="37" fontId="3" fillId="0" borderId="0" xfId="2" applyNumberFormat="1" applyFont="1" applyAlignment="1">
      <alignment horizontal="center"/>
    </xf>
    <xf numFmtId="3" fontId="3" fillId="0" borderId="0" xfId="4" applyNumberFormat="1" applyFont="1" applyAlignment="1">
      <alignment horizontal="center"/>
    </xf>
    <xf numFmtId="165" fontId="7" fillId="0" borderId="0" xfId="4" applyNumberFormat="1" applyFont="1" applyAlignment="1">
      <alignment horizontal="center"/>
    </xf>
    <xf numFmtId="165" fontId="8" fillId="0" borderId="3" xfId="4" applyNumberFormat="1" applyFont="1" applyBorder="1" applyAlignment="1">
      <alignment horizontal="right" vertical="top"/>
    </xf>
    <xf numFmtId="165" fontId="6" fillId="0" borderId="4" xfId="4" applyNumberFormat="1" applyFont="1" applyBorder="1"/>
    <xf numFmtId="0" fontId="8" fillId="0" borderId="0" xfId="0" applyFont="1" applyAlignment="1">
      <alignment horizontal="center" wrapText="1"/>
    </xf>
    <xf numFmtId="3" fontId="6" fillId="0" borderId="4" xfId="4" applyNumberFormat="1" applyFont="1" applyBorder="1"/>
    <xf numFmtId="165" fontId="6" fillId="0" borderId="1" xfId="4" applyNumberFormat="1" applyFont="1" applyBorder="1"/>
    <xf numFmtId="166" fontId="9" fillId="0" borderId="0" xfId="0" applyNumberFormat="1" applyFont="1" applyAlignment="1">
      <alignment horizontal="right" vertical="top"/>
    </xf>
    <xf numFmtId="0" fontId="12" fillId="0" borderId="0" xfId="2" applyFont="1" applyAlignment="1">
      <alignment horizontal="center" vertical="justify"/>
    </xf>
    <xf numFmtId="165" fontId="6" fillId="0" borderId="3" xfId="4" applyNumberFormat="1" applyFont="1" applyBorder="1" applyAlignment="1">
      <alignment horizontal="right"/>
    </xf>
    <xf numFmtId="37" fontId="3" fillId="0" borderId="0" xfId="2" applyNumberFormat="1" applyFont="1" applyAlignment="1">
      <alignment horizontal="right"/>
    </xf>
    <xf numFmtId="165" fontId="6" fillId="0" borderId="4" xfId="4" applyNumberFormat="1" applyFont="1" applyBorder="1" applyAlignment="1">
      <alignment horizontal="right"/>
    </xf>
    <xf numFmtId="3" fontId="7" fillId="0" borderId="0" xfId="4" applyNumberFormat="1" applyFont="1" applyAlignment="1">
      <alignment horizontal="right"/>
    </xf>
    <xf numFmtId="165" fontId="8" fillId="0" borderId="2" xfId="4" applyNumberFormat="1" applyFont="1" applyBorder="1" applyAlignment="1">
      <alignment horizontal="right" vertical="top"/>
    </xf>
    <xf numFmtId="165" fontId="9" fillId="0" borderId="3" xfId="4" applyNumberFormat="1" applyFont="1" applyBorder="1" applyAlignment="1">
      <alignment horizontal="right" vertical="top"/>
    </xf>
    <xf numFmtId="0" fontId="8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165" fontId="1" fillId="0" borderId="3" xfId="4" applyNumberFormat="1" applyFont="1" applyBorder="1" applyAlignment="1">
      <alignment horizontal="right" wrapText="1"/>
    </xf>
    <xf numFmtId="165" fontId="6" fillId="0" borderId="3" xfId="9" applyNumberFormat="1" applyFont="1" applyFill="1" applyBorder="1" applyAlignment="1" applyProtection="1">
      <alignment horizontal="right"/>
    </xf>
    <xf numFmtId="0" fontId="2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26" fillId="0" borderId="0" xfId="0" applyFont="1" applyAlignment="1">
      <alignment horizontal="center" wrapText="1"/>
    </xf>
    <xf numFmtId="3" fontId="9" fillId="0" borderId="2" xfId="4" applyNumberFormat="1" applyFont="1" applyBorder="1" applyAlignment="1">
      <alignment horizontal="right" vertical="top"/>
    </xf>
    <xf numFmtId="0" fontId="9" fillId="0" borderId="0" xfId="0" applyFont="1" applyAlignment="1">
      <alignment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justify" wrapText="1"/>
    </xf>
    <xf numFmtId="0" fontId="9" fillId="0" borderId="0" xfId="0" applyFont="1" applyAlignment="1">
      <alignment wrapText="1"/>
    </xf>
    <xf numFmtId="0" fontId="12" fillId="0" borderId="0" xfId="2" applyFont="1" applyAlignment="1">
      <alignment horizontal="center" vertical="justify"/>
    </xf>
    <xf numFmtId="0" fontId="0" fillId="0" borderId="0" xfId="0" applyAlignment="1">
      <alignment horizontal="center" vertical="justify"/>
    </xf>
    <xf numFmtId="0" fontId="18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justify"/>
    </xf>
    <xf numFmtId="0" fontId="8" fillId="0" borderId="0" xfId="0" applyFont="1" applyAlignment="1">
      <alignment vertical="top" wrapText="1"/>
    </xf>
    <xf numFmtId="0" fontId="1" fillId="0" borderId="0" xfId="2" applyFont="1" applyAlignment="1">
      <alignment horizontal="center" wrapText="1"/>
    </xf>
    <xf numFmtId="0" fontId="12" fillId="0" borderId="0" xfId="2" applyFont="1" applyAlignment="1">
      <alignment horizontal="center" vertical="justify" wrapText="1"/>
    </xf>
    <xf numFmtId="0" fontId="3" fillId="0" borderId="0" xfId="2" applyFont="1" applyAlignment="1">
      <alignment horizontal="center" wrapText="1"/>
    </xf>
  </cellXfs>
  <cellStyles count="10">
    <cellStyle name="Debit" xfId="5" xr:uid="{00000000-0005-0000-0000-000000000000}"/>
    <cellStyle name="Обычный" xfId="0" builtinId="0"/>
    <cellStyle name="Обычный 10 3 2" xfId="8" xr:uid="{00000000-0005-0000-0000-000002000000}"/>
    <cellStyle name="Обычный 2" xfId="7" xr:uid="{00000000-0005-0000-0000-000003000000}"/>
    <cellStyle name="Обычный 2 5" xfId="4" xr:uid="{00000000-0005-0000-0000-000004000000}"/>
    <cellStyle name="Обычный 3 3" xfId="2" xr:uid="{00000000-0005-0000-0000-000005000000}"/>
    <cellStyle name="Обычный 4 2" xfId="1" xr:uid="{00000000-0005-0000-0000-000006000000}"/>
    <cellStyle name="Обычный 4 3" xfId="3" xr:uid="{00000000-0005-0000-0000-000007000000}"/>
    <cellStyle name="Финансовый" xfId="6" builtinId="3"/>
    <cellStyle name="Финансовый 4" xfId="9" xr:uid="{4D3A78CE-4C90-4DF0-9F81-4BC90C9D90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Public\DOCUME~1\FINANC~1\LOCALS~1\Temp\AES%20Folder\Old_Reports\June_00\Hot%20Sparks%20TETS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KZHO~1\AppData\Local\Temp\notesF3B52A\Non-financial\&#1051;&#1086;&#1075;%20&#1080;&#1079;&#1084;&#1077;&#1085;&#1077;&#1085;&#1080;&#1081;_28.11.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7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6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ten001\AppData\Local\Temp\notesF3B52A\Non-financial%20KPIs_SR_v7_17_10_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Sheet"/>
      <sheetName val="Resource Sheet"/>
      <sheetName val="Operations Data Sheet"/>
      <sheetName val="Financing Data Sheet"/>
      <sheetName val="Income Statement"/>
      <sheetName val="Balance Sheet"/>
      <sheetName val="Cashflow Statement"/>
      <sheetName val="Executive Summary"/>
      <sheetName val="Available Projects - 1998"/>
      <sheetName val="Available Finance - 1998"/>
      <sheetName val="Gen Data"/>
      <sheetName val="instruqcia"/>
      <sheetName val="FES"/>
      <sheetName val="Содержание"/>
      <sheetName val="Справочники"/>
      <sheetName val="Prelim Cost"/>
      <sheetName val="Cabre0703"/>
      <sheetName val="ESH.0703"/>
      <sheetName val="LOE0703"/>
      <sheetName val="NEG06-0703"/>
      <sheetName val="WG09-0703"/>
      <sheetName val="Hot Sparks TETS_1"/>
      <sheetName val="Бюджет(помесячн.разбивка)"/>
      <sheetName val="Overall Cost Report"/>
      <sheetName val="ÅäÈçì"/>
      <sheetName val="Ïðåäïð"/>
      <sheetName val="Служеб Актау"/>
      <sheetName val="бензин по авто"/>
      <sheetName val="Осн.ср-ва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У1.1.3 Список КПД и ПД по ДО"/>
      <sheetName val="У4.1 Госпрограммы"/>
      <sheetName val="Усл обознач к нефин показ"/>
      <sheetName val="Лог изменений_28.11.2014"/>
    </sheetNames>
    <definedNames>
      <definedName name="Header1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DRE_DATACACHE"/>
      <sheetName val="Лист1"/>
      <sheetName val="Лист2"/>
      <sheetName val="Лист3"/>
      <sheetName val="UNITPRICES"/>
    </sheetNames>
    <sheetDataSet>
      <sheetData sheetId="0" refreshError="1"/>
      <sheetData sheetId="1">
        <row r="61">
          <cell r="A61" t="str">
            <v>Прочие виды валют</v>
          </cell>
          <cell r="B61" t="str">
            <v>Долговые ценные бумаги-Еврооблигации</v>
          </cell>
        </row>
        <row r="62">
          <cell r="A62" t="str">
            <v>Тенге</v>
          </cell>
          <cell r="B62" t="str">
            <v>Долговые ценные бумаги-Иные облигации</v>
          </cell>
        </row>
        <row r="63">
          <cell r="A63" t="str">
            <v>Доллар США</v>
          </cell>
          <cell r="B63" t="str">
            <v>Долговые ценные бумаги-Вексель</v>
          </cell>
        </row>
        <row r="64">
          <cell r="A64" t="str">
            <v>Евро</v>
          </cell>
          <cell r="B64" t="str">
            <v>Кредит-Банковский кредит</v>
          </cell>
        </row>
        <row r="65">
          <cell r="A65" t="str">
            <v>Российский рубль</v>
          </cell>
          <cell r="B65" t="str">
            <v>Кредит-Овердрафт</v>
          </cell>
        </row>
        <row r="66">
          <cell r="A66" t="str">
            <v>Швейцарские франки</v>
          </cell>
          <cell r="B66" t="str">
            <v>Кредит-Бюджетный кредит</v>
          </cell>
        </row>
        <row r="67">
          <cell r="A67" t="str">
            <v>Японские йены</v>
          </cell>
          <cell r="B67" t="str">
            <v>Кредит-Невозобновляемая кредитная линия</v>
          </cell>
        </row>
        <row r="68">
          <cell r="A68" t="str">
            <v>Австрийский доллар</v>
          </cell>
          <cell r="B68" t="str">
            <v>Долговые ценные бумаги-Проектное финансирование</v>
          </cell>
        </row>
        <row r="69">
          <cell r="A69" t="str">
            <v>Английский фунт стерлингов</v>
          </cell>
          <cell r="B69" t="str">
            <v>Долговые ценные бумаги-Отсроченный платеж</v>
          </cell>
        </row>
        <row r="70">
          <cell r="A70" t="str">
            <v>Белорусский рубль</v>
          </cell>
          <cell r="B70" t="str">
            <v>Кредитная линия-Отсроченный платеж</v>
          </cell>
        </row>
        <row r="71">
          <cell r="A71" t="str">
            <v>Венгерский форинт</v>
          </cell>
          <cell r="B71" t="str">
            <v>Кредитная линия-Финансирование на условиях Сarry</v>
          </cell>
        </row>
        <row r="72">
          <cell r="A72" t="str">
            <v>Датская крона</v>
          </cell>
          <cell r="B72" t="str">
            <v>Долговые ценные бумаги-Финансовая помощь</v>
          </cell>
        </row>
        <row r="73">
          <cell r="A73" t="str">
            <v>Дирхам ОАЭ</v>
          </cell>
          <cell r="B73" t="str">
            <v>Прочее-Финансовый лизинг</v>
          </cell>
        </row>
        <row r="74">
          <cell r="A74" t="str">
            <v>Канадский доллар</v>
          </cell>
          <cell r="B74" t="str">
            <v>Прочее-Сделка репо</v>
          </cell>
        </row>
        <row r="75">
          <cell r="A75" t="str">
            <v>Китайский юань</v>
          </cell>
          <cell r="B75" t="str">
            <v>Прочее-Торговое финансирование</v>
          </cell>
        </row>
        <row r="76">
          <cell r="A76" t="str">
            <v>Кувейтский динар</v>
          </cell>
          <cell r="B76" t="str">
            <v>Прочее-Прочее</v>
          </cell>
        </row>
        <row r="77">
          <cell r="A77" t="str">
            <v>Кыргызский сом</v>
          </cell>
          <cell r="B77" t="str">
            <v>Гарантии с обеспечением-Платная гарантия</v>
          </cell>
        </row>
        <row r="78">
          <cell r="A78" t="str">
            <v>Латвийский лат</v>
          </cell>
          <cell r="B78" t="str">
            <v>Гарантии с обеспечением-Бесплатная гарантия</v>
          </cell>
        </row>
        <row r="79">
          <cell r="A79" t="str">
            <v>Литовский лит</v>
          </cell>
          <cell r="B79" t="str">
            <v>Гарантии без обеспечения-Платная гарантия</v>
          </cell>
        </row>
        <row r="80">
          <cell r="A80" t="str">
            <v>Молдавский лей</v>
          </cell>
          <cell r="B80" t="str">
            <v>Гарантии без обеспечения-Бесплатная гарантия</v>
          </cell>
        </row>
        <row r="81">
          <cell r="A81" t="str">
            <v>Норвежская крона</v>
          </cell>
        </row>
        <row r="82">
          <cell r="A82" t="str">
            <v>Польский злотый</v>
          </cell>
        </row>
        <row r="83">
          <cell r="A83" t="str">
            <v>Риял Саудовской Аравии</v>
          </cell>
        </row>
        <row r="84">
          <cell r="A84" t="str">
            <v>СДР</v>
          </cell>
        </row>
        <row r="85">
          <cell r="A85" t="str">
            <v>Сингапурский доллар</v>
          </cell>
        </row>
        <row r="86">
          <cell r="A86" t="str">
            <v>Таджикский сомони</v>
          </cell>
        </row>
        <row r="87">
          <cell r="A87" t="str">
            <v>Турецкая лира</v>
          </cell>
        </row>
        <row r="88">
          <cell r="A88" t="str">
            <v>Узбекский сум</v>
          </cell>
        </row>
        <row r="89">
          <cell r="A89" t="str">
            <v>Украинская гривна</v>
          </cell>
        </row>
        <row r="90">
          <cell r="A90" t="str">
            <v>Чешская крона</v>
          </cell>
        </row>
        <row r="91">
          <cell r="A91" t="str">
            <v>Шведская крона</v>
          </cell>
        </row>
        <row r="92">
          <cell r="A92" t="str">
            <v>Южно-Африканский ранд</v>
          </cell>
        </row>
        <row r="93">
          <cell r="A93" t="str">
            <v>100 Южно-Корейских вон</v>
          </cell>
        </row>
        <row r="94">
          <cell r="A94" t="str">
            <v>Грузинский лари</v>
          </cell>
        </row>
        <row r="95">
          <cell r="A95" t="str">
            <v>Румынский лей</v>
          </cell>
        </row>
        <row r="96">
          <cell r="A96" t="str">
            <v>Индийский рупий</v>
          </cell>
        </row>
        <row r="97">
          <cell r="A97" t="str">
            <v>Тайский бат</v>
          </cell>
        </row>
        <row r="98">
          <cell r="A98" t="str">
            <v>Азербайджанский манат</v>
          </cell>
        </row>
        <row r="99">
          <cell r="A99" t="str">
            <v>Малагасийский ренегат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DRE_DATACACHE"/>
      <sheetName val="Лист1"/>
      <sheetName val="Лист2"/>
      <sheetName val="Лист3"/>
    </sheetNames>
    <sheetDataSet>
      <sheetData sheetId="0"/>
      <sheetData sheetId="1">
        <row r="106">
          <cell r="A106" t="str">
            <v>Прочие виды валют</v>
          </cell>
          <cell r="B106" t="str">
            <v>Долговые ценные бумаги-Еврооблигации</v>
          </cell>
          <cell r="C106" t="str">
            <v>Гарантия-Корпоративная</v>
          </cell>
        </row>
        <row r="107">
          <cell r="A107" t="str">
            <v>Тенге</v>
          </cell>
          <cell r="B107" t="str">
            <v>Долговые ценные бумаги-Иные облигации</v>
          </cell>
          <cell r="C107" t="str">
            <v>Гарантия-Государственная</v>
          </cell>
        </row>
        <row r="108">
          <cell r="A108" t="str">
            <v>Доллар США</v>
          </cell>
          <cell r="B108" t="str">
            <v>Долговые ценные бумаги-Вексель</v>
          </cell>
          <cell r="C108" t="str">
            <v>Поручительство-Корпоративная</v>
          </cell>
        </row>
        <row r="109">
          <cell r="A109" t="str">
            <v>Евро</v>
          </cell>
          <cell r="B109" t="str">
            <v>Кредит-Банковский кредит</v>
          </cell>
          <cell r="C109" t="str">
            <v>Поручительство-Государственная</v>
          </cell>
        </row>
        <row r="110">
          <cell r="A110" t="str">
            <v>Российский рубль</v>
          </cell>
          <cell r="B110" t="str">
            <v>Кредит-Овердрафт</v>
          </cell>
          <cell r="C110" t="str">
            <v>Залог-Движимого имущества</v>
          </cell>
        </row>
        <row r="111">
          <cell r="A111" t="str">
            <v>Швейцарские франки</v>
          </cell>
          <cell r="B111" t="str">
            <v>Кредит-Бюджетный кредит</v>
          </cell>
          <cell r="C111" t="str">
            <v>Залог-Недвижимого имущества</v>
          </cell>
        </row>
        <row r="112">
          <cell r="A112" t="str">
            <v>Японские йены</v>
          </cell>
          <cell r="B112" t="str">
            <v>Кредит-Невозобновляемая кредитная линия</v>
          </cell>
          <cell r="C112" t="str">
            <v>Залог-Имущества поступающего в будущем</v>
          </cell>
        </row>
        <row r="113">
          <cell r="A113" t="str">
            <v>Австрийский доллар</v>
          </cell>
          <cell r="B113" t="str">
            <v>Кредит-Возобновляемая кредитная линия</v>
          </cell>
          <cell r="C113" t="str">
            <v>Залог-Иное</v>
          </cell>
        </row>
        <row r="114">
          <cell r="A114" t="str">
            <v>Английский фунт стерлингов</v>
          </cell>
          <cell r="B114" t="str">
            <v>Долговые ценные бумаги-Проектное финансирование</v>
          </cell>
          <cell r="C114" t="str">
            <v>Без обеспечения</v>
          </cell>
        </row>
        <row r="115">
          <cell r="A115" t="str">
            <v>Белорусский рубль</v>
          </cell>
          <cell r="B115" t="str">
            <v>Долговые ценные бумаги-Отсроченный платеж</v>
          </cell>
        </row>
        <row r="116">
          <cell r="A116" t="str">
            <v>Венгерский форинт</v>
          </cell>
          <cell r="B116" t="str">
            <v>Кредитная линия-Отсроченный платеж</v>
          </cell>
        </row>
        <row r="117">
          <cell r="A117" t="str">
            <v>Датская крона</v>
          </cell>
          <cell r="B117" t="str">
            <v>Кредитная линия-Финансирование на условиях Сarry</v>
          </cell>
        </row>
        <row r="118">
          <cell r="A118" t="str">
            <v>Дирхам ОАЭ</v>
          </cell>
          <cell r="B118" t="str">
            <v>Долговые ценные бумаги-Финансовая помощь</v>
          </cell>
        </row>
        <row r="119">
          <cell r="A119" t="str">
            <v>Канадский доллар</v>
          </cell>
          <cell r="B119" t="str">
            <v>Прочее-Финансовый лизинг</v>
          </cell>
        </row>
        <row r="120">
          <cell r="A120" t="str">
            <v>Китайский юань</v>
          </cell>
          <cell r="B120" t="str">
            <v>Прочее-Сделка репо</v>
          </cell>
        </row>
        <row r="121">
          <cell r="A121" t="str">
            <v>Кувейтский динар</v>
          </cell>
          <cell r="B121" t="str">
            <v>Прочее-Торговое финансирование</v>
          </cell>
        </row>
        <row r="122">
          <cell r="A122" t="str">
            <v>Кыргызский сом</v>
          </cell>
          <cell r="B122" t="str">
            <v>Прочее-Прочее</v>
          </cell>
        </row>
        <row r="123">
          <cell r="A123" t="str">
            <v>Латвийский лат</v>
          </cell>
          <cell r="B123" t="str">
            <v>Гарантии с обеспечением-Платная гарантия</v>
          </cell>
        </row>
        <row r="124">
          <cell r="A124" t="str">
            <v>Литовский лит</v>
          </cell>
          <cell r="B124" t="str">
            <v>Гарантии с обеспечением-Бесплатная гарантия</v>
          </cell>
        </row>
        <row r="125">
          <cell r="A125" t="str">
            <v>Молдавский лей</v>
          </cell>
          <cell r="B125" t="str">
            <v>Гарантии без обеспечения-Платная гарантия</v>
          </cell>
        </row>
        <row r="126">
          <cell r="A126" t="str">
            <v>Норвежская крона</v>
          </cell>
          <cell r="B126" t="str">
            <v>Гарантии без обеспечения-Бесплатная гарантия</v>
          </cell>
        </row>
        <row r="127">
          <cell r="A127" t="str">
            <v>Польский злотый</v>
          </cell>
        </row>
        <row r="128">
          <cell r="A128" t="str">
            <v>Риял Саудовской Аравии</v>
          </cell>
        </row>
        <row r="129">
          <cell r="A129" t="str">
            <v>СДР</v>
          </cell>
        </row>
        <row r="130">
          <cell r="A130" t="str">
            <v>Сингапурский доллар</v>
          </cell>
        </row>
        <row r="131">
          <cell r="A131" t="str">
            <v>Таджикский сомони</v>
          </cell>
        </row>
        <row r="132">
          <cell r="A132" t="str">
            <v>Турецкая лира</v>
          </cell>
        </row>
        <row r="133">
          <cell r="A133" t="str">
            <v>Узбекский сум</v>
          </cell>
        </row>
        <row r="134">
          <cell r="A134" t="str">
            <v>Украинская гривна</v>
          </cell>
        </row>
        <row r="135">
          <cell r="A135" t="str">
            <v>Чешская крона</v>
          </cell>
        </row>
        <row r="136">
          <cell r="A136" t="str">
            <v>Шведская крона</v>
          </cell>
        </row>
        <row r="137">
          <cell r="A137" t="str">
            <v>Южно-Африканский ранд</v>
          </cell>
        </row>
        <row r="138">
          <cell r="A138" t="str">
            <v>100 Южно-Корейских вон</v>
          </cell>
        </row>
        <row r="139">
          <cell r="A139" t="str">
            <v>Грузинский лари</v>
          </cell>
        </row>
        <row r="140">
          <cell r="A140" t="str">
            <v>Румынский лей</v>
          </cell>
        </row>
        <row r="141">
          <cell r="A141" t="str">
            <v>Индийский рупий</v>
          </cell>
        </row>
        <row r="142">
          <cell r="A142" t="str">
            <v>Тайский бат</v>
          </cell>
        </row>
        <row r="143">
          <cell r="A143" t="str">
            <v>Азербайджанский манат</v>
          </cell>
        </row>
        <row r="144">
          <cell r="A144" t="str">
            <v>Малагасийский ренегат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одержание"/>
      <sheetName val="резюме"/>
      <sheetName val="1. Холдинг"/>
      <sheetName val="2.1. брк"/>
      <sheetName val="2.2. даму"/>
      <sheetName val="2.3. жссбк"/>
      <sheetName val="2.4 ЦСП_ГЧП"/>
      <sheetName val="2.4.1.Проекты ГЧП"/>
      <sheetName val="2.1.ККМ_ИФК"/>
      <sheetName val="2.1.1. Проекты ККМ"/>
      <sheetName val="4.КЕГ"/>
      <sheetName val=" 3.4.Госпрограммы"/>
      <sheetName val="3.4.1.Приложение_1"/>
      <sheetName val="3.4.3.Приложение_2"/>
      <sheetName val="3.1. Отрасли и регионы"/>
      <sheetName val="3.2. Проекты БРК"/>
      <sheetName val="3.3. Программы Даму"/>
      <sheetName val="3.4. Гос программы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1"/>
  <sheetViews>
    <sheetView tabSelected="1" zoomScaleNormal="100" workbookViewId="0">
      <selection sqref="A1:E1"/>
    </sheetView>
  </sheetViews>
  <sheetFormatPr defaultColWidth="9.140625" defaultRowHeight="15.75"/>
  <cols>
    <col min="1" max="1" width="73.42578125" style="7" customWidth="1"/>
    <col min="2" max="2" width="6.42578125" style="7" customWidth="1"/>
    <col min="3" max="3" width="21.5703125" style="7" customWidth="1"/>
    <col min="4" max="4" width="1.85546875" style="7" customWidth="1"/>
    <col min="5" max="5" width="21.85546875" style="7" customWidth="1"/>
    <col min="6" max="6" width="14.85546875" style="7" customWidth="1"/>
    <col min="7" max="7" width="12.85546875" style="7" bestFit="1" customWidth="1"/>
    <col min="8" max="16384" width="9.140625" style="7"/>
  </cols>
  <sheetData>
    <row r="1" spans="1:5" ht="18.75">
      <c r="A1" s="129" t="s">
        <v>26</v>
      </c>
      <c r="B1" s="129"/>
      <c r="C1" s="129"/>
      <c r="D1" s="129"/>
      <c r="E1" s="129"/>
    </row>
    <row r="2" spans="1:5" ht="18.75">
      <c r="A2" s="130" t="s">
        <v>98</v>
      </c>
      <c r="B2" s="130"/>
      <c r="C2" s="130"/>
      <c r="D2" s="130"/>
      <c r="E2" s="130"/>
    </row>
    <row r="4" spans="1:5" ht="15.75" customHeight="1">
      <c r="C4" s="13" t="s">
        <v>64</v>
      </c>
      <c r="E4" s="13"/>
    </row>
    <row r="5" spans="1:5" ht="25.5">
      <c r="A5" s="128"/>
      <c r="B5" s="122" t="s">
        <v>134</v>
      </c>
      <c r="C5" s="13" t="s">
        <v>99</v>
      </c>
      <c r="D5" s="131"/>
      <c r="E5" s="13" t="s">
        <v>89</v>
      </c>
    </row>
    <row r="6" spans="1:5">
      <c r="A6" s="128"/>
      <c r="B6" s="6"/>
      <c r="C6" s="11" t="s">
        <v>0</v>
      </c>
      <c r="D6" s="131"/>
      <c r="E6" s="11" t="s">
        <v>0</v>
      </c>
    </row>
    <row r="7" spans="1:5">
      <c r="A7" s="5" t="s">
        <v>8</v>
      </c>
      <c r="B7" s="5"/>
      <c r="C7" s="6"/>
      <c r="D7" s="6"/>
      <c r="E7" s="6"/>
    </row>
    <row r="8" spans="1:5">
      <c r="A8" s="6" t="s">
        <v>9</v>
      </c>
      <c r="B8" s="123">
        <v>9</v>
      </c>
      <c r="C8" s="3">
        <v>1041859644</v>
      </c>
      <c r="D8" s="3" t="s">
        <v>10</v>
      </c>
      <c r="E8" s="3">
        <v>889221270</v>
      </c>
    </row>
    <row r="9" spans="1:5">
      <c r="A9" s="6" t="s">
        <v>67</v>
      </c>
      <c r="B9" s="123"/>
      <c r="C9" s="3">
        <v>80045201</v>
      </c>
      <c r="D9" s="3"/>
      <c r="E9" s="3">
        <v>80045589</v>
      </c>
    </row>
    <row r="10" spans="1:5">
      <c r="A10" s="6" t="s">
        <v>11</v>
      </c>
      <c r="B10" s="123">
        <v>10</v>
      </c>
      <c r="C10" s="3">
        <v>149124117</v>
      </c>
      <c r="D10" s="3"/>
      <c r="E10" s="3">
        <v>120043694</v>
      </c>
    </row>
    <row r="11" spans="1:5">
      <c r="A11" s="6" t="s">
        <v>12</v>
      </c>
      <c r="B11" s="123">
        <v>11</v>
      </c>
      <c r="C11" s="3">
        <v>1816621890</v>
      </c>
      <c r="D11" s="3"/>
      <c r="E11" s="3">
        <v>1749653864</v>
      </c>
    </row>
    <row r="12" spans="1:5">
      <c r="A12" s="6" t="s">
        <v>28</v>
      </c>
      <c r="B12" s="123">
        <v>12</v>
      </c>
      <c r="C12" s="3">
        <v>698452918</v>
      </c>
      <c r="D12" s="3"/>
      <c r="E12" s="3">
        <v>615895386</v>
      </c>
    </row>
    <row r="13" spans="1:5">
      <c r="A13" s="6" t="s">
        <v>25</v>
      </c>
      <c r="B13" s="123">
        <v>13</v>
      </c>
      <c r="C13" s="3">
        <v>405690774</v>
      </c>
      <c r="D13" s="3"/>
      <c r="E13" s="3">
        <v>416460273</v>
      </c>
    </row>
    <row r="14" spans="1:5">
      <c r="A14" s="6" t="s">
        <v>133</v>
      </c>
      <c r="B14" s="123">
        <v>14</v>
      </c>
      <c r="C14" s="3">
        <v>291347976</v>
      </c>
      <c r="D14" s="3"/>
      <c r="E14" s="3">
        <v>342673733</v>
      </c>
    </row>
    <row r="15" spans="1:5">
      <c r="A15" s="6" t="s">
        <v>29</v>
      </c>
      <c r="B15" s="123"/>
      <c r="C15" s="3">
        <v>30063318</v>
      </c>
      <c r="D15" s="3"/>
      <c r="E15" s="3">
        <v>26335102</v>
      </c>
    </row>
    <row r="16" spans="1:5">
      <c r="A16" s="6" t="s">
        <v>59</v>
      </c>
      <c r="B16" s="123"/>
      <c r="C16" s="3">
        <v>15094105</v>
      </c>
      <c r="D16" s="3"/>
      <c r="E16" s="3">
        <v>15167890</v>
      </c>
    </row>
    <row r="17" spans="1:7">
      <c r="A17" s="6" t="s">
        <v>34</v>
      </c>
      <c r="B17" s="123"/>
      <c r="C17" s="3" t="s">
        <v>66</v>
      </c>
      <c r="D17" s="3"/>
      <c r="E17" s="3">
        <v>58743</v>
      </c>
    </row>
    <row r="18" spans="1:7" ht="14.25" customHeight="1">
      <c r="A18" s="6" t="s">
        <v>13</v>
      </c>
      <c r="B18" s="123"/>
      <c r="C18" s="3">
        <v>5898304</v>
      </c>
      <c r="D18" s="3"/>
      <c r="E18" s="3">
        <v>6016429</v>
      </c>
    </row>
    <row r="19" spans="1:7">
      <c r="A19" s="6" t="s">
        <v>14</v>
      </c>
      <c r="B19" s="123"/>
      <c r="C19" s="3">
        <v>8319004</v>
      </c>
      <c r="D19" s="3"/>
      <c r="E19" s="3">
        <v>7486654</v>
      </c>
    </row>
    <row r="20" spans="1:7">
      <c r="A20" s="6" t="s">
        <v>83</v>
      </c>
      <c r="B20" s="123"/>
      <c r="C20" s="3">
        <v>35329332</v>
      </c>
      <c r="D20" s="3"/>
      <c r="E20" s="3">
        <v>30068580</v>
      </c>
    </row>
    <row r="21" spans="1:7">
      <c r="A21" s="6" t="s">
        <v>90</v>
      </c>
      <c r="B21" s="123"/>
      <c r="C21" s="3">
        <v>6882324</v>
      </c>
      <c r="D21" s="3"/>
      <c r="E21" s="3">
        <v>4579467</v>
      </c>
    </row>
    <row r="22" spans="1:7">
      <c r="A22" s="6" t="s">
        <v>65</v>
      </c>
      <c r="B22" s="123"/>
      <c r="C22" s="3">
        <v>8848698</v>
      </c>
      <c r="D22" s="3"/>
      <c r="E22" s="3">
        <v>6978166</v>
      </c>
    </row>
    <row r="23" spans="1:7" hidden="1">
      <c r="A23" s="6" t="s">
        <v>15</v>
      </c>
      <c r="B23" s="123"/>
      <c r="C23" s="87" t="s">
        <v>66</v>
      </c>
      <c r="D23" s="3"/>
      <c r="E23" s="87" t="s">
        <v>66</v>
      </c>
      <c r="F23" s="15"/>
      <c r="G23" s="15"/>
    </row>
    <row r="24" spans="1:7">
      <c r="A24" s="5" t="s">
        <v>16</v>
      </c>
      <c r="B24" s="13"/>
      <c r="C24" s="12">
        <f>SUM(C8:C23)</f>
        <v>4593577605</v>
      </c>
      <c r="D24" s="5"/>
      <c r="E24" s="12">
        <f>SUM(E8:E23)</f>
        <v>4310684840</v>
      </c>
    </row>
    <row r="25" spans="1:7">
      <c r="A25" s="5"/>
      <c r="B25" s="13"/>
      <c r="C25" s="128"/>
      <c r="D25" s="128"/>
      <c r="E25" s="128"/>
    </row>
    <row r="26" spans="1:7">
      <c r="A26" s="5" t="s">
        <v>17</v>
      </c>
      <c r="B26" s="13"/>
      <c r="C26" s="128"/>
      <c r="D26" s="128"/>
      <c r="E26" s="128"/>
    </row>
    <row r="27" spans="1:7">
      <c r="A27" s="6" t="s">
        <v>77</v>
      </c>
      <c r="B27" s="123">
        <v>15</v>
      </c>
      <c r="C27" s="3">
        <v>122132780</v>
      </c>
      <c r="D27" s="3"/>
      <c r="E27" s="3">
        <v>136022198</v>
      </c>
    </row>
    <row r="28" spans="1:7">
      <c r="A28" s="6" t="s">
        <v>68</v>
      </c>
      <c r="B28" s="123"/>
      <c r="C28" s="3">
        <v>1626406</v>
      </c>
      <c r="D28" s="3"/>
      <c r="E28" s="3">
        <v>1595524</v>
      </c>
    </row>
    <row r="29" spans="1:7">
      <c r="A29" s="6" t="s">
        <v>91</v>
      </c>
      <c r="B29" s="123">
        <v>16</v>
      </c>
      <c r="C29" s="3">
        <v>688845270</v>
      </c>
      <c r="D29" s="3"/>
      <c r="E29" s="3">
        <v>710511650</v>
      </c>
    </row>
    <row r="30" spans="1:7">
      <c r="A30" s="6" t="s">
        <v>18</v>
      </c>
      <c r="B30" s="123"/>
      <c r="C30" s="3">
        <v>410127591</v>
      </c>
      <c r="D30" s="3"/>
      <c r="E30" s="3">
        <v>402549011</v>
      </c>
    </row>
    <row r="31" spans="1:7">
      <c r="A31" s="6" t="s">
        <v>71</v>
      </c>
      <c r="B31" s="123"/>
      <c r="C31" s="3">
        <v>45038080</v>
      </c>
      <c r="D31" s="3"/>
      <c r="E31" s="3">
        <v>27362351</v>
      </c>
    </row>
    <row r="32" spans="1:7">
      <c r="A32" s="6" t="s">
        <v>19</v>
      </c>
      <c r="B32" s="123">
        <v>17</v>
      </c>
      <c r="C32" s="3">
        <v>601811520</v>
      </c>
      <c r="D32" s="3"/>
      <c r="E32" s="3">
        <v>591470760</v>
      </c>
    </row>
    <row r="33" spans="1:7">
      <c r="A33" s="6" t="s">
        <v>30</v>
      </c>
      <c r="B33" s="123">
        <v>18</v>
      </c>
      <c r="C33" s="3">
        <v>1508733816</v>
      </c>
      <c r="D33" s="3"/>
      <c r="E33" s="3">
        <v>1278258121</v>
      </c>
    </row>
    <row r="34" spans="1:7">
      <c r="A34" s="6" t="s">
        <v>20</v>
      </c>
      <c r="B34" s="123"/>
      <c r="C34" s="3">
        <v>135841526</v>
      </c>
      <c r="D34" s="3"/>
      <c r="E34" s="3">
        <v>133777729</v>
      </c>
    </row>
    <row r="35" spans="1:7">
      <c r="A35" s="6" t="s">
        <v>21</v>
      </c>
      <c r="B35" s="123">
        <v>19</v>
      </c>
      <c r="C35" s="3">
        <v>195445595</v>
      </c>
      <c r="D35" s="3"/>
      <c r="E35" s="3">
        <v>106553791</v>
      </c>
    </row>
    <row r="36" spans="1:7">
      <c r="A36" s="6" t="s">
        <v>60</v>
      </c>
      <c r="B36" s="123"/>
      <c r="C36" s="3">
        <v>34987800</v>
      </c>
      <c r="D36" s="3"/>
      <c r="E36" s="3">
        <v>36128147</v>
      </c>
    </row>
    <row r="37" spans="1:7">
      <c r="A37" s="5" t="s">
        <v>22</v>
      </c>
      <c r="B37" s="13"/>
      <c r="C37" s="12">
        <f>SUM(C27:C36)</f>
        <v>3744590384</v>
      </c>
      <c r="D37" s="5"/>
      <c r="E37" s="12">
        <f>SUM(E27:E36)</f>
        <v>3424229282</v>
      </c>
    </row>
    <row r="38" spans="1:7">
      <c r="A38" s="5"/>
      <c r="B38" s="13"/>
      <c r="C38" s="6"/>
      <c r="D38" s="128"/>
      <c r="E38" s="6"/>
    </row>
    <row r="39" spans="1:7">
      <c r="A39" s="5" t="s">
        <v>31</v>
      </c>
      <c r="B39" s="13"/>
      <c r="C39" s="6"/>
      <c r="D39" s="128"/>
      <c r="E39" s="6"/>
    </row>
    <row r="40" spans="1:7">
      <c r="A40" s="6" t="s">
        <v>23</v>
      </c>
      <c r="B40" s="123">
        <v>20</v>
      </c>
      <c r="C40" s="8">
        <v>715953511</v>
      </c>
      <c r="D40" s="6"/>
      <c r="E40" s="8">
        <v>715953511</v>
      </c>
    </row>
    <row r="41" spans="1:7">
      <c r="A41" s="6" t="s">
        <v>62</v>
      </c>
      <c r="B41" s="123"/>
      <c r="C41" s="4">
        <v>-64742213</v>
      </c>
      <c r="D41" s="4"/>
      <c r="E41" s="4">
        <v>-57531954</v>
      </c>
      <c r="F41" s="14"/>
      <c r="G41" s="14"/>
    </row>
    <row r="42" spans="1:7">
      <c r="A42" s="6" t="s">
        <v>24</v>
      </c>
      <c r="B42" s="123"/>
      <c r="C42" s="8">
        <v>50895884</v>
      </c>
      <c r="D42" s="3"/>
      <c r="E42" s="8">
        <v>36750489</v>
      </c>
      <c r="G42" s="14"/>
    </row>
    <row r="43" spans="1:7">
      <c r="A43" s="6" t="s">
        <v>72</v>
      </c>
      <c r="B43" s="123"/>
      <c r="C43" s="8">
        <v>146880039</v>
      </c>
      <c r="D43" s="4"/>
      <c r="E43" s="8">
        <v>191283512</v>
      </c>
      <c r="F43" s="14"/>
    </row>
    <row r="44" spans="1:7">
      <c r="A44" s="5" t="s">
        <v>32</v>
      </c>
      <c r="B44" s="13"/>
      <c r="C44" s="12">
        <f>SUM(C40:C43)</f>
        <v>848987221</v>
      </c>
      <c r="D44" s="5"/>
      <c r="E44" s="12">
        <f>SUM(E40:E43)</f>
        <v>886455558</v>
      </c>
    </row>
    <row r="45" spans="1:7" ht="16.5" thickBot="1">
      <c r="A45" s="5" t="s">
        <v>33</v>
      </c>
      <c r="B45" s="13"/>
      <c r="C45" s="9">
        <f>C37+C44</f>
        <v>4593577605</v>
      </c>
      <c r="D45" s="5"/>
      <c r="E45" s="9">
        <f>E37+E44</f>
        <v>4310684840</v>
      </c>
    </row>
    <row r="46" spans="1:7" ht="16.5" thickTop="1">
      <c r="C46" s="15"/>
      <c r="E46" s="15"/>
    </row>
    <row r="47" spans="1:7">
      <c r="C47" s="15"/>
      <c r="D47" s="15"/>
      <c r="E47" s="15"/>
    </row>
    <row r="49" spans="1:6" s="18" customFormat="1" ht="18.75">
      <c r="A49" s="96" t="s">
        <v>139</v>
      </c>
      <c r="B49" s="96"/>
      <c r="C49" s="97"/>
      <c r="D49" s="97"/>
      <c r="E49" s="97" t="s">
        <v>140</v>
      </c>
      <c r="F49" s="17"/>
    </row>
    <row r="50" spans="1:6" s="18" customFormat="1" ht="18.75">
      <c r="A50" s="1"/>
      <c r="B50" s="1"/>
      <c r="C50" s="2"/>
      <c r="D50" s="10"/>
      <c r="E50" s="7"/>
    </row>
    <row r="51" spans="1:6" s="18" customFormat="1" ht="18.75">
      <c r="A51" s="96" t="s">
        <v>39</v>
      </c>
      <c r="B51" s="96"/>
      <c r="C51" s="97"/>
      <c r="D51" s="97"/>
      <c r="E51" s="97" t="s">
        <v>40</v>
      </c>
      <c r="F51" s="17"/>
    </row>
  </sheetData>
  <mergeCells count="8">
    <mergeCell ref="D38:D39"/>
    <mergeCell ref="A1:E1"/>
    <mergeCell ref="A2:E2"/>
    <mergeCell ref="A5:A6"/>
    <mergeCell ref="D5:D6"/>
    <mergeCell ref="C25:C26"/>
    <mergeCell ref="D25:D26"/>
    <mergeCell ref="E25:E26"/>
  </mergeCells>
  <pageMargins left="0.98425196850393704" right="0.4" top="0.59055118110236204" bottom="0.59055118110236204" header="0.31496062992126" footer="0.31496062992126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4"/>
  <sheetViews>
    <sheetView zoomScale="70" zoomScaleNormal="70" zoomScaleSheetLayoutView="100" workbookViewId="0">
      <selection sqref="A1:E1"/>
    </sheetView>
  </sheetViews>
  <sheetFormatPr defaultColWidth="9.140625" defaultRowHeight="15.75"/>
  <cols>
    <col min="1" max="1" width="66.5703125" style="7" customWidth="1"/>
    <col min="2" max="2" width="8.7109375" style="7" customWidth="1"/>
    <col min="3" max="3" width="22" style="7" customWidth="1"/>
    <col min="4" max="4" width="2.85546875" style="7" customWidth="1"/>
    <col min="5" max="5" width="22.7109375" style="16" customWidth="1"/>
    <col min="6" max="16384" width="9.140625" style="7"/>
  </cols>
  <sheetData>
    <row r="1" spans="1:8" ht="18.75">
      <c r="A1" s="132" t="s">
        <v>27</v>
      </c>
      <c r="B1" s="132"/>
      <c r="C1" s="132"/>
      <c r="D1" s="132"/>
      <c r="E1" s="132"/>
    </row>
    <row r="2" spans="1:8" ht="18.75" customHeight="1">
      <c r="A2" s="134" t="s">
        <v>111</v>
      </c>
      <c r="B2" s="134"/>
      <c r="C2" s="135"/>
      <c r="D2" s="135"/>
      <c r="E2" s="135"/>
      <c r="F2" s="111"/>
      <c r="G2" s="111"/>
      <c r="H2" s="111"/>
    </row>
    <row r="4" spans="1:8">
      <c r="C4" s="107" t="s">
        <v>64</v>
      </c>
      <c r="E4" s="107" t="s">
        <v>64</v>
      </c>
    </row>
    <row r="5" spans="1:8" ht="47.25">
      <c r="A5" s="133"/>
      <c r="B5" s="19" t="s">
        <v>134</v>
      </c>
      <c r="C5" s="62" t="s">
        <v>101</v>
      </c>
      <c r="D5" s="131"/>
      <c r="E5" s="62" t="s">
        <v>102</v>
      </c>
    </row>
    <row r="6" spans="1:8">
      <c r="A6" s="133"/>
      <c r="B6" s="32"/>
      <c r="C6" s="118" t="s">
        <v>0</v>
      </c>
      <c r="D6" s="131"/>
      <c r="E6" s="119" t="s">
        <v>0</v>
      </c>
    </row>
    <row r="7" spans="1:8" ht="31.5">
      <c r="A7" s="32" t="s">
        <v>37</v>
      </c>
      <c r="B7" s="124">
        <v>4</v>
      </c>
      <c r="C7" s="86">
        <v>81899943</v>
      </c>
      <c r="D7" s="43"/>
      <c r="E7" s="86">
        <v>77076479</v>
      </c>
    </row>
    <row r="8" spans="1:8">
      <c r="A8" s="32" t="s">
        <v>36</v>
      </c>
      <c r="B8" s="124">
        <v>4</v>
      </c>
      <c r="C8" s="86">
        <v>29185166</v>
      </c>
      <c r="D8" s="43"/>
      <c r="E8" s="86">
        <v>21251551</v>
      </c>
    </row>
    <row r="9" spans="1:8">
      <c r="A9" s="32" t="s">
        <v>1</v>
      </c>
      <c r="B9" s="124">
        <v>4</v>
      </c>
      <c r="C9" s="44">
        <v>-63457314</v>
      </c>
      <c r="D9" s="45"/>
      <c r="E9" s="44">
        <v>-55581003</v>
      </c>
    </row>
    <row r="10" spans="1:8">
      <c r="A10" s="19" t="s">
        <v>2</v>
      </c>
      <c r="B10" s="107"/>
      <c r="C10" s="46">
        <f>SUM(C7:C9)</f>
        <v>47627795</v>
      </c>
      <c r="D10" s="46">
        <f t="shared" ref="D10" si="0">SUM(D7:D9)</f>
        <v>0</v>
      </c>
      <c r="E10" s="46">
        <f>SUM(E7:E9)</f>
        <v>42747027</v>
      </c>
    </row>
    <row r="11" spans="1:8">
      <c r="A11" s="32"/>
      <c r="B11" s="124"/>
      <c r="C11" s="43"/>
      <c r="D11" s="43"/>
      <c r="E11" s="48"/>
    </row>
    <row r="12" spans="1:8">
      <c r="A12" s="32" t="s">
        <v>3</v>
      </c>
      <c r="B12" s="124"/>
      <c r="C12" s="86">
        <v>462040</v>
      </c>
      <c r="D12" s="43"/>
      <c r="E12" s="86">
        <v>205164</v>
      </c>
    </row>
    <row r="13" spans="1:8">
      <c r="A13" s="32" t="s">
        <v>4</v>
      </c>
      <c r="B13" s="124"/>
      <c r="C13" s="44">
        <v>-153020</v>
      </c>
      <c r="D13" s="43"/>
      <c r="E13" s="44">
        <v>-169824</v>
      </c>
    </row>
    <row r="14" spans="1:8">
      <c r="A14" s="19" t="s">
        <v>95</v>
      </c>
      <c r="B14" s="107"/>
      <c r="C14" s="50">
        <f>SUM(C12:C13)</f>
        <v>309020</v>
      </c>
      <c r="D14" s="47"/>
      <c r="E14" s="51">
        <f>SUM(E12:E13)</f>
        <v>35340</v>
      </c>
    </row>
    <row r="15" spans="1:8">
      <c r="A15" s="32"/>
      <c r="B15" s="124"/>
      <c r="C15" s="43"/>
      <c r="D15" s="43"/>
      <c r="E15" s="48"/>
    </row>
    <row r="16" spans="1:8">
      <c r="A16" s="32" t="s">
        <v>112</v>
      </c>
      <c r="B16" s="124">
        <v>5</v>
      </c>
      <c r="C16" s="45">
        <v>150973</v>
      </c>
      <c r="D16" s="45"/>
      <c r="E16" s="45">
        <v>-1123018</v>
      </c>
    </row>
    <row r="17" spans="1:5" ht="46.5" customHeight="1">
      <c r="A17" s="32" t="s">
        <v>113</v>
      </c>
      <c r="B17" s="124"/>
      <c r="C17" s="45">
        <v>1498836</v>
      </c>
      <c r="D17" s="45"/>
      <c r="E17" s="45">
        <v>1260155</v>
      </c>
    </row>
    <row r="18" spans="1:5">
      <c r="A18" s="32" t="s">
        <v>114</v>
      </c>
      <c r="B18" s="124">
        <v>6</v>
      </c>
      <c r="C18" s="53">
        <v>291796</v>
      </c>
      <c r="D18" s="45"/>
      <c r="E18" s="53">
        <v>3474662</v>
      </c>
    </row>
    <row r="19" spans="1:5">
      <c r="A19" s="19" t="s">
        <v>5</v>
      </c>
      <c r="B19" s="107"/>
      <c r="C19" s="54">
        <f>SUM(C16:C18,C14,C10)</f>
        <v>49878420</v>
      </c>
      <c r="D19" s="47"/>
      <c r="E19" s="54">
        <f>SUM(E16:E18,E14,E10)</f>
        <v>46394166</v>
      </c>
    </row>
    <row r="20" spans="1:5" ht="31.5">
      <c r="A20" s="32" t="s">
        <v>115</v>
      </c>
      <c r="B20" s="124">
        <v>7</v>
      </c>
      <c r="C20" s="52">
        <v>4207905</v>
      </c>
      <c r="D20" s="43"/>
      <c r="E20" s="52">
        <v>1166860</v>
      </c>
    </row>
    <row r="21" spans="1:5" ht="47.25">
      <c r="A21" s="32" t="s">
        <v>116</v>
      </c>
      <c r="B21" s="124">
        <v>7</v>
      </c>
      <c r="C21" s="52">
        <v>-1086772</v>
      </c>
      <c r="D21" s="55"/>
      <c r="E21" s="52">
        <v>381243</v>
      </c>
    </row>
    <row r="22" spans="1:5" ht="31.5">
      <c r="A22" s="32" t="s">
        <v>88</v>
      </c>
      <c r="B22" s="124"/>
      <c r="C22" s="52">
        <v>-61935</v>
      </c>
      <c r="D22" s="55"/>
      <c r="E22" s="52">
        <v>3542</v>
      </c>
    </row>
    <row r="23" spans="1:5">
      <c r="A23" s="32" t="s">
        <v>6</v>
      </c>
      <c r="B23" s="124"/>
      <c r="C23" s="49">
        <v>-3212509</v>
      </c>
      <c r="D23" s="43"/>
      <c r="E23" s="49">
        <v>-2403108</v>
      </c>
    </row>
    <row r="24" spans="1:5" ht="17.45" customHeight="1">
      <c r="A24" s="19" t="s">
        <v>70</v>
      </c>
      <c r="B24" s="107"/>
      <c r="C24" s="54">
        <f>SUM(C19:C23)</f>
        <v>49725109</v>
      </c>
      <c r="D24" s="47"/>
      <c r="E24" s="54">
        <f>SUM(E19:E23)</f>
        <v>45542703</v>
      </c>
    </row>
    <row r="25" spans="1:5">
      <c r="A25" s="32" t="s">
        <v>69</v>
      </c>
      <c r="B25" s="124">
        <v>8</v>
      </c>
      <c r="C25" s="49">
        <v>-4119592</v>
      </c>
      <c r="D25" s="43"/>
      <c r="E25" s="44">
        <v>-8789380</v>
      </c>
    </row>
    <row r="26" spans="1:5">
      <c r="A26" s="19" t="s">
        <v>128</v>
      </c>
      <c r="B26" s="107"/>
      <c r="C26" s="56">
        <f>SUM(C24:C25)</f>
        <v>45605517</v>
      </c>
      <c r="D26" s="47"/>
      <c r="E26" s="56">
        <f>SUM(E24:E25)</f>
        <v>36753323</v>
      </c>
    </row>
    <row r="27" spans="1:5">
      <c r="A27" s="19"/>
      <c r="B27" s="107"/>
      <c r="C27" s="47"/>
      <c r="D27" s="47"/>
      <c r="E27" s="54"/>
    </row>
    <row r="28" spans="1:5">
      <c r="A28" s="19" t="s">
        <v>87</v>
      </c>
      <c r="B28" s="107"/>
      <c r="C28" s="47"/>
      <c r="D28" s="47"/>
      <c r="E28" s="54"/>
    </row>
    <row r="29" spans="1:5" ht="47.25">
      <c r="A29" s="33" t="s">
        <v>7</v>
      </c>
      <c r="B29" s="125"/>
      <c r="C29" s="47"/>
      <c r="D29" s="47"/>
      <c r="E29" s="54"/>
    </row>
    <row r="30" spans="1:5">
      <c r="A30" s="32" t="s">
        <v>61</v>
      </c>
      <c r="B30" s="124"/>
      <c r="C30" s="47"/>
      <c r="D30" s="47"/>
      <c r="E30" s="54"/>
    </row>
    <row r="31" spans="1:5">
      <c r="A31" s="32" t="s">
        <v>35</v>
      </c>
      <c r="B31" s="124"/>
      <c r="C31" s="45">
        <v>-3332461</v>
      </c>
      <c r="D31" s="47"/>
      <c r="E31" s="45">
        <v>6748126</v>
      </c>
    </row>
    <row r="32" spans="1:5" ht="47.25">
      <c r="A32" s="33" t="s">
        <v>79</v>
      </c>
      <c r="B32" s="125"/>
      <c r="C32" s="45">
        <f>SUM(C31:C31)</f>
        <v>-3332461</v>
      </c>
      <c r="D32" s="47"/>
      <c r="E32" s="45">
        <f>SUM(E31:E31)</f>
        <v>6748126</v>
      </c>
    </row>
    <row r="33" spans="1:6" ht="34.5" customHeight="1">
      <c r="A33" s="33" t="s">
        <v>73</v>
      </c>
      <c r="B33" s="125"/>
      <c r="C33" s="45"/>
      <c r="D33" s="47"/>
      <c r="E33" s="45"/>
    </row>
    <row r="34" spans="1:6" ht="17.25" customHeight="1">
      <c r="A34" s="95" t="s">
        <v>74</v>
      </c>
      <c r="B34" s="126"/>
      <c r="C34" s="45">
        <v>-174219</v>
      </c>
      <c r="D34" s="47"/>
      <c r="E34" s="45">
        <v>-1070176</v>
      </c>
    </row>
    <row r="35" spans="1:6" ht="29.25" customHeight="1">
      <c r="A35" s="95" t="s">
        <v>93</v>
      </c>
      <c r="B35" s="126"/>
      <c r="C35" s="45">
        <v>-3703579</v>
      </c>
      <c r="D35" s="47"/>
      <c r="E35" s="45" t="s">
        <v>66</v>
      </c>
    </row>
    <row r="36" spans="1:6" ht="31.5">
      <c r="A36" s="33" t="s">
        <v>80</v>
      </c>
      <c r="B36" s="125"/>
      <c r="C36" s="101">
        <f>SUM(C34:C35)</f>
        <v>-3877798</v>
      </c>
      <c r="D36" s="47"/>
      <c r="E36" s="101">
        <f>SUM(E34)</f>
        <v>-1070176</v>
      </c>
    </row>
    <row r="37" spans="1:6">
      <c r="A37" s="19" t="s">
        <v>129</v>
      </c>
      <c r="B37" s="107"/>
      <c r="C37" s="50">
        <f>SUM(C32,C36)</f>
        <v>-7210259</v>
      </c>
      <c r="D37" s="57"/>
      <c r="E37" s="50">
        <f>SUM(E32,E36)</f>
        <v>5677950</v>
      </c>
    </row>
    <row r="38" spans="1:6">
      <c r="A38" s="19" t="s">
        <v>123</v>
      </c>
      <c r="B38" s="107"/>
      <c r="C38" s="50">
        <f>C37+C26</f>
        <v>38395258</v>
      </c>
      <c r="D38" s="47"/>
      <c r="E38" s="50">
        <f>E37+E26</f>
        <v>42431273</v>
      </c>
    </row>
    <row r="39" spans="1:6">
      <c r="A39" s="95" t="s">
        <v>138</v>
      </c>
      <c r="C39" s="45">
        <v>21567</v>
      </c>
      <c r="D39" s="55"/>
      <c r="E39" s="45">
        <v>17401</v>
      </c>
    </row>
    <row r="40" spans="1:6">
      <c r="C40" s="55"/>
      <c r="D40" s="55"/>
      <c r="E40" s="58"/>
    </row>
    <row r="42" spans="1:6" s="18" customFormat="1" ht="18.75">
      <c r="A42" s="96" t="s">
        <v>139</v>
      </c>
      <c r="B42" s="96"/>
      <c r="C42" s="97"/>
      <c r="D42" s="97"/>
      <c r="E42" s="97" t="s">
        <v>140</v>
      </c>
      <c r="F42" s="17"/>
    </row>
    <row r="43" spans="1:6" s="18" customFormat="1" ht="18.75">
      <c r="A43" s="1"/>
      <c r="B43" s="1"/>
      <c r="C43" s="2"/>
      <c r="D43" s="10"/>
      <c r="E43" s="7"/>
    </row>
    <row r="44" spans="1:6" s="18" customFormat="1" ht="18.75">
      <c r="A44" s="96" t="s">
        <v>39</v>
      </c>
      <c r="B44" s="96"/>
      <c r="C44" s="97"/>
      <c r="D44" s="97"/>
      <c r="E44" s="97" t="s">
        <v>40</v>
      </c>
      <c r="F44" s="17"/>
    </row>
  </sheetData>
  <mergeCells count="4">
    <mergeCell ref="A1:E1"/>
    <mergeCell ref="A5:A6"/>
    <mergeCell ref="D5:D6"/>
    <mergeCell ref="A2:E2"/>
  </mergeCells>
  <pageMargins left="0.98425196850393704" right="0.39" top="0.59055118110236204" bottom="0.59055118110236204" header="0.31496062992126" footer="0.31496062992126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6"/>
  <sheetViews>
    <sheetView zoomScale="66" zoomScaleNormal="66" workbookViewId="0">
      <selection sqref="A1:D1"/>
    </sheetView>
  </sheetViews>
  <sheetFormatPr defaultColWidth="9.140625" defaultRowHeight="15.75"/>
  <cols>
    <col min="1" max="1" width="73.5703125" style="61" customWidth="1"/>
    <col min="2" max="2" width="26.140625" style="63" customWidth="1"/>
    <col min="3" max="3" width="1.85546875" style="63" customWidth="1"/>
    <col min="4" max="4" width="25.5703125" style="63" customWidth="1"/>
    <col min="5" max="5" width="9.140625" style="20"/>
    <col min="6" max="6" width="14.85546875" style="20" bestFit="1" customWidth="1"/>
    <col min="7" max="7" width="13.85546875" style="20" bestFit="1" customWidth="1"/>
    <col min="8" max="16384" width="9.140625" style="20"/>
  </cols>
  <sheetData>
    <row r="1" spans="1:6" ht="18.75">
      <c r="A1" s="136" t="s">
        <v>41</v>
      </c>
      <c r="B1" s="136"/>
      <c r="C1" s="136"/>
      <c r="D1" s="136"/>
    </row>
    <row r="2" spans="1:6" ht="18.75">
      <c r="A2" s="137" t="s">
        <v>100</v>
      </c>
      <c r="B2" s="137"/>
      <c r="C2" s="137"/>
      <c r="D2" s="137"/>
    </row>
    <row r="3" spans="1:6">
      <c r="A3" s="60"/>
      <c r="B3" s="60"/>
      <c r="C3" s="60"/>
      <c r="D3" s="60"/>
    </row>
    <row r="4" spans="1:6">
      <c r="B4" s="62" t="s">
        <v>64</v>
      </c>
      <c r="D4" s="62" t="s">
        <v>64</v>
      </c>
    </row>
    <row r="5" spans="1:6" ht="50.25" customHeight="1">
      <c r="A5" s="138"/>
      <c r="B5" s="62" t="s">
        <v>101</v>
      </c>
      <c r="C5" s="62"/>
      <c r="D5" s="62" t="s">
        <v>102</v>
      </c>
    </row>
    <row r="6" spans="1:6" ht="18.75" customHeight="1">
      <c r="A6" s="138"/>
      <c r="B6" s="64" t="s">
        <v>0</v>
      </c>
      <c r="C6" s="62"/>
      <c r="D6" s="64" t="s">
        <v>0</v>
      </c>
    </row>
    <row r="7" spans="1:6" ht="31.5">
      <c r="A7" s="65" t="s">
        <v>42</v>
      </c>
      <c r="B7" s="66"/>
      <c r="C7" s="66"/>
      <c r="D7" s="66"/>
    </row>
    <row r="8" spans="1:6">
      <c r="A8" s="67" t="s">
        <v>43</v>
      </c>
      <c r="B8" s="68">
        <v>70080401</v>
      </c>
      <c r="C8" s="68"/>
      <c r="D8" s="68">
        <v>65595743</v>
      </c>
      <c r="F8" s="89"/>
    </row>
    <row r="9" spans="1:6">
      <c r="A9" s="67" t="s">
        <v>44</v>
      </c>
      <c r="B9" s="70">
        <v>-23680267</v>
      </c>
      <c r="C9" s="70"/>
      <c r="D9" s="70">
        <v>-23426864</v>
      </c>
    </row>
    <row r="10" spans="1:6">
      <c r="A10" s="67" t="s">
        <v>45</v>
      </c>
      <c r="B10" s="68">
        <v>305144</v>
      </c>
      <c r="C10" s="68"/>
      <c r="D10" s="68">
        <v>32597</v>
      </c>
    </row>
    <row r="11" spans="1:6">
      <c r="A11" s="67" t="s">
        <v>46</v>
      </c>
      <c r="B11" s="70">
        <v>-130844</v>
      </c>
      <c r="C11" s="70"/>
      <c r="D11" s="70">
        <v>-159351</v>
      </c>
    </row>
    <row r="12" spans="1:6">
      <c r="A12" s="67" t="s">
        <v>104</v>
      </c>
      <c r="B12" s="68">
        <v>53010</v>
      </c>
      <c r="C12" s="68"/>
      <c r="D12" s="68">
        <v>31806</v>
      </c>
    </row>
    <row r="13" spans="1:6">
      <c r="A13" s="67" t="s">
        <v>105</v>
      </c>
      <c r="B13" s="68">
        <v>430302</v>
      </c>
      <c r="C13" s="68"/>
      <c r="D13" s="70">
        <v>-8367</v>
      </c>
    </row>
    <row r="14" spans="1:6">
      <c r="A14" s="67" t="s">
        <v>47</v>
      </c>
      <c r="B14" s="70">
        <v>-2854641</v>
      </c>
      <c r="C14" s="68"/>
      <c r="D14" s="70">
        <v>-2071967</v>
      </c>
    </row>
    <row r="15" spans="1:6">
      <c r="A15" s="67"/>
      <c r="B15" s="71">
        <f>SUM(B8:B14)</f>
        <v>44203105</v>
      </c>
      <c r="C15" s="72"/>
      <c r="D15" s="71">
        <f>SUM(D8:D14)</f>
        <v>39993597</v>
      </c>
    </row>
    <row r="16" spans="1:6">
      <c r="A16" s="65" t="s">
        <v>48</v>
      </c>
      <c r="B16" s="73"/>
      <c r="C16" s="74"/>
      <c r="D16" s="75"/>
    </row>
    <row r="17" spans="1:6">
      <c r="A17" s="67" t="s">
        <v>11</v>
      </c>
      <c r="B17" s="70">
        <v>-10509536</v>
      </c>
      <c r="C17" s="68"/>
      <c r="D17" s="68">
        <v>222019</v>
      </c>
    </row>
    <row r="18" spans="1:6">
      <c r="A18" s="67" t="s">
        <v>12</v>
      </c>
      <c r="B18" s="70">
        <v>-52595192</v>
      </c>
      <c r="C18" s="68"/>
      <c r="D18" s="68">
        <v>44900234</v>
      </c>
      <c r="F18" s="94"/>
    </row>
    <row r="19" spans="1:6">
      <c r="A19" s="67" t="s">
        <v>28</v>
      </c>
      <c r="B19" s="68">
        <v>13722152</v>
      </c>
      <c r="C19" s="68"/>
      <c r="D19" s="68">
        <v>10949545</v>
      </c>
    </row>
    <row r="20" spans="1:6">
      <c r="A20" s="67" t="s">
        <v>83</v>
      </c>
      <c r="B20" s="70">
        <v>-27380</v>
      </c>
      <c r="C20" s="68"/>
      <c r="D20" s="70">
        <v>-361049</v>
      </c>
    </row>
    <row r="21" spans="1:6">
      <c r="A21" s="67" t="s">
        <v>38</v>
      </c>
      <c r="B21" s="70">
        <v>-34198041</v>
      </c>
      <c r="C21" s="70"/>
      <c r="D21" s="70">
        <v>-57819153</v>
      </c>
    </row>
    <row r="22" spans="1:6">
      <c r="A22" s="67" t="s">
        <v>49</v>
      </c>
      <c r="B22" s="70">
        <v>-596347</v>
      </c>
      <c r="C22" s="70"/>
      <c r="D22" s="70">
        <v>-815440</v>
      </c>
    </row>
    <row r="23" spans="1:6">
      <c r="A23" s="65" t="s">
        <v>50</v>
      </c>
      <c r="B23" s="68"/>
      <c r="C23" s="68"/>
      <c r="D23" s="68"/>
    </row>
    <row r="24" spans="1:6">
      <c r="A24" s="67" t="s">
        <v>77</v>
      </c>
      <c r="B24" s="70">
        <v>-12619134</v>
      </c>
      <c r="C24" s="68"/>
      <c r="D24" s="70">
        <v>-2409005</v>
      </c>
    </row>
    <row r="25" spans="1:6">
      <c r="A25" s="67" t="s">
        <v>18</v>
      </c>
      <c r="B25" s="70">
        <v>-3174603</v>
      </c>
      <c r="C25" s="68"/>
      <c r="D25" s="70">
        <v>-1166667</v>
      </c>
    </row>
    <row r="26" spans="1:6" ht="31.5">
      <c r="A26" s="67" t="s">
        <v>78</v>
      </c>
      <c r="B26" s="68" t="s">
        <v>66</v>
      </c>
      <c r="C26" s="68"/>
      <c r="D26" s="68">
        <v>11033025</v>
      </c>
    </row>
    <row r="27" spans="1:6">
      <c r="A27" s="67" t="s">
        <v>91</v>
      </c>
      <c r="B27" s="70">
        <v>-17425352</v>
      </c>
      <c r="C27" s="68"/>
      <c r="D27" s="70">
        <v>-16917298</v>
      </c>
    </row>
    <row r="28" spans="1:6">
      <c r="A28" s="6" t="s">
        <v>71</v>
      </c>
      <c r="B28" s="68">
        <v>18211569</v>
      </c>
      <c r="C28" s="68"/>
      <c r="D28" s="70">
        <v>0</v>
      </c>
    </row>
    <row r="29" spans="1:6">
      <c r="A29" s="67" t="s">
        <v>21</v>
      </c>
      <c r="B29" s="70">
        <v>-12037716</v>
      </c>
      <c r="C29" s="68"/>
      <c r="D29" s="68">
        <v>1570849</v>
      </c>
    </row>
    <row r="30" spans="1:6" ht="31.5">
      <c r="A30" s="65" t="s">
        <v>106</v>
      </c>
      <c r="B30" s="105">
        <f>SUM(B15:B29)</f>
        <v>-67046475</v>
      </c>
      <c r="C30" s="76"/>
      <c r="D30" s="71">
        <f>SUM(D15:D29)</f>
        <v>29180657</v>
      </c>
    </row>
    <row r="31" spans="1:6">
      <c r="A31" s="67" t="s">
        <v>51</v>
      </c>
      <c r="B31" s="117">
        <v>-10903435</v>
      </c>
      <c r="C31" s="69"/>
      <c r="D31" s="70">
        <v>-4225709</v>
      </c>
    </row>
    <row r="32" spans="1:6" ht="31.5">
      <c r="A32" s="65" t="s">
        <v>107</v>
      </c>
      <c r="B32" s="116">
        <f>SUM(B30:B31)</f>
        <v>-77949910</v>
      </c>
      <c r="C32" s="76"/>
      <c r="D32" s="71">
        <f>SUM(D30:D31)</f>
        <v>24954948</v>
      </c>
    </row>
    <row r="33" spans="1:6">
      <c r="A33" s="65"/>
      <c r="B33" s="72"/>
      <c r="C33" s="72"/>
      <c r="D33" s="72"/>
    </row>
    <row r="34" spans="1:6" ht="31.5">
      <c r="A34" s="65" t="s">
        <v>52</v>
      </c>
      <c r="B34" s="73"/>
      <c r="C34" s="74"/>
      <c r="D34" s="73"/>
    </row>
    <row r="35" spans="1:6" ht="31.5">
      <c r="A35" s="77" t="s">
        <v>81</v>
      </c>
      <c r="B35" s="70">
        <v>-21108</v>
      </c>
      <c r="C35" s="68"/>
      <c r="D35" s="70">
        <v>-51703</v>
      </c>
    </row>
    <row r="36" spans="1:6">
      <c r="A36" s="67" t="s">
        <v>108</v>
      </c>
      <c r="B36" s="70">
        <v>-100434</v>
      </c>
      <c r="C36" s="68"/>
      <c r="D36" s="68">
        <v>956931</v>
      </c>
    </row>
    <row r="37" spans="1:6">
      <c r="A37" s="77" t="s">
        <v>130</v>
      </c>
      <c r="B37" s="70" t="s">
        <v>66</v>
      </c>
      <c r="C37" s="68"/>
      <c r="D37" s="70">
        <v>-10000000</v>
      </c>
    </row>
    <row r="38" spans="1:6">
      <c r="A38" s="77" t="s">
        <v>58</v>
      </c>
      <c r="B38" s="68">
        <v>262857</v>
      </c>
      <c r="C38" s="68"/>
      <c r="D38" s="68">
        <v>67440</v>
      </c>
      <c r="F38" s="68"/>
    </row>
    <row r="39" spans="1:6">
      <c r="A39" s="77" t="s">
        <v>110</v>
      </c>
      <c r="B39" s="68">
        <v>20638</v>
      </c>
      <c r="C39" s="68"/>
      <c r="D39" s="127" t="s">
        <v>66</v>
      </c>
      <c r="F39" s="68"/>
    </row>
    <row r="40" spans="1:6" ht="31.5">
      <c r="A40" s="65" t="s">
        <v>135</v>
      </c>
      <c r="B40" s="71">
        <f>SUM(B35:B39)</f>
        <v>161953</v>
      </c>
      <c r="C40" s="76"/>
      <c r="D40" s="116">
        <f>SUM(D35:D39)</f>
        <v>-9027332</v>
      </c>
    </row>
    <row r="41" spans="1:6">
      <c r="A41" s="65"/>
      <c r="B41" s="88"/>
      <c r="C41" s="72"/>
      <c r="D41" s="88"/>
    </row>
    <row r="42" spans="1:6" ht="31.5">
      <c r="A42" s="65" t="s">
        <v>53</v>
      </c>
      <c r="B42" s="88"/>
      <c r="C42" s="72"/>
      <c r="D42" s="88"/>
    </row>
    <row r="43" spans="1:6" ht="18.95" customHeight="1">
      <c r="A43" s="67" t="s">
        <v>54</v>
      </c>
      <c r="B43" s="68">
        <v>236199021</v>
      </c>
      <c r="C43" s="68"/>
      <c r="D43" s="68">
        <v>13966975</v>
      </c>
    </row>
    <row r="44" spans="1:6">
      <c r="A44" s="65" t="s">
        <v>109</v>
      </c>
      <c r="B44" s="71">
        <f>SUM(B43:B43)</f>
        <v>236199021</v>
      </c>
      <c r="C44" s="72"/>
      <c r="D44" s="71">
        <f>SUM(D43:D43)</f>
        <v>13966975</v>
      </c>
    </row>
    <row r="45" spans="1:6">
      <c r="A45" s="65"/>
      <c r="B45" s="75"/>
      <c r="C45" s="72"/>
      <c r="D45" s="75"/>
    </row>
    <row r="46" spans="1:6">
      <c r="A46" s="65" t="s">
        <v>92</v>
      </c>
      <c r="B46" s="71">
        <f>SUM(B44,B40,B32)</f>
        <v>158411064</v>
      </c>
      <c r="C46" s="90"/>
      <c r="D46" s="71">
        <f>SUM(D44,D40,D32)</f>
        <v>29894591</v>
      </c>
    </row>
    <row r="47" spans="1:6" ht="31.5">
      <c r="A47" s="67" t="s">
        <v>55</v>
      </c>
      <c r="B47" s="70">
        <v>-5757965</v>
      </c>
      <c r="C47" s="69"/>
      <c r="D47" s="70">
        <v>-2454966</v>
      </c>
    </row>
    <row r="48" spans="1:6" ht="31.5">
      <c r="A48" s="67" t="s">
        <v>82</v>
      </c>
      <c r="B48" s="70">
        <v>-14725</v>
      </c>
      <c r="C48" s="69"/>
      <c r="D48" s="70">
        <v>-17929</v>
      </c>
    </row>
    <row r="49" spans="1:7">
      <c r="A49" s="67" t="s">
        <v>97</v>
      </c>
      <c r="B49" s="78">
        <v>889221270</v>
      </c>
      <c r="C49" s="74"/>
      <c r="D49" s="78">
        <v>816469903</v>
      </c>
      <c r="G49" s="100"/>
    </row>
    <row r="50" spans="1:7" ht="16.5" thickBot="1">
      <c r="A50" s="65" t="s">
        <v>103</v>
      </c>
      <c r="B50" s="79">
        <f>SUM(B46:B49)</f>
        <v>1041859644</v>
      </c>
      <c r="C50" s="72"/>
      <c r="D50" s="79">
        <f>SUM(D46:D49)</f>
        <v>843891599</v>
      </c>
    </row>
    <row r="51" spans="1:7" ht="16.5" thickTop="1">
      <c r="F51" s="100"/>
    </row>
    <row r="52" spans="1:7">
      <c r="B52" s="110"/>
      <c r="D52" s="110"/>
      <c r="F52" s="100"/>
    </row>
    <row r="53" spans="1:7">
      <c r="B53" s="110"/>
    </row>
    <row r="54" spans="1:7" s="34" customFormat="1" ht="18.75">
      <c r="A54" s="96" t="s">
        <v>139</v>
      </c>
      <c r="B54" s="80"/>
      <c r="C54" s="81"/>
      <c r="D54" s="97" t="s">
        <v>140</v>
      </c>
    </row>
    <row r="55" spans="1:7" s="34" customFormat="1" ht="21" customHeight="1">
      <c r="A55" s="82"/>
      <c r="B55" s="83"/>
      <c r="C55" s="84"/>
      <c r="D55" s="85"/>
    </row>
    <row r="56" spans="1:7" s="34" customFormat="1" ht="18.75">
      <c r="A56" s="99" t="s">
        <v>39</v>
      </c>
      <c r="B56" s="80"/>
      <c r="C56" s="81"/>
      <c r="D56" s="81" t="s">
        <v>40</v>
      </c>
    </row>
  </sheetData>
  <mergeCells count="3">
    <mergeCell ref="A1:D1"/>
    <mergeCell ref="A2:D2"/>
    <mergeCell ref="A5:A6"/>
  </mergeCells>
  <pageMargins left="0.98425196850393704" right="0.39370078740157483" top="0.59055118110236227" bottom="0.59055118110236227" header="0.31496062992125984" footer="0.31496062992125984"/>
  <pageSetup paperSize="9" scale="6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3"/>
  <sheetViews>
    <sheetView view="pageBreakPreview" zoomScale="69" zoomScaleNormal="58" zoomScaleSheetLayoutView="69" workbookViewId="0">
      <selection sqref="A1:G1"/>
    </sheetView>
  </sheetViews>
  <sheetFormatPr defaultColWidth="9.140625" defaultRowHeight="15.75" outlineLevelRow="1"/>
  <cols>
    <col min="1" max="1" width="75.140625" style="21" customWidth="1"/>
    <col min="2" max="2" width="16.5703125" style="22" customWidth="1"/>
    <col min="3" max="4" width="23.85546875" style="22" customWidth="1"/>
    <col min="5" max="5" width="20.140625" style="22" customWidth="1"/>
    <col min="6" max="6" width="21.42578125" style="22" customWidth="1"/>
    <col min="7" max="7" width="19.5703125" style="22" customWidth="1"/>
    <col min="8" max="8" width="9.140625" style="91" customWidth="1"/>
    <col min="9" max="9" width="10.5703125" style="92" bestFit="1" customWidth="1"/>
    <col min="10" max="10" width="9.140625" style="21"/>
    <col min="11" max="11" width="11.85546875" style="21" bestFit="1" customWidth="1"/>
    <col min="12" max="16384" width="9.140625" style="21"/>
  </cols>
  <sheetData>
    <row r="1" spans="1:9" ht="18.75">
      <c r="A1" s="140" t="s">
        <v>56</v>
      </c>
      <c r="B1" s="140"/>
      <c r="C1" s="140"/>
      <c r="D1" s="140"/>
      <c r="E1" s="140"/>
      <c r="F1" s="140"/>
      <c r="G1" s="140"/>
    </row>
    <row r="2" spans="1:9" ht="18.75" customHeight="1">
      <c r="A2" s="134" t="s">
        <v>111</v>
      </c>
      <c r="B2" s="134"/>
      <c r="C2" s="134"/>
      <c r="D2" s="134"/>
      <c r="E2" s="134"/>
      <c r="F2" s="134"/>
      <c r="G2" s="134"/>
    </row>
    <row r="4" spans="1:9" ht="15.75" customHeight="1">
      <c r="A4" s="141"/>
      <c r="B4" s="139" t="s">
        <v>23</v>
      </c>
      <c r="C4" s="139" t="s">
        <v>62</v>
      </c>
      <c r="D4" s="139" t="s">
        <v>94</v>
      </c>
      <c r="E4" s="139" t="s">
        <v>132</v>
      </c>
      <c r="F4" s="139" t="s">
        <v>72</v>
      </c>
      <c r="G4" s="139" t="s">
        <v>57</v>
      </c>
      <c r="H4" s="92"/>
    </row>
    <row r="5" spans="1:9" s="23" customFormat="1">
      <c r="A5" s="141"/>
      <c r="B5" s="139"/>
      <c r="C5" s="139"/>
      <c r="D5" s="139"/>
      <c r="E5" s="139"/>
      <c r="F5" s="139"/>
      <c r="G5" s="139"/>
      <c r="H5" s="92"/>
      <c r="I5" s="92"/>
    </row>
    <row r="6" spans="1:9" s="23" customFormat="1">
      <c r="A6" s="24"/>
      <c r="B6" s="25" t="s">
        <v>0</v>
      </c>
      <c r="C6" s="25" t="s">
        <v>0</v>
      </c>
      <c r="D6" s="25" t="s">
        <v>0</v>
      </c>
      <c r="E6" s="25" t="s">
        <v>0</v>
      </c>
      <c r="F6" s="25" t="s">
        <v>0</v>
      </c>
      <c r="G6" s="25" t="s">
        <v>0</v>
      </c>
      <c r="H6" s="92"/>
      <c r="I6" s="92"/>
    </row>
    <row r="7" spans="1:9">
      <c r="A7" s="26" t="s">
        <v>84</v>
      </c>
      <c r="B7" s="36">
        <v>615953511</v>
      </c>
      <c r="C7" s="37">
        <v>-66566067</v>
      </c>
      <c r="D7" s="112" t="s">
        <v>66</v>
      </c>
      <c r="E7" s="120">
        <v>36750489</v>
      </c>
      <c r="F7" s="121">
        <v>28327975</v>
      </c>
      <c r="G7" s="120">
        <v>614465908</v>
      </c>
      <c r="H7" s="92"/>
    </row>
    <row r="8" spans="1:9" outlineLevel="1">
      <c r="A8" s="27" t="s">
        <v>122</v>
      </c>
      <c r="B8" s="113" t="s">
        <v>66</v>
      </c>
      <c r="C8" s="113" t="s">
        <v>66</v>
      </c>
      <c r="D8" s="113" t="s">
        <v>66</v>
      </c>
      <c r="E8" s="113" t="s">
        <v>66</v>
      </c>
      <c r="F8" s="41">
        <f>'ф. 2 конс'!E26</f>
        <v>36753323</v>
      </c>
      <c r="G8" s="41">
        <f>SUM(B8:F8)</f>
        <v>36753323</v>
      </c>
      <c r="H8" s="92"/>
    </row>
    <row r="9" spans="1:9" outlineLevel="1">
      <c r="A9" s="26" t="s">
        <v>96</v>
      </c>
      <c r="B9" s="113"/>
      <c r="C9" s="102"/>
      <c r="D9" s="102"/>
      <c r="E9" s="113"/>
      <c r="F9" s="38"/>
      <c r="G9" s="38"/>
      <c r="H9" s="92"/>
    </row>
    <row r="10" spans="1:9" ht="31.5" outlineLevel="1">
      <c r="A10" s="33" t="s">
        <v>7</v>
      </c>
      <c r="B10" s="113"/>
      <c r="C10" s="102"/>
      <c r="D10" s="102"/>
      <c r="E10" s="113"/>
      <c r="F10" s="103"/>
      <c r="G10" s="103"/>
      <c r="H10" s="92"/>
    </row>
    <row r="11" spans="1:9" ht="31.5" outlineLevel="1">
      <c r="A11" s="27" t="s">
        <v>119</v>
      </c>
      <c r="B11" s="113" t="s">
        <v>66</v>
      </c>
      <c r="C11" s="35">
        <f>'ф. 2 конс'!E31</f>
        <v>6748126</v>
      </c>
      <c r="D11" s="4" t="s">
        <v>66</v>
      </c>
      <c r="E11" s="4" t="s">
        <v>66</v>
      </c>
      <c r="F11" s="4" t="s">
        <v>66</v>
      </c>
      <c r="G11" s="35">
        <f>SUM(B11:F11)</f>
        <v>6748126</v>
      </c>
      <c r="H11" s="92"/>
    </row>
    <row r="12" spans="1:9" ht="31.5" outlineLevel="1">
      <c r="A12" s="33" t="s">
        <v>75</v>
      </c>
      <c r="B12" s="113"/>
      <c r="C12" s="104"/>
      <c r="D12" s="104"/>
      <c r="E12" s="4"/>
      <c r="F12" s="104"/>
      <c r="G12" s="35"/>
      <c r="H12" s="92"/>
    </row>
    <row r="13" spans="1:9" ht="31.5" outlineLevel="1">
      <c r="A13" s="27" t="s">
        <v>120</v>
      </c>
      <c r="B13" s="113"/>
      <c r="C13" s="104">
        <f>'ф. 2 конс'!E34</f>
        <v>-1070176</v>
      </c>
      <c r="D13" s="4" t="s">
        <v>66</v>
      </c>
      <c r="E13" s="4" t="s">
        <v>66</v>
      </c>
      <c r="F13" s="4" t="s">
        <v>66</v>
      </c>
      <c r="G13" s="35">
        <f t="shared" ref="G13" si="0">SUM(B13:F13)</f>
        <v>-1070176</v>
      </c>
      <c r="H13" s="92"/>
    </row>
    <row r="14" spans="1:9" outlineLevel="1">
      <c r="A14" s="26" t="s">
        <v>121</v>
      </c>
      <c r="B14" s="113" t="s">
        <v>66</v>
      </c>
      <c r="C14" s="59">
        <f>SUM(C10:C13)</f>
        <v>5677950</v>
      </c>
      <c r="D14" s="4" t="s">
        <v>66</v>
      </c>
      <c r="E14" s="4" t="s">
        <v>66</v>
      </c>
      <c r="F14" s="4" t="s">
        <v>66</v>
      </c>
      <c r="G14" s="59">
        <f>SUM(B14:F14)</f>
        <v>5677950</v>
      </c>
      <c r="H14" s="92"/>
    </row>
    <row r="15" spans="1:9" outlineLevel="1">
      <c r="A15" s="26" t="s">
        <v>125</v>
      </c>
      <c r="B15" s="114" t="s">
        <v>66</v>
      </c>
      <c r="C15" s="106">
        <f>C14</f>
        <v>5677950</v>
      </c>
      <c r="D15" s="114" t="s">
        <v>66</v>
      </c>
      <c r="E15" s="114" t="s">
        <v>66</v>
      </c>
      <c r="F15" s="108">
        <f>SUM(F8:F11)</f>
        <v>36753323</v>
      </c>
      <c r="G15" s="39">
        <f>SUM(G8:G13)</f>
        <v>42431273</v>
      </c>
      <c r="H15" s="92"/>
    </row>
    <row r="16" spans="1:9" ht="21" customHeight="1" outlineLevel="1" thickBot="1">
      <c r="A16" s="26" t="s">
        <v>124</v>
      </c>
      <c r="B16" s="109">
        <f t="shared" ref="B16:G16" si="1">SUM(B7,B15)</f>
        <v>615953511</v>
      </c>
      <c r="C16" s="109">
        <f t="shared" si="1"/>
        <v>-60888117</v>
      </c>
      <c r="D16" s="109">
        <f t="shared" si="1"/>
        <v>0</v>
      </c>
      <c r="E16" s="109">
        <f t="shared" si="1"/>
        <v>36750489</v>
      </c>
      <c r="F16" s="109">
        <f t="shared" si="1"/>
        <v>65081298</v>
      </c>
      <c r="G16" s="109">
        <f t="shared" si="1"/>
        <v>656897181</v>
      </c>
      <c r="H16" s="92"/>
    </row>
    <row r="17" spans="1:8" ht="45.6" customHeight="1" outlineLevel="1" thickTop="1">
      <c r="A17" s="26"/>
      <c r="B17" s="40"/>
      <c r="C17" s="39"/>
      <c r="D17" s="39"/>
      <c r="E17" s="40"/>
      <c r="F17" s="39"/>
      <c r="G17" s="40"/>
      <c r="H17" s="92"/>
    </row>
    <row r="18" spans="1:8">
      <c r="A18" s="26" t="s">
        <v>117</v>
      </c>
      <c r="B18" s="36">
        <v>715953511</v>
      </c>
      <c r="C18" s="37">
        <v>-56538790</v>
      </c>
      <c r="D18" s="37">
        <v>-993164</v>
      </c>
      <c r="E18" s="36">
        <v>36750489</v>
      </c>
      <c r="F18" s="36">
        <v>191283512</v>
      </c>
      <c r="G18" s="36">
        <v>886455558</v>
      </c>
      <c r="H18" s="92"/>
    </row>
    <row r="19" spans="1:8">
      <c r="A19" s="27" t="s">
        <v>122</v>
      </c>
      <c r="B19" s="113" t="s">
        <v>66</v>
      </c>
      <c r="C19" s="113" t="s">
        <v>66</v>
      </c>
      <c r="D19" s="113" t="s">
        <v>66</v>
      </c>
      <c r="E19" s="113" t="s">
        <v>66</v>
      </c>
      <c r="F19" s="115">
        <f>'ф. 2 конс'!C26</f>
        <v>45605517</v>
      </c>
      <c r="G19" s="41">
        <f>SUM(B19:F19)</f>
        <v>45605517</v>
      </c>
      <c r="H19" s="92"/>
    </row>
    <row r="20" spans="1:8">
      <c r="A20" s="26" t="s">
        <v>96</v>
      </c>
      <c r="B20" s="113"/>
      <c r="C20" s="113"/>
      <c r="D20" s="113"/>
      <c r="E20" s="113"/>
      <c r="F20" s="4"/>
      <c r="G20" s="104"/>
      <c r="H20" s="92"/>
    </row>
    <row r="21" spans="1:8" ht="31.5">
      <c r="A21" s="33" t="s">
        <v>7</v>
      </c>
      <c r="B21" s="113"/>
      <c r="C21" s="113"/>
      <c r="D21" s="113"/>
      <c r="E21" s="113"/>
      <c r="F21" s="4"/>
      <c r="G21" s="104"/>
      <c r="H21" s="92"/>
    </row>
    <row r="22" spans="1:8" ht="36" customHeight="1">
      <c r="A22" s="27" t="s">
        <v>63</v>
      </c>
      <c r="B22" s="113" t="s">
        <v>66</v>
      </c>
      <c r="C22" s="4">
        <f>'ф. 2 конс'!C31</f>
        <v>-3332461</v>
      </c>
      <c r="D22" s="4" t="s">
        <v>66</v>
      </c>
      <c r="E22" s="113" t="s">
        <v>66</v>
      </c>
      <c r="F22" s="4" t="s">
        <v>66</v>
      </c>
      <c r="G22" s="35">
        <f>SUM(B22:F22)</f>
        <v>-3332461</v>
      </c>
      <c r="H22" s="92"/>
    </row>
    <row r="23" spans="1:8" ht="31.5">
      <c r="A23" s="33" t="s">
        <v>75</v>
      </c>
      <c r="B23" s="113"/>
      <c r="C23" s="4"/>
      <c r="D23" s="4"/>
      <c r="E23" s="113"/>
      <c r="F23" s="4"/>
      <c r="G23" s="104"/>
      <c r="H23" s="92"/>
    </row>
    <row r="24" spans="1:8" ht="31.5">
      <c r="A24" s="27" t="s">
        <v>76</v>
      </c>
      <c r="B24" s="113" t="s">
        <v>66</v>
      </c>
      <c r="C24" s="4">
        <f>'ф. 2 конс'!C34</f>
        <v>-174219</v>
      </c>
      <c r="D24" s="4" t="s">
        <v>66</v>
      </c>
      <c r="E24" s="113" t="s">
        <v>66</v>
      </c>
      <c r="F24" s="4" t="s">
        <v>66</v>
      </c>
      <c r="G24" s="104">
        <f t="shared" ref="G24:G25" si="2">SUM(B24:F24)</f>
        <v>-174219</v>
      </c>
      <c r="H24" s="92"/>
    </row>
    <row r="25" spans="1:8" ht="31.5">
      <c r="A25" s="27" t="s">
        <v>127</v>
      </c>
      <c r="B25" s="113" t="s">
        <v>66</v>
      </c>
      <c r="C25" s="113" t="s">
        <v>66</v>
      </c>
      <c r="D25" s="4">
        <f>'ф. 2 конс'!C35</f>
        <v>-3703579</v>
      </c>
      <c r="E25" s="113" t="s">
        <v>66</v>
      </c>
      <c r="F25" s="113" t="s">
        <v>66</v>
      </c>
      <c r="G25" s="104">
        <f t="shared" si="2"/>
        <v>-3703579</v>
      </c>
      <c r="H25" s="92"/>
    </row>
    <row r="26" spans="1:8">
      <c r="A26" s="26" t="s">
        <v>131</v>
      </c>
      <c r="B26" s="114" t="s">
        <v>66</v>
      </c>
      <c r="C26" s="37">
        <f>SUM(C22:C25)</f>
        <v>-3506680</v>
      </c>
      <c r="D26" s="37">
        <f>SUM(D19:D25)</f>
        <v>-3703579</v>
      </c>
      <c r="E26" s="37">
        <f>SUM(E22:E25)</f>
        <v>0</v>
      </c>
      <c r="F26" s="37">
        <f>SUM(F22:F25)</f>
        <v>0</v>
      </c>
      <c r="G26" s="37">
        <f>SUM(G22:G25)</f>
        <v>-7210259</v>
      </c>
      <c r="H26" s="92"/>
    </row>
    <row r="27" spans="1:8">
      <c r="A27" s="26" t="s">
        <v>126</v>
      </c>
      <c r="B27" s="114" t="s">
        <v>66</v>
      </c>
      <c r="C27" s="106">
        <f>SUM(C19:C25)</f>
        <v>-3506680</v>
      </c>
      <c r="D27" s="106">
        <f>SUM(D19:D25)</f>
        <v>-3703579</v>
      </c>
      <c r="E27" s="106">
        <f>SUM(E19:E25)</f>
        <v>0</v>
      </c>
      <c r="F27" s="106">
        <f>SUM(F19:F25)</f>
        <v>45605517</v>
      </c>
      <c r="G27" s="106">
        <f>SUM(G19:G25)</f>
        <v>38395258</v>
      </c>
      <c r="H27" s="92"/>
    </row>
    <row r="28" spans="1:8" ht="31.5">
      <c r="A28" s="26" t="s">
        <v>85</v>
      </c>
      <c r="B28" s="39"/>
      <c r="C28" s="39"/>
      <c r="D28" s="39"/>
      <c r="E28" s="39"/>
      <c r="F28" s="39"/>
      <c r="G28" s="39"/>
      <c r="H28" s="92"/>
    </row>
    <row r="29" spans="1:8">
      <c r="A29" s="27" t="s">
        <v>137</v>
      </c>
      <c r="B29" s="113" t="s">
        <v>66</v>
      </c>
      <c r="C29" s="113" t="s">
        <v>66</v>
      </c>
      <c r="D29" s="113" t="s">
        <v>66</v>
      </c>
      <c r="E29" s="113" t="s">
        <v>66</v>
      </c>
      <c r="F29" s="4">
        <v>-90008990</v>
      </c>
      <c r="G29" s="35">
        <f>SUM(B29:F29)</f>
        <v>-90008990</v>
      </c>
      <c r="H29" s="92"/>
    </row>
    <row r="30" spans="1:8" ht="31.5">
      <c r="A30" s="27" t="s">
        <v>136</v>
      </c>
      <c r="B30" s="113" t="s">
        <v>66</v>
      </c>
      <c r="C30" s="113" t="s">
        <v>66</v>
      </c>
      <c r="D30" s="113" t="s">
        <v>66</v>
      </c>
      <c r="E30" s="35">
        <v>14145395</v>
      </c>
      <c r="F30" s="113" t="s">
        <v>66</v>
      </c>
      <c r="G30" s="35">
        <f>SUM(B30:F30)</f>
        <v>14145395</v>
      </c>
      <c r="H30" s="92"/>
    </row>
    <row r="31" spans="1:8" ht="31.5">
      <c r="A31" s="26" t="s">
        <v>86</v>
      </c>
      <c r="B31" s="112">
        <f t="shared" ref="B31:E31" si="3">SUM(B29:B30)</f>
        <v>0</v>
      </c>
      <c r="C31" s="37">
        <f t="shared" si="3"/>
        <v>0</v>
      </c>
      <c r="D31" s="37">
        <f t="shared" si="3"/>
        <v>0</v>
      </c>
      <c r="E31" s="37">
        <f t="shared" si="3"/>
        <v>14145395</v>
      </c>
      <c r="F31" s="37">
        <f>SUM(F29:F30)</f>
        <v>-90008990</v>
      </c>
      <c r="G31" s="37">
        <f>SUM(G29:G30)</f>
        <v>-75863595</v>
      </c>
      <c r="H31" s="92"/>
    </row>
    <row r="32" spans="1:8" ht="21" customHeight="1" thickBot="1">
      <c r="A32" s="26" t="s">
        <v>118</v>
      </c>
      <c r="B32" s="109">
        <f>SUM(B18,B27,B31)</f>
        <v>715953511</v>
      </c>
      <c r="C32" s="109">
        <f>C18+C27+C31</f>
        <v>-60045470</v>
      </c>
      <c r="D32" s="109">
        <f>D18+D27+D31</f>
        <v>-4696743</v>
      </c>
      <c r="E32" s="109">
        <f>E18+E27+E31</f>
        <v>50895884</v>
      </c>
      <c r="F32" s="109">
        <f>F18+F27+F31</f>
        <v>146880039</v>
      </c>
      <c r="G32" s="109">
        <f>G18+G27+G31</f>
        <v>848987221</v>
      </c>
      <c r="H32" s="92"/>
    </row>
    <row r="33" spans="1:9" hidden="1">
      <c r="B33" s="42">
        <f>B32-'ф. 1 конс'!C40</f>
        <v>0</v>
      </c>
      <c r="C33" s="21"/>
      <c r="D33" s="21"/>
      <c r="E33" s="42">
        <f>C32-'ф. 1 конс'!C41</f>
        <v>4696743</v>
      </c>
      <c r="F33" s="21"/>
      <c r="G33" s="42">
        <f>F32-'ф. 1 конс'!C43</f>
        <v>0</v>
      </c>
    </row>
    <row r="34" spans="1:9" hidden="1">
      <c r="B34" s="42">
        <f>B32-'ф. 1 конс'!C40</f>
        <v>0</v>
      </c>
      <c r="C34" s="42"/>
      <c r="D34" s="42"/>
      <c r="E34" s="42">
        <f>C32-'ф. 1 конс'!C41</f>
        <v>4696743</v>
      </c>
      <c r="F34" s="42"/>
      <c r="G34" s="42">
        <f>F32-'ф. 1 конс'!C43</f>
        <v>0</v>
      </c>
    </row>
    <row r="35" spans="1:9" ht="16.5" thickTop="1">
      <c r="B35" s="28"/>
      <c r="C35" s="28"/>
      <c r="D35" s="28"/>
      <c r="E35" s="28"/>
      <c r="F35" s="28"/>
      <c r="G35" s="29"/>
    </row>
    <row r="36" spans="1:9">
      <c r="B36" s="28"/>
      <c r="C36" s="28"/>
      <c r="D36" s="28"/>
      <c r="E36" s="28"/>
      <c r="F36" s="28"/>
      <c r="G36" s="29"/>
    </row>
    <row r="37" spans="1:9" s="18" customFormat="1" ht="18.75">
      <c r="A37" s="96" t="s">
        <v>139</v>
      </c>
      <c r="B37" s="97"/>
      <c r="C37" s="97"/>
      <c r="D37" s="97" t="s">
        <v>140</v>
      </c>
      <c r="E37" s="17"/>
    </row>
    <row r="38" spans="1:9" s="18" customFormat="1" ht="18.75">
      <c r="A38" s="1"/>
      <c r="B38" s="2"/>
      <c r="C38" s="10"/>
      <c r="D38" s="7"/>
    </row>
    <row r="39" spans="1:9" s="18" customFormat="1" ht="18.75">
      <c r="A39" s="96" t="s">
        <v>39</v>
      </c>
      <c r="B39" s="97"/>
      <c r="C39" s="97"/>
      <c r="D39" s="97" t="s">
        <v>40</v>
      </c>
      <c r="E39" s="17"/>
    </row>
    <row r="40" spans="1:9" s="31" customFormat="1" ht="18.75">
      <c r="A40" s="98"/>
      <c r="B40" s="22"/>
      <c r="C40" s="22"/>
      <c r="D40" s="22"/>
      <c r="E40" s="30"/>
      <c r="F40" s="30"/>
      <c r="G40" s="4"/>
      <c r="H40" s="91"/>
      <c r="I40" s="93"/>
    </row>
    <row r="41" spans="1:9">
      <c r="G41" s="4"/>
    </row>
    <row r="42" spans="1:9">
      <c r="G42" s="4"/>
    </row>
    <row r="43" spans="1:9">
      <c r="G43" s="4"/>
    </row>
  </sheetData>
  <mergeCells count="9">
    <mergeCell ref="F4:F5"/>
    <mergeCell ref="G4:G5"/>
    <mergeCell ref="A1:G1"/>
    <mergeCell ref="A2:G2"/>
    <mergeCell ref="A4:A5"/>
    <mergeCell ref="B4:B5"/>
    <mergeCell ref="E4:E5"/>
    <mergeCell ref="C4:C5"/>
    <mergeCell ref="D4:D5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ф. 1 конс</vt:lpstr>
      <vt:lpstr>ф. 2 конс</vt:lpstr>
      <vt:lpstr>Ф 3 конс</vt:lpstr>
      <vt:lpstr>ф 4 конс</vt:lpstr>
      <vt:lpstr>'ф. 2 конс'!_Hlk223318201</vt:lpstr>
      <vt:lpstr>'ф 4 конс'!Заголовки_для_печати</vt:lpstr>
      <vt:lpstr>'ф 4 конс'!Область_печати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Zhulayeva Zhanara</dc:creator>
  <cp:lastModifiedBy>Такирова Еркежан Сиязбековна</cp:lastModifiedBy>
  <cp:lastPrinted>2024-05-14T12:16:05Z</cp:lastPrinted>
  <dcterms:created xsi:type="dcterms:W3CDTF">2017-02-27T03:37:51Z</dcterms:created>
  <dcterms:modified xsi:type="dcterms:W3CDTF">2024-05-14T12:16:07Z</dcterms:modified>
</cp:coreProperties>
</file>