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Q:\KASE Всегда включать СПОД\2023\"/>
    </mc:Choice>
  </mc:AlternateContent>
  <xr:revisionPtr revIDLastSave="0" documentId="13_ncr:1_{5B19F00A-2E79-4218-8BBD-5197086FD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конс'!$A$7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конс'!$4:$6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'ф 4 конс'!$A$1:$G$37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" l="1"/>
  <c r="C17" i="4"/>
  <c r="F13" i="4"/>
  <c r="C26" i="4"/>
  <c r="C23" i="4"/>
  <c r="E20" i="4"/>
  <c r="C14" i="4"/>
  <c r="C11" i="4"/>
  <c r="E8" i="4"/>
  <c r="E36" i="1" l="1"/>
  <c r="C36" i="1"/>
  <c r="C37" i="1" s="1"/>
  <c r="E33" i="1"/>
  <c r="E37" i="1" s="1"/>
  <c r="C33" i="1"/>
  <c r="E14" i="1" l="1"/>
  <c r="C14" i="1"/>
  <c r="D10" i="1"/>
  <c r="E10" i="1"/>
  <c r="C10" i="1"/>
  <c r="E19" i="1" l="1"/>
  <c r="E24" i="1" s="1"/>
  <c r="E26" i="1" s="1"/>
  <c r="C19" i="1"/>
  <c r="C24" i="1" s="1"/>
  <c r="C26" i="1" s="1"/>
  <c r="F26" i="4"/>
  <c r="D28" i="4"/>
  <c r="D29" i="4" s="1"/>
  <c r="D27" i="4"/>
  <c r="E27" i="4"/>
  <c r="D16" i="4"/>
  <c r="D17" i="4" s="1"/>
  <c r="B16" i="4"/>
  <c r="B17" i="4" s="1"/>
  <c r="F14" i="4"/>
  <c r="E23" i="2" l="1"/>
  <c r="C23" i="2"/>
  <c r="B48" i="3" l="1"/>
  <c r="B16" i="3"/>
  <c r="C36" i="2" l="1"/>
  <c r="D44" i="3" l="1"/>
  <c r="B44" i="3" l="1"/>
  <c r="C12" i="4" l="1"/>
  <c r="C28" i="4"/>
  <c r="C29" i="4" s="1"/>
  <c r="C27" i="4" l="1"/>
  <c r="C16" i="4"/>
  <c r="C15" i="4"/>
  <c r="D16" i="3"/>
  <c r="D33" i="3" s="1"/>
  <c r="D35" i="3" s="1"/>
  <c r="B33" i="3"/>
  <c r="B35" i="3" s="1"/>
  <c r="D50" i="3" l="1"/>
  <c r="D54" i="3" s="1"/>
  <c r="B50" i="3"/>
  <c r="B54" i="3" s="1"/>
  <c r="F12" i="4"/>
  <c r="B27" i="4"/>
  <c r="B28" i="4"/>
  <c r="B29" i="4" s="1"/>
  <c r="B31" i="4" l="1"/>
  <c r="F11" i="4" l="1"/>
  <c r="F24" i="4"/>
  <c r="G24" i="4" s="1"/>
  <c r="F15" i="4" l="1"/>
  <c r="B30" i="4"/>
  <c r="F23" i="4"/>
  <c r="F27" i="4" s="1"/>
  <c r="G23" i="4" l="1"/>
  <c r="G27" i="4" s="1"/>
  <c r="D30" i="4" l="1"/>
  <c r="D31" i="4"/>
  <c r="E36" i="2" l="1"/>
  <c r="E43" i="2" l="1"/>
  <c r="E44" i="2" s="1"/>
  <c r="C43" i="2" l="1"/>
  <c r="C44" i="2" s="1"/>
  <c r="E28" i="4"/>
  <c r="E29" i="4" s="1"/>
  <c r="C38" i="1" l="1"/>
  <c r="F20" i="4" l="1"/>
  <c r="F28" i="4" l="1"/>
  <c r="F29" i="4" s="1"/>
  <c r="G20" i="4"/>
  <c r="G28" i="4" s="1"/>
  <c r="F30" i="4"/>
  <c r="F31" i="4"/>
  <c r="E38" i="1" l="1"/>
  <c r="F8" i="4" l="1"/>
  <c r="F16" i="4" s="1"/>
  <c r="F17" i="4" s="1"/>
  <c r="E16" i="4"/>
  <c r="E17" i="4" s="1"/>
  <c r="G30" i="4"/>
  <c r="G31" i="4"/>
</calcChain>
</file>

<file path=xl/sharedStrings.xml><?xml version="1.0" encoding="utf-8"?>
<sst xmlns="http://schemas.openxmlformats.org/spreadsheetml/2006/main" count="228" uniqueCount="139">
  <si>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</si>
  <si>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</si>
  <si>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</si>
  <si>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</si>
  <si>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</si>
  <si>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</si>
  <si>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</si>
  <si>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</si>
  <si>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</si>
  <si>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</si>
  <si>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</si>
  <si>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</si>
  <si>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</si>
  <si>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</si>
  <si>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</si>
  <si>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 xml:space="preserve">Производные финансовые инструменты </t>
  </si>
  <si>
    <t>Итого активов</t>
  </si>
  <si>
    <t>ОБЯЗАТЕЛЬСТВА</t>
  </si>
  <si>
    <t>Займы от Материнской компании</t>
  </si>
  <si>
    <t>Государственные субсидии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</si>
  <si>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</si>
  <si>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</si>
  <si>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</si>
  <si>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</si>
  <si>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</si>
  <si>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Долговые ценные бумаги</t>
  </si>
  <si>
    <t>Неаудированный консолидированный отчет о финансовом положении</t>
  </si>
  <si>
    <t>Неаудированный консолидированный отчет о прибыли или убытке и прочем совокупном доходе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</si>
  <si>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</si>
  <si>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</si>
  <si>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</si>
  <si>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</si>
  <si>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</si>
  <si>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</si>
  <si>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Инвестиционное имущество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</si>
  <si>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</si>
  <si>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</si>
  <si>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</si>
  <si>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</si>
  <si>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Авансы по договорам финансовой аренды</t>
  </si>
  <si>
    <t>Главный бухгалтер</t>
  </si>
  <si>
    <t>Мамекова С.М.</t>
  </si>
  <si>
    <t xml:space="preserve">Неаудированный консолидированный отчет о движении денежных средств  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</si>
  <si>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</si>
  <si>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</si>
  <si>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</si>
  <si>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</si>
  <si>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</si>
  <si>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</si>
  <si>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</si>
  <si>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</si>
  <si>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</si>
  <si>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</si>
  <si>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</si>
  <si>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 xml:space="preserve">Продажа основных средств и нематериальных активов </t>
  </si>
  <si>
    <t>ДВИЖЕНИЕ ДЕНЕЖНЫХ СРЕДСТВ ОТ ФИНАНСОВОЙ ДЕЯТЕЛЬНОСТИ</t>
  </si>
  <si>
    <t>Поступление от выпуска долговых ценных бумаг</t>
  </si>
  <si>
    <t xml:space="preserve">Влияние изменений валютных курсов на денежные средства и их эквиваленты </t>
  </si>
  <si>
    <t>Неаудированный консолидированный отчет об изменениях в капитале</t>
  </si>
  <si>
    <t>Дополнитель-ный оплаченный капитал</t>
  </si>
  <si>
    <t>Всего собственного капитала</t>
  </si>
  <si>
    <t>Прочий совокупный убыток</t>
  </si>
  <si>
    <t>Приобретение долговых ценных бумаг</t>
  </si>
  <si>
    <t>Выбытие и погашение долговых ценных бумаг</t>
  </si>
  <si>
    <t xml:space="preserve">Долевые инвестиции </t>
  </si>
  <si>
    <t>Резервы</t>
  </si>
  <si>
    <t>Резерв изменений справедливой стоимости:</t>
  </si>
  <si>
    <t>Резерв изменений справедливой стоимости</t>
  </si>
  <si>
    <t xml:space="preserve">Чистое изменение справедливой стоимости долговых инструментов (не аудировано) </t>
  </si>
  <si>
    <t xml:space="preserve">Нетто-величина, перенесенная в состав прибыли или убытка (не аудировано) </t>
  </si>
  <si>
    <t>Не аудировано</t>
  </si>
  <si>
    <t>Отложенные налоговые активы</t>
  </si>
  <si>
    <t>Дивиденды полученные</t>
  </si>
  <si>
    <t>-</t>
  </si>
  <si>
    <t>Счета и вклады в банках и прочих финансовых институтах</t>
  </si>
  <si>
    <t>Займы от АО «ФНБ «Самрук-Казына»</t>
  </si>
  <si>
    <t>Обязательства по текущему подоходному налогу</t>
  </si>
  <si>
    <t xml:space="preserve">Всего прочего совокупного убытка (не аудировано) </t>
  </si>
  <si>
    <t xml:space="preserve">Расход по подоходному налогу </t>
  </si>
  <si>
    <t>Прибыль до налогообложения</t>
  </si>
  <si>
    <t>Кредиторская задолженность по сделкам РЕПО</t>
  </si>
  <si>
    <t>Нераспределенная прибыль</t>
  </si>
  <si>
    <t xml:space="preserve">Займы от банков и прочих финансовых институтов </t>
  </si>
  <si>
    <t>Остаток на 1 января 2022 года</t>
  </si>
  <si>
    <t>Чистое поступление денежных средств от операционной деятельности до уплаты подоходного налога</t>
  </si>
  <si>
    <t xml:space="preserve">Поступление денежных средств в операционной деятельности </t>
  </si>
  <si>
    <t>Статьи, которые не могут быть впоследствии реклассифицированы в состав прибыли или убытка:</t>
  </si>
  <si>
    <t>Резерв изменений справедливой стоимости долевых инструментов</t>
  </si>
  <si>
    <t xml:space="preserve">Восстановление/(формирование) убытков от обесценения прочих нефинансовых активов </t>
  </si>
  <si>
    <t>Производные финансовые инструменты</t>
  </si>
  <si>
    <t>Статьи, которые не могут быть впоследствии реклассифицированы в состав прибыли или убытка</t>
  </si>
  <si>
    <t>Чистое изменение справедливой стоимости долевых инструментов (не аудировано)</t>
  </si>
  <si>
    <t>Текущие счета и вклады</t>
  </si>
  <si>
    <t>31 декабря 2022 г.</t>
  </si>
  <si>
    <t>Государственные субсидии, полученные в виде дисконта по долговым ценным бумагам, выпущенным по ставке ниже рыночной</t>
  </si>
  <si>
    <t xml:space="preserve">Чистая прибыль от операций с финансовыми инструментами, оцениваемыми по справедливой стоимости </t>
  </si>
  <si>
    <t>Чистый комиссионный доход</t>
  </si>
  <si>
    <t>Прибыль за год</t>
  </si>
  <si>
    <t xml:space="preserve">Всего прочего совокупного убытка </t>
  </si>
  <si>
    <t xml:space="preserve">Всего совокупного дохода за год </t>
  </si>
  <si>
    <t xml:space="preserve">Чистое изменение справедливой стоимости финансовых активов </t>
  </si>
  <si>
    <t>Нетто-величина, перенесенная в состав прибыли или убытка</t>
  </si>
  <si>
    <t>Чистое изменение справедливой стоимости долевых инструментов</t>
  </si>
  <si>
    <t xml:space="preserve">Всего совокупного убытка за год (не аудировано) </t>
  </si>
  <si>
    <t xml:space="preserve">Прибыль за год (не аудировано) </t>
  </si>
  <si>
    <t>Всего статей, которые реклассифицированы или могут быть впоследствии реклассифицированы в состав прибыли или убытка</t>
  </si>
  <si>
    <t>Всего статей, которые не могут быть впоследствии реклассифицированы в состав прибыли или убытка</t>
  </si>
  <si>
    <t xml:space="preserve">Приобретение основных средств и нематериальных активов, инвестиционного имущества </t>
  </si>
  <si>
    <t xml:space="preserve">Чистое увеличение денежных средств и их эквивалентов </t>
  </si>
  <si>
    <t>Влияние изменений оценочного резерва под ожидаемые кредитные убытки на денежные средства и их эквиваленты</t>
  </si>
  <si>
    <t>Примечание</t>
  </si>
  <si>
    <t>31 марта 2023 г.</t>
  </si>
  <si>
    <t xml:space="preserve"> АО «Банк Развития Казахстана» по состоянию на 31 марта 2023 года</t>
  </si>
  <si>
    <t>Налог на добавленную стоимость к возмещению</t>
  </si>
  <si>
    <t xml:space="preserve"> АО «Банк Развития Казахстана» за три месяца, закончившиеся 31 марта 2023 года</t>
  </si>
  <si>
    <t>Чистые поступления/(выплаты) по операциям с иностранной валютой</t>
  </si>
  <si>
    <t>Прочие выплаты, нетто</t>
  </si>
  <si>
    <t>Поступление денежных средств от инвестиционной деятельности</t>
  </si>
  <si>
    <t>Поступление денежных средств от финансовой деятельности</t>
  </si>
  <si>
    <t>Денежные средства и их эквиваленты на начало периода</t>
  </si>
  <si>
    <t>Денежные средства и их эквиваленты на конец периода</t>
  </si>
  <si>
    <t>За три месяца, закончившиеся
31 марта 2023 года</t>
  </si>
  <si>
    <t>За три месяца, закончившиеся
31 марта 2022 года</t>
  </si>
  <si>
    <t>Прирост/(приобретение) долевых инвестиций</t>
  </si>
  <si>
    <t>Базовая и разводненная прибыль на акцию, в тенге</t>
  </si>
  <si>
    <t>Восстановление/(формирование) убытков от обесценения долговых финансовых активов</t>
  </si>
  <si>
    <t>Восстановление убытков от обесценения в отношении обязательств по предоставлению займов и договоров финансовой гарантии</t>
  </si>
  <si>
    <t>Остаток на 1 января 2023 года</t>
  </si>
  <si>
    <t xml:space="preserve"> АО «Банк Развития Казахстана»  за три месяца, закончившиеся 31 марта 2023 года </t>
  </si>
  <si>
    <t>Остаток на 31 марта 2023 года (не аудировано)</t>
  </si>
  <si>
    <t>Остаток на 31 марта 2022 года (не аудировано)</t>
  </si>
  <si>
    <t xml:space="preserve">Чистый (убыток)/прибыль от операций с иностранной валютой  </t>
  </si>
  <si>
    <t>Чистая прибыль/(убыток) от операций с финансовыми инструментами, оцениваемыми по справедливой стоимости через прибыль или убыток</t>
  </si>
  <si>
    <t>Прочие доходы, нетто</t>
  </si>
  <si>
    <t>Прибыль за период</t>
  </si>
  <si>
    <t>Всего совокупного дохода/(убытка) за период</t>
  </si>
  <si>
    <t>Прочий совокупный доход/(убыток) за период</t>
  </si>
  <si>
    <t>И.о. Председателя Правления</t>
  </si>
  <si>
    <t>Елибаев М.Т.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</si>
</sst>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5" fillId="0" borderId="0" applyFill="0" applyBorder="0" applyProtection="0"/>
    <xf numFmtId="164" fontId="17" fillId="0" borderId="0" applyFont="0" applyFill="0" applyBorder="0" applyAlignment="0" applyProtection="0"/>
    <xf numFmtId="0" fontId="21" fillId="0" borderId="0"/>
    <xf numFmtId="0" fontId="5" fillId="0" borderId="0"/>
  </cellStyleXfs>
  <cellXfs count="146">
    <xf numFmtId="0" fontId="0" fillId="0" borderId="0" xfId="0"/>
    <xf numFmtId="0" fontId="3" fillId="0" borderId="0" xfId="1" applyFont="1"/>
    <xf numFmtId="0" fontId="1" fillId="0" borderId="0" xfId="1" applyFont="1" applyAlignment="1">
      <alignment horizontal="right"/>
    </xf>
    <xf numFmtId="3" fontId="3" fillId="0" borderId="0" xfId="4" applyNumberFormat="1" applyFont="1" applyAlignment="1">
      <alignment horizontal="right"/>
    </xf>
    <xf numFmtId="165" fontId="7" fillId="0" borderId="0" xfId="4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10" fillId="0" borderId="0" xfId="0" applyNumberFormat="1" applyFont="1"/>
    <xf numFmtId="3" fontId="10" fillId="0" borderId="0" xfId="0" applyNumberFormat="1" applyFont="1"/>
    <xf numFmtId="0" fontId="14" fillId="0" borderId="0" xfId="0" applyFont="1"/>
    <xf numFmtId="3" fontId="12" fillId="0" borderId="0" xfId="1" applyNumberFormat="1" applyFont="1"/>
    <xf numFmtId="0" fontId="16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2" applyFont="1"/>
    <xf numFmtId="0" fontId="3" fillId="0" borderId="0" xfId="2" applyFont="1" applyAlignment="1">
      <alignment horizontal="right"/>
    </xf>
    <xf numFmtId="0" fontId="20" fillId="0" borderId="0" xfId="2" applyFont="1"/>
    <xf numFmtId="0" fontId="3" fillId="0" borderId="0" xfId="2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165" fontId="3" fillId="0" borderId="0" xfId="2" applyNumberFormat="1" applyFont="1" applyAlignment="1">
      <alignment horizontal="right"/>
    </xf>
    <xf numFmtId="166" fontId="3" fillId="0" borderId="0" xfId="6" applyNumberFormat="1" applyFont="1" applyFill="1" applyAlignment="1">
      <alignment horizontal="right"/>
    </xf>
    <xf numFmtId="0" fontId="13" fillId="0" borderId="0" xfId="2" applyFont="1" applyAlignment="1">
      <alignment horizontal="right"/>
    </xf>
    <xf numFmtId="37" fontId="13" fillId="0" borderId="0" xfId="2" applyNumberFormat="1" applyFont="1" applyAlignment="1">
      <alignment horizontal="right"/>
    </xf>
    <xf numFmtId="165" fontId="13" fillId="0" borderId="0" xfId="2" applyNumberFormat="1" applyFont="1"/>
    <xf numFmtId="0" fontId="13" fillId="0" borderId="0" xfId="2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2" fillId="0" borderId="0" xfId="0" applyFont="1"/>
    <xf numFmtId="165" fontId="7" fillId="0" borderId="0" xfId="4" applyNumberFormat="1" applyFont="1"/>
    <xf numFmtId="3" fontId="1" fillId="0" borderId="3" xfId="4" applyNumberFormat="1" applyFont="1" applyBorder="1" applyAlignment="1">
      <alignment wrapText="1"/>
    </xf>
    <xf numFmtId="165" fontId="6" fillId="0" borderId="3" xfId="4" applyNumberFormat="1" applyFont="1" applyBorder="1"/>
    <xf numFmtId="37" fontId="3" fillId="0" borderId="0" xfId="2" applyNumberFormat="1" applyFont="1"/>
    <xf numFmtId="3" fontId="3" fillId="0" borderId="0" xfId="4" applyNumberFormat="1" applyFont="1"/>
    <xf numFmtId="165" fontId="6" fillId="0" borderId="0" xfId="4" applyNumberFormat="1" applyFont="1"/>
    <xf numFmtId="3" fontId="1" fillId="0" borderId="0" xfId="4" applyNumberFormat="1" applyFont="1" applyAlignment="1">
      <alignment wrapText="1"/>
    </xf>
    <xf numFmtId="3" fontId="7" fillId="0" borderId="0" xfId="4" applyNumberFormat="1" applyFont="1"/>
    <xf numFmtId="3" fontId="1" fillId="0" borderId="4" xfId="4" applyNumberFormat="1" applyFont="1" applyBorder="1" applyAlignment="1">
      <alignment wrapText="1"/>
    </xf>
    <xf numFmtId="165" fontId="3" fillId="0" borderId="0" xfId="2" applyNumberFormat="1" applyFont="1"/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3" fillId="0" borderId="0" xfId="0" applyNumberFormat="1" applyFont="1" applyAlignment="1">
      <alignment wrapText="1"/>
    </xf>
    <xf numFmtId="167" fontId="3" fillId="0" borderId="2" xfId="4" applyNumberFormat="1" applyFont="1" applyBorder="1" applyAlignment="1">
      <alignment horizontal="right"/>
    </xf>
    <xf numFmtId="167" fontId="6" fillId="0" borderId="2" xfId="4" applyNumberFormat="1" applyFont="1" applyBorder="1" applyAlignment="1">
      <alignment horizontal="right"/>
    </xf>
    <xf numFmtId="167" fontId="1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1" fillId="0" borderId="2" xfId="0" applyNumberFormat="1" applyFont="1" applyBorder="1" applyAlignment="1">
      <alignment wrapText="1"/>
    </xf>
    <xf numFmtId="167" fontId="6" fillId="0" borderId="0" xfId="4" applyNumberFormat="1" applyFont="1" applyAlignment="1">
      <alignment horizontal="right"/>
    </xf>
    <xf numFmtId="167" fontId="14" fillId="0" borderId="0" xfId="0" applyNumberFormat="1" applyFont="1"/>
    <xf numFmtId="165" fontId="6" fillId="0" borderId="2" xfId="4" applyNumberFormat="1" applyFont="1" applyBorder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3" fontId="9" fillId="0" borderId="0" xfId="4" applyNumberFormat="1" applyFont="1" applyAlignment="1">
      <alignment horizontal="right" vertical="top"/>
    </xf>
    <xf numFmtId="165" fontId="7" fillId="0" borderId="0" xfId="4" applyNumberFormat="1" applyFont="1" applyAlignment="1">
      <alignment horizontal="right" vertical="top"/>
    </xf>
    <xf numFmtId="165" fontId="9" fillId="0" borderId="0" xfId="4" applyNumberFormat="1" applyFont="1" applyAlignment="1">
      <alignment horizontal="right" vertical="top"/>
    </xf>
    <xf numFmtId="3" fontId="3" fillId="0" borderId="0" xfId="4" applyNumberFormat="1" applyFont="1" applyAlignment="1">
      <alignment horizontal="right" vertical="top"/>
    </xf>
    <xf numFmtId="166" fontId="8" fillId="0" borderId="3" xfId="6" applyNumberFormat="1" applyFont="1" applyBorder="1" applyAlignment="1">
      <alignment horizontal="right" vertical="top" wrapText="1"/>
    </xf>
    <xf numFmtId="166" fontId="8" fillId="0" borderId="0" xfId="6" applyNumberFormat="1" applyFont="1" applyBorder="1" applyAlignment="1">
      <alignment horizontal="right" vertical="top" wrapText="1"/>
    </xf>
    <xf numFmtId="166" fontId="9" fillId="0" borderId="0" xfId="6" applyNumberFormat="1" applyFont="1" applyAlignment="1">
      <alignment horizontal="right" vertical="top" wrapText="1"/>
    </xf>
    <xf numFmtId="166" fontId="9" fillId="0" borderId="0" xfId="6" applyNumberFormat="1" applyFont="1" applyBorder="1" applyAlignment="1">
      <alignment horizontal="right" vertical="top" wrapText="1"/>
    </xf>
    <xf numFmtId="166" fontId="8" fillId="0" borderId="0" xfId="6" applyNumberFormat="1" applyFont="1" applyAlignment="1">
      <alignment horizontal="right" vertical="top" wrapText="1"/>
    </xf>
    <xf numFmtId="165" fontId="6" fillId="0" borderId="0" xfId="4" applyNumberFormat="1" applyFont="1" applyAlignment="1">
      <alignment horizontal="right" vertical="top"/>
    </xf>
    <xf numFmtId="0" fontId="3" fillId="0" borderId="0" xfId="0" applyFont="1" applyAlignment="1">
      <alignment vertical="top" wrapText="1"/>
    </xf>
    <xf numFmtId="165" fontId="3" fillId="0" borderId="0" xfId="4" applyNumberFormat="1" applyFont="1" applyAlignment="1">
      <alignment horizontal="right" vertical="top"/>
    </xf>
    <xf numFmtId="166" fontId="9" fillId="0" borderId="3" xfId="6" applyNumberFormat="1" applyFont="1" applyBorder="1" applyAlignment="1">
      <alignment horizontal="right" vertical="top" wrapText="1"/>
    </xf>
    <xf numFmtId="166" fontId="8" fillId="0" borderId="1" xfId="6" applyNumberFormat="1" applyFont="1" applyBorder="1" applyAlignment="1">
      <alignment horizontal="right" vertical="top" wrapText="1"/>
    </xf>
    <xf numFmtId="3" fontId="8" fillId="0" borderId="0" xfId="1" applyNumberFormat="1" applyFont="1" applyAlignment="1">
      <alignment vertical="top"/>
    </xf>
    <xf numFmtId="3" fontId="1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3" fontId="9" fillId="0" borderId="0" xfId="0" applyNumberFormat="1" applyFont="1" applyAlignment="1">
      <alignment wrapText="1"/>
    </xf>
    <xf numFmtId="3" fontId="9" fillId="0" borderId="0" xfId="4" applyNumberFormat="1" applyFont="1" applyAlignment="1">
      <alignment horizontal="right"/>
    </xf>
    <xf numFmtId="165" fontId="9" fillId="0" borderId="0" xfId="4" applyNumberFormat="1" applyFont="1" applyAlignment="1">
      <alignment horizontal="right"/>
    </xf>
    <xf numFmtId="166" fontId="8" fillId="0" borderId="0" xfId="6" applyNumberFormat="1" applyFont="1" applyBorder="1" applyAlignment="1">
      <alignment vertical="top" wrapText="1"/>
    </xf>
    <xf numFmtId="3" fontId="9" fillId="0" borderId="0" xfId="0" applyNumberFormat="1" applyFont="1"/>
    <xf numFmtId="3" fontId="8" fillId="0" borderId="0" xfId="6" applyNumberFormat="1" applyFont="1" applyBorder="1" applyAlignment="1">
      <alignment horizontal="right" vertical="top" wrapText="1"/>
    </xf>
    <xf numFmtId="3" fontId="6" fillId="0" borderId="3" xfId="4" applyNumberFormat="1" applyFont="1" applyBorder="1"/>
    <xf numFmtId="0" fontId="23" fillId="0" borderId="0" xfId="0" applyFont="1"/>
    <xf numFmtId="0" fontId="24" fillId="0" borderId="0" xfId="2" applyFont="1"/>
    <xf numFmtId="0" fontId="25" fillId="0" borderId="0" xfId="3" applyFont="1" applyAlignment="1">
      <alignment horizontal="right"/>
    </xf>
    <xf numFmtId="3" fontId="24" fillId="0" borderId="0" xfId="2" applyNumberFormat="1" applyFont="1"/>
    <xf numFmtId="165" fontId="24" fillId="0" borderId="0" xfId="2" applyNumberFormat="1" applyFont="1"/>
    <xf numFmtId="165" fontId="24" fillId="0" borderId="0" xfId="2" applyNumberFormat="1" applyFont="1" applyAlignment="1">
      <alignment horizontal="right"/>
    </xf>
    <xf numFmtId="3" fontId="24" fillId="0" borderId="0" xfId="2" applyNumberFormat="1" applyFont="1" applyAlignment="1">
      <alignment horizontal="right"/>
    </xf>
    <xf numFmtId="165" fontId="26" fillId="0" borderId="0" xfId="2" applyNumberFormat="1" applyFont="1"/>
    <xf numFmtId="0" fontId="26" fillId="0" borderId="0" xfId="2" applyFont="1"/>
    <xf numFmtId="0" fontId="26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165" fontId="9" fillId="0" borderId="0" xfId="0" applyNumberFormat="1" applyFont="1"/>
    <xf numFmtId="0" fontId="27" fillId="0" borderId="0" xfId="0" applyFont="1" applyAlignment="1">
      <alignment wrapText="1"/>
    </xf>
    <xf numFmtId="0" fontId="1" fillId="0" borderId="0" xfId="0" applyFont="1"/>
    <xf numFmtId="3" fontId="1" fillId="0" borderId="0" xfId="1" applyNumberFormat="1" applyFont="1"/>
    <xf numFmtId="0" fontId="1" fillId="0" borderId="0" xfId="1" applyFont="1"/>
    <xf numFmtId="3" fontId="1" fillId="0" borderId="0" xfId="1" applyNumberFormat="1" applyFont="1" applyAlignment="1">
      <alignment horizontal="right"/>
    </xf>
    <xf numFmtId="0" fontId="4" fillId="0" borderId="0" xfId="4" applyFont="1"/>
    <xf numFmtId="0" fontId="1" fillId="0" borderId="0" xfId="0" applyFont="1" applyAlignment="1">
      <alignment vertical="top"/>
    </xf>
    <xf numFmtId="166" fontId="9" fillId="0" borderId="0" xfId="0" applyNumberFormat="1" applyFont="1"/>
    <xf numFmtId="165" fontId="6" fillId="0" borderId="4" xfId="4" applyNumberFormat="1" applyFont="1" applyBorder="1"/>
    <xf numFmtId="167" fontId="28" fillId="0" borderId="0" xfId="4" applyNumberFormat="1" applyFont="1" applyAlignment="1">
      <alignment horizontal="right"/>
    </xf>
    <xf numFmtId="167" fontId="28" fillId="0" borderId="2" xfId="4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37" fontId="3" fillId="0" borderId="0" xfId="2" applyNumberFormat="1" applyFont="1" applyAlignment="1">
      <alignment horizontal="center"/>
    </xf>
    <xf numFmtId="165" fontId="7" fillId="0" borderId="0" xfId="4" applyNumberFormat="1" applyFont="1" applyAlignment="1">
      <alignment horizontal="center"/>
    </xf>
    <xf numFmtId="37" fontId="3" fillId="0" borderId="2" xfId="2" applyNumberFormat="1" applyFont="1" applyBorder="1" applyAlignment="1">
      <alignment horizontal="center"/>
    </xf>
    <xf numFmtId="165" fontId="6" fillId="0" borderId="2" xfId="4" applyNumberFormat="1" applyFont="1" applyBorder="1" applyAlignment="1">
      <alignment horizontal="center"/>
    </xf>
    <xf numFmtId="165" fontId="6" fillId="0" borderId="3" xfId="4" applyNumberFormat="1" applyFont="1" applyBorder="1" applyAlignment="1">
      <alignment horizontal="center"/>
    </xf>
    <xf numFmtId="165" fontId="9" fillId="0" borderId="3" xfId="4" applyNumberFormat="1" applyFont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1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1" fillId="0" borderId="0" xfId="2" applyFont="1" applyAlignment="1">
      <alignment horizontal="center" wrapText="1"/>
    </xf>
    <xf numFmtId="3" fontId="12" fillId="0" borderId="0" xfId="1" applyNumberFormat="1" applyFont="1" applyAlignment="1">
      <alignment horizontal="right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3" fillId="0" borderId="0" xfId="2" applyFont="1" applyAlignment="1">
      <alignment horizontal="center" wrapText="1"/>
    </xf>
  </cellXfs>
  <cellStyles count="9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Бюджет(помесячн.разбивка)"/>
      <sheetName val="Overall Cost Report"/>
      <sheetName val="ÅäÈçì"/>
      <sheetName val="Ïðåäïð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view="pageBreakPreview" zoomScale="70" zoomScaleNormal="100" zoomScaleSheetLayoutView="70" workbookViewId="0">
      <selection sqref="A1:E1"/>
    </sheetView>
  </sheetViews>
  <sheetFormatPr defaultColWidth="9.140625" defaultRowHeight="15.75"/>
  <cols>
    <col min="1" max="1" width="81" style="7" customWidth="1"/>
    <col min="2" max="2" width="9.140625" style="7" customWidth="1"/>
    <col min="3" max="3" width="21.7109375" style="7" customWidth="1"/>
    <col min="4" max="4" width="1.85546875" style="7" customWidth="1"/>
    <col min="5" max="5" width="21.85546875" style="7" customWidth="1"/>
    <col min="6" max="6" width="14.85546875" style="7" customWidth="1"/>
    <col min="7" max="7" width="12.85546875" style="7" bestFit="1" customWidth="1"/>
    <col min="8" max="16384" width="9.140625" style="7"/>
  </cols>
  <sheetData>
    <row r="1" spans="1:5" ht="18.75">
      <c r="A1" s="132" t="s">
        <v>26</v>
      </c>
      <c r="B1" s="132"/>
      <c r="C1" s="132"/>
      <c r="D1" s="132"/>
      <c r="E1" s="132"/>
    </row>
    <row r="2" spans="1:5" ht="18.75">
      <c r="A2" s="133" t="s">
        <v>112</v>
      </c>
      <c r="B2" s="133"/>
      <c r="C2" s="133"/>
      <c r="D2" s="133"/>
      <c r="E2" s="133"/>
    </row>
    <row r="4" spans="1:5" ht="15.75" customHeight="1">
      <c r="B4" s="134" t="s">
        <v>110</v>
      </c>
      <c r="C4" s="13" t="s">
        <v>70</v>
      </c>
      <c r="E4" s="13"/>
    </row>
    <row r="5" spans="1:5">
      <c r="A5" s="131"/>
      <c r="B5" s="134"/>
      <c r="C5" s="13" t="s">
        <v>111</v>
      </c>
      <c r="D5" s="134"/>
      <c r="E5" s="13" t="s">
        <v>93</v>
      </c>
    </row>
    <row r="6" spans="1:5">
      <c r="A6" s="131"/>
      <c r="B6" s="134"/>
      <c r="C6" s="11" t="s">
        <v>0</v>
      </c>
      <c r="D6" s="134"/>
      <c r="E6" s="11" t="s">
        <v>0</v>
      </c>
    </row>
    <row r="7" spans="1:5">
      <c r="A7" s="5" t="s">
        <v>8</v>
      </c>
      <c r="B7" s="5"/>
      <c r="C7" s="6"/>
      <c r="D7" s="6"/>
      <c r="E7" s="6"/>
    </row>
    <row r="8" spans="1:5">
      <c r="A8" s="6" t="s">
        <v>9</v>
      </c>
      <c r="B8" s="122">
        <v>11</v>
      </c>
      <c r="C8" s="3">
        <v>843891599</v>
      </c>
      <c r="D8" s="3" t="s">
        <v>10</v>
      </c>
      <c r="E8" s="3">
        <v>816469903</v>
      </c>
    </row>
    <row r="9" spans="1:5">
      <c r="A9" s="6" t="s">
        <v>74</v>
      </c>
      <c r="B9" s="122"/>
      <c r="C9" s="3">
        <v>79972071</v>
      </c>
      <c r="D9" s="3"/>
      <c r="E9" s="3">
        <v>79972071</v>
      </c>
    </row>
    <row r="10" spans="1:5">
      <c r="A10" s="6" t="s">
        <v>11</v>
      </c>
      <c r="B10" s="122">
        <v>12</v>
      </c>
      <c r="C10" s="3">
        <v>121516057</v>
      </c>
      <c r="D10" s="3"/>
      <c r="E10" s="3">
        <v>118726690</v>
      </c>
    </row>
    <row r="11" spans="1:5">
      <c r="A11" s="6" t="s">
        <v>12</v>
      </c>
      <c r="B11" s="122">
        <v>13</v>
      </c>
      <c r="C11" s="3">
        <v>1747283863</v>
      </c>
      <c r="D11" s="3"/>
      <c r="E11" s="3">
        <v>1774176600</v>
      </c>
    </row>
    <row r="12" spans="1:5">
      <c r="A12" s="6" t="s">
        <v>28</v>
      </c>
      <c r="B12" s="122">
        <v>14</v>
      </c>
      <c r="C12" s="3">
        <v>509557011</v>
      </c>
      <c r="D12" s="3"/>
      <c r="E12" s="3">
        <v>495027848</v>
      </c>
    </row>
    <row r="13" spans="1:5">
      <c r="A13" s="6" t="s">
        <v>25</v>
      </c>
      <c r="B13" s="122">
        <v>15</v>
      </c>
      <c r="C13" s="3">
        <v>402402493</v>
      </c>
      <c r="D13" s="3"/>
      <c r="E13" s="3">
        <v>406673601</v>
      </c>
    </row>
    <row r="14" spans="1:5">
      <c r="A14" s="6" t="s">
        <v>39</v>
      </c>
      <c r="B14" s="122">
        <v>16</v>
      </c>
      <c r="C14" s="3">
        <v>205884822</v>
      </c>
      <c r="D14" s="3"/>
      <c r="E14" s="3">
        <v>180825499</v>
      </c>
    </row>
    <row r="15" spans="1:5">
      <c r="A15" s="6" t="s">
        <v>29</v>
      </c>
      <c r="B15" s="122">
        <v>17</v>
      </c>
      <c r="C15" s="3">
        <v>9378753</v>
      </c>
      <c r="D15" s="3"/>
      <c r="E15" s="3">
        <v>3899344</v>
      </c>
    </row>
    <row r="16" spans="1:5">
      <c r="A16" s="6" t="s">
        <v>64</v>
      </c>
      <c r="B16" s="122"/>
      <c r="C16" s="3">
        <v>19456176</v>
      </c>
      <c r="D16" s="3"/>
      <c r="E16" s="3">
        <v>20442839</v>
      </c>
    </row>
    <row r="17" spans="1:7">
      <c r="A17" s="6" t="s">
        <v>34</v>
      </c>
      <c r="B17" s="122"/>
      <c r="C17" s="3">
        <v>93964</v>
      </c>
      <c r="D17" s="3"/>
      <c r="E17" s="3">
        <v>94543</v>
      </c>
    </row>
    <row r="18" spans="1:7" ht="14.25" customHeight="1">
      <c r="A18" s="6" t="s">
        <v>13</v>
      </c>
      <c r="B18" s="122"/>
      <c r="C18" s="3">
        <v>5808086</v>
      </c>
      <c r="D18" s="3"/>
      <c r="E18" s="3">
        <v>5954973</v>
      </c>
    </row>
    <row r="19" spans="1:7">
      <c r="A19" s="6" t="s">
        <v>14</v>
      </c>
      <c r="B19" s="122"/>
      <c r="C19" s="3">
        <v>10666032</v>
      </c>
      <c r="D19" s="3"/>
      <c r="E19" s="3">
        <v>9439113</v>
      </c>
    </row>
    <row r="20" spans="1:7">
      <c r="A20" s="6" t="s">
        <v>113</v>
      </c>
      <c r="B20" s="122"/>
      <c r="C20" s="3">
        <v>25044843</v>
      </c>
      <c r="D20" s="3"/>
      <c r="E20" s="3">
        <v>24603961</v>
      </c>
    </row>
    <row r="21" spans="1:7">
      <c r="A21" s="6" t="s">
        <v>71</v>
      </c>
      <c r="B21" s="122"/>
      <c r="C21" s="3">
        <v>6260243</v>
      </c>
      <c r="D21" s="3"/>
      <c r="E21" s="3">
        <v>6603495</v>
      </c>
    </row>
    <row r="22" spans="1:7" hidden="1">
      <c r="A22" s="6" t="s">
        <v>15</v>
      </c>
      <c r="B22" s="122"/>
      <c r="C22" s="94" t="s">
        <v>73</v>
      </c>
      <c r="D22" s="3"/>
      <c r="E22" s="94" t="s">
        <v>73</v>
      </c>
      <c r="F22" s="15"/>
      <c r="G22" s="15"/>
    </row>
    <row r="23" spans="1:7">
      <c r="A23" s="5" t="s">
        <v>16</v>
      </c>
      <c r="B23" s="122"/>
      <c r="C23" s="12">
        <f>SUM(C8:C22)</f>
        <v>3987216013</v>
      </c>
      <c r="D23" s="5"/>
      <c r="E23" s="12">
        <f>SUM(E8:E22)</f>
        <v>3942910480</v>
      </c>
    </row>
    <row r="24" spans="1:7">
      <c r="A24" s="5"/>
      <c r="B24" s="122"/>
      <c r="C24" s="131"/>
      <c r="D24" s="131"/>
      <c r="E24" s="131"/>
    </row>
    <row r="25" spans="1:7">
      <c r="A25" s="5" t="s">
        <v>17</v>
      </c>
      <c r="B25" s="122"/>
      <c r="C25" s="131"/>
      <c r="D25" s="131"/>
      <c r="E25" s="131"/>
    </row>
    <row r="26" spans="1:7">
      <c r="A26" s="6" t="s">
        <v>92</v>
      </c>
      <c r="B26" s="122">
        <v>18</v>
      </c>
      <c r="C26" s="3">
        <v>87557565</v>
      </c>
      <c r="D26" s="3"/>
      <c r="E26" s="3">
        <v>91717372</v>
      </c>
    </row>
    <row r="27" spans="1:7">
      <c r="A27" s="6" t="s">
        <v>75</v>
      </c>
      <c r="B27" s="122"/>
      <c r="C27" s="3">
        <v>1843453</v>
      </c>
      <c r="D27" s="3"/>
      <c r="E27" s="3">
        <v>1809214</v>
      </c>
    </row>
    <row r="28" spans="1:7">
      <c r="A28" s="6" t="s">
        <v>82</v>
      </c>
      <c r="B28" s="122">
        <v>19</v>
      </c>
      <c r="C28" s="3">
        <v>663916809</v>
      </c>
      <c r="D28" s="3"/>
      <c r="E28" s="3">
        <v>691797176</v>
      </c>
    </row>
    <row r="29" spans="1:7">
      <c r="A29" s="6" t="s">
        <v>18</v>
      </c>
      <c r="B29" s="122">
        <v>20</v>
      </c>
      <c r="C29" s="3">
        <v>389338567</v>
      </c>
      <c r="D29" s="3"/>
      <c r="E29" s="3">
        <v>380714997</v>
      </c>
    </row>
    <row r="30" spans="1:7">
      <c r="A30" s="6" t="s">
        <v>19</v>
      </c>
      <c r="B30" s="122">
        <v>21</v>
      </c>
      <c r="C30" s="3">
        <v>641584887</v>
      </c>
      <c r="D30" s="3"/>
      <c r="E30" s="3">
        <v>637305435</v>
      </c>
    </row>
    <row r="31" spans="1:7">
      <c r="A31" s="6" t="s">
        <v>30</v>
      </c>
      <c r="B31" s="122">
        <v>22</v>
      </c>
      <c r="C31" s="3">
        <v>1328166318</v>
      </c>
      <c r="D31" s="3"/>
      <c r="E31" s="3">
        <v>1309587035</v>
      </c>
    </row>
    <row r="32" spans="1:7">
      <c r="A32" s="6" t="s">
        <v>20</v>
      </c>
      <c r="B32" s="122">
        <v>23</v>
      </c>
      <c r="C32" s="3">
        <v>127654132</v>
      </c>
      <c r="D32" s="3"/>
      <c r="E32" s="3">
        <v>125744366</v>
      </c>
    </row>
    <row r="33" spans="1:7">
      <c r="A33" s="6" t="s">
        <v>21</v>
      </c>
      <c r="B33" s="122"/>
      <c r="C33" s="3">
        <v>84524313</v>
      </c>
      <c r="D33" s="3"/>
      <c r="E33" s="3">
        <v>87383917</v>
      </c>
    </row>
    <row r="34" spans="1:7">
      <c r="A34" s="6" t="s">
        <v>65</v>
      </c>
      <c r="B34" s="122"/>
      <c r="C34" s="3">
        <v>941580</v>
      </c>
      <c r="D34" s="3"/>
      <c r="E34" s="3">
        <v>1814271</v>
      </c>
    </row>
    <row r="35" spans="1:7">
      <c r="A35" s="6" t="s">
        <v>76</v>
      </c>
      <c r="B35" s="122"/>
      <c r="C35" s="3">
        <v>4791208</v>
      </c>
      <c r="D35" s="3"/>
      <c r="E35" s="3">
        <v>570789</v>
      </c>
    </row>
    <row r="36" spans="1:7">
      <c r="A36" s="5" t="s">
        <v>22</v>
      </c>
      <c r="B36" s="122"/>
      <c r="C36" s="12">
        <f>SUM(C26:C35)</f>
        <v>3330318832</v>
      </c>
      <c r="D36" s="5"/>
      <c r="E36" s="12">
        <f>SUM(E26:E35)</f>
        <v>3328444572</v>
      </c>
    </row>
    <row r="37" spans="1:7">
      <c r="A37" s="5"/>
      <c r="B37" s="122"/>
      <c r="C37" s="6"/>
      <c r="D37" s="131"/>
      <c r="E37" s="6"/>
    </row>
    <row r="38" spans="1:7">
      <c r="A38" s="5" t="s">
        <v>31</v>
      </c>
      <c r="B38" s="122"/>
      <c r="C38" s="6"/>
      <c r="D38" s="131"/>
      <c r="E38" s="6"/>
    </row>
    <row r="39" spans="1:7">
      <c r="A39" s="6" t="s">
        <v>23</v>
      </c>
      <c r="B39" s="122"/>
      <c r="C39" s="8">
        <v>615953511</v>
      </c>
      <c r="D39" s="6"/>
      <c r="E39" s="8">
        <v>615953511</v>
      </c>
    </row>
    <row r="40" spans="1:7">
      <c r="A40" s="6" t="s">
        <v>67</v>
      </c>
      <c r="B40" s="122"/>
      <c r="C40" s="4">
        <v>-60888117</v>
      </c>
      <c r="D40" s="4"/>
      <c r="E40" s="4">
        <v>-66566067</v>
      </c>
      <c r="F40" s="14"/>
      <c r="G40" s="14"/>
    </row>
    <row r="41" spans="1:7">
      <c r="A41" s="6" t="s">
        <v>24</v>
      </c>
      <c r="B41" s="122"/>
      <c r="C41" s="8">
        <v>36750489</v>
      </c>
      <c r="D41" s="3"/>
      <c r="E41" s="8">
        <v>36750489</v>
      </c>
      <c r="G41" s="14"/>
    </row>
    <row r="42" spans="1:7">
      <c r="A42" s="6" t="s">
        <v>81</v>
      </c>
      <c r="B42" s="122"/>
      <c r="C42" s="8">
        <v>65081298</v>
      </c>
      <c r="D42" s="4"/>
      <c r="E42" s="8">
        <v>28327975</v>
      </c>
      <c r="F42" s="14"/>
    </row>
    <row r="43" spans="1:7">
      <c r="A43" s="5" t="s">
        <v>32</v>
      </c>
      <c r="B43" s="122"/>
      <c r="C43" s="12">
        <f>SUM(C39:C42)</f>
        <v>656897181</v>
      </c>
      <c r="D43" s="5"/>
      <c r="E43" s="12">
        <f>SUM(E39:E42)</f>
        <v>614465908</v>
      </c>
    </row>
    <row r="44" spans="1:7" ht="16.5" thickBot="1">
      <c r="A44" s="5" t="s">
        <v>33</v>
      </c>
      <c r="B44" s="122"/>
      <c r="C44" s="9">
        <f>C36+C43</f>
        <v>3987216013</v>
      </c>
      <c r="D44" s="5"/>
      <c r="E44" s="9">
        <f>E36+E43</f>
        <v>3942910480</v>
      </c>
    </row>
    <row r="45" spans="1:7" ht="16.5" thickTop="1">
      <c r="C45" s="15"/>
      <c r="E45" s="15"/>
    </row>
    <row r="48" spans="1:7" s="18" customFormat="1" ht="18.75">
      <c r="A48" s="112" t="s">
        <v>137</v>
      </c>
      <c r="B48" s="112"/>
      <c r="C48" s="113"/>
      <c r="D48" s="113"/>
      <c r="E48" s="113" t="s">
        <v>138</v>
      </c>
      <c r="F48" s="17"/>
    </row>
    <row r="49" spans="1:6" s="18" customFormat="1" ht="18.75">
      <c r="A49" s="1"/>
      <c r="B49" s="1"/>
      <c r="C49" s="2"/>
      <c r="D49" s="10"/>
      <c r="E49" s="7"/>
    </row>
    <row r="50" spans="1:6" s="18" customFormat="1" ht="18.75">
      <c r="A50" s="112" t="s">
        <v>40</v>
      </c>
      <c r="B50" s="112"/>
      <c r="C50" s="113"/>
      <c r="D50" s="113"/>
      <c r="E50" s="113" t="s">
        <v>41</v>
      </c>
      <c r="F50" s="17"/>
    </row>
  </sheetData>
  <mergeCells count="9">
    <mergeCell ref="D37:D38"/>
    <mergeCell ref="A1:E1"/>
    <mergeCell ref="A2:E2"/>
    <mergeCell ref="A5:A6"/>
    <mergeCell ref="D5:D6"/>
    <mergeCell ref="C24:C25"/>
    <mergeCell ref="D24:D25"/>
    <mergeCell ref="E24:E25"/>
    <mergeCell ref="B4:B6"/>
  </mergeCells>
  <pageMargins left="0.98425196850393704" right="0.39370078740157483" top="0.59055118110236227" bottom="0.59055118110236227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4"/>
  <sheetViews>
    <sheetView zoomScale="80" zoomScaleNormal="80" zoomScaleSheetLayoutView="100" workbookViewId="0">
      <selection sqref="A1:E1"/>
    </sheetView>
  </sheetViews>
  <sheetFormatPr defaultColWidth="9.140625" defaultRowHeight="15.75"/>
  <cols>
    <col min="1" max="1" width="66.7109375" style="7" customWidth="1"/>
    <col min="2" max="2" width="9.7109375" style="7" customWidth="1"/>
    <col min="3" max="3" width="19.140625" style="7" customWidth="1"/>
    <col min="4" max="4" width="1.140625" style="7" customWidth="1"/>
    <col min="5" max="5" width="18.42578125" style="16" customWidth="1"/>
    <col min="6" max="16384" width="9.140625" style="7"/>
  </cols>
  <sheetData>
    <row r="1" spans="1:5" ht="18.75">
      <c r="A1" s="135" t="s">
        <v>27</v>
      </c>
      <c r="B1" s="135"/>
      <c r="C1" s="135"/>
      <c r="D1" s="135"/>
      <c r="E1" s="135"/>
    </row>
    <row r="2" spans="1:5" ht="18.75">
      <c r="A2" s="136" t="s">
        <v>114</v>
      </c>
      <c r="B2" s="136"/>
      <c r="C2" s="136"/>
      <c r="D2" s="136"/>
      <c r="E2" s="136"/>
    </row>
    <row r="4" spans="1:5">
      <c r="C4" s="13" t="s">
        <v>70</v>
      </c>
      <c r="E4" s="13" t="s">
        <v>70</v>
      </c>
    </row>
    <row r="5" spans="1:5" ht="63">
      <c r="A5" s="138"/>
      <c r="B5" s="134" t="s">
        <v>110</v>
      </c>
      <c r="C5" s="66" t="s">
        <v>121</v>
      </c>
      <c r="D5" s="134"/>
      <c r="E5" s="13" t="s">
        <v>122</v>
      </c>
    </row>
    <row r="6" spans="1:5">
      <c r="A6" s="138"/>
      <c r="B6" s="134"/>
      <c r="C6" s="11" t="s">
        <v>0</v>
      </c>
      <c r="D6" s="134"/>
      <c r="E6" s="11" t="s">
        <v>0</v>
      </c>
    </row>
    <row r="7" spans="1:5" ht="31.5">
      <c r="A7" s="34" t="s">
        <v>38</v>
      </c>
      <c r="B7" s="123">
        <v>4</v>
      </c>
      <c r="C7" s="92">
        <v>77076479</v>
      </c>
      <c r="D7" s="47"/>
      <c r="E7" s="92">
        <v>50398988</v>
      </c>
    </row>
    <row r="8" spans="1:5">
      <c r="A8" s="34" t="s">
        <v>37</v>
      </c>
      <c r="B8" s="123">
        <v>4</v>
      </c>
      <c r="C8" s="92">
        <v>21251551</v>
      </c>
      <c r="D8" s="47"/>
      <c r="E8" s="92">
        <v>18885531</v>
      </c>
    </row>
    <row r="9" spans="1:5">
      <c r="A9" s="34" t="s">
        <v>1</v>
      </c>
      <c r="B9" s="123">
        <v>4</v>
      </c>
      <c r="C9" s="48">
        <v>-55581003</v>
      </c>
      <c r="D9" s="49"/>
      <c r="E9" s="48">
        <v>-49114639</v>
      </c>
    </row>
    <row r="10" spans="1:5">
      <c r="A10" s="19" t="s">
        <v>2</v>
      </c>
      <c r="B10" s="123"/>
      <c r="C10" s="50">
        <f>SUM(C7:C9)</f>
        <v>42747027</v>
      </c>
      <c r="D10" s="50">
        <f t="shared" ref="D10:E10" si="0">SUM(D7:D9)</f>
        <v>0</v>
      </c>
      <c r="E10" s="50">
        <f t="shared" si="0"/>
        <v>20169880</v>
      </c>
    </row>
    <row r="11" spans="1:5">
      <c r="A11" s="34"/>
      <c r="B11" s="123"/>
      <c r="C11" s="47"/>
      <c r="D11" s="47"/>
      <c r="E11" s="52"/>
    </row>
    <row r="12" spans="1:5">
      <c r="A12" s="34" t="s">
        <v>3</v>
      </c>
      <c r="B12" s="123"/>
      <c r="C12" s="92">
        <v>205164</v>
      </c>
      <c r="D12" s="47"/>
      <c r="E12" s="92">
        <v>60425</v>
      </c>
    </row>
    <row r="13" spans="1:5">
      <c r="A13" s="34" t="s">
        <v>4</v>
      </c>
      <c r="B13" s="123"/>
      <c r="C13" s="48">
        <v>-169824</v>
      </c>
      <c r="D13" s="47"/>
      <c r="E13" s="48">
        <v>-86469</v>
      </c>
    </row>
    <row r="14" spans="1:5">
      <c r="A14" s="19" t="s">
        <v>96</v>
      </c>
      <c r="B14" s="123"/>
      <c r="C14" s="54">
        <f>SUM(C12:C13)</f>
        <v>35340</v>
      </c>
      <c r="D14" s="51"/>
      <c r="E14" s="55">
        <f>SUM(E12:E13)</f>
        <v>-26044</v>
      </c>
    </row>
    <row r="15" spans="1:5">
      <c r="A15" s="34"/>
      <c r="B15" s="123"/>
      <c r="C15" s="47"/>
      <c r="D15" s="47"/>
      <c r="E15" s="52"/>
    </row>
    <row r="16" spans="1:5">
      <c r="A16" s="34" t="s">
        <v>131</v>
      </c>
      <c r="B16" s="123">
        <v>5</v>
      </c>
      <c r="C16" s="49">
        <v>-1123018</v>
      </c>
      <c r="D16" s="49"/>
      <c r="E16" s="49">
        <v>129475</v>
      </c>
    </row>
    <row r="17" spans="1:5" ht="47.25">
      <c r="A17" s="34" t="s">
        <v>132</v>
      </c>
      <c r="B17" s="123">
        <v>6</v>
      </c>
      <c r="C17" s="49">
        <v>1260155</v>
      </c>
      <c r="D17" s="49"/>
      <c r="E17" s="49">
        <v>-7379989</v>
      </c>
    </row>
    <row r="18" spans="1:5">
      <c r="A18" s="34" t="s">
        <v>133</v>
      </c>
      <c r="B18" s="123">
        <v>7</v>
      </c>
      <c r="C18" s="57">
        <v>3474662</v>
      </c>
      <c r="D18" s="49"/>
      <c r="E18" s="57">
        <v>723275</v>
      </c>
    </row>
    <row r="19" spans="1:5">
      <c r="A19" s="19" t="s">
        <v>5</v>
      </c>
      <c r="B19" s="123"/>
      <c r="C19" s="58">
        <f>SUM(C16:C18,C14,C10)</f>
        <v>46394166</v>
      </c>
      <c r="D19" s="51"/>
      <c r="E19" s="58">
        <f>SUM(E16:E18,E14,E10)</f>
        <v>13616597</v>
      </c>
    </row>
    <row r="20" spans="1:5" ht="31.5">
      <c r="A20" s="34" t="s">
        <v>125</v>
      </c>
      <c r="B20" s="123">
        <v>8</v>
      </c>
      <c r="C20" s="56">
        <v>1166860</v>
      </c>
      <c r="D20" s="47"/>
      <c r="E20" s="56">
        <v>-2915038</v>
      </c>
    </row>
    <row r="21" spans="1:5" ht="47.25">
      <c r="A21" s="34" t="s">
        <v>126</v>
      </c>
      <c r="B21" s="123">
        <v>8</v>
      </c>
      <c r="C21" s="56">
        <v>381243</v>
      </c>
      <c r="D21" s="59"/>
      <c r="E21" s="56">
        <v>222233</v>
      </c>
    </row>
    <row r="22" spans="1:5" ht="31.5">
      <c r="A22" s="34" t="s">
        <v>88</v>
      </c>
      <c r="B22" s="123">
        <v>8</v>
      </c>
      <c r="C22" s="56">
        <v>3542</v>
      </c>
      <c r="D22" s="59"/>
      <c r="E22" s="56">
        <v>-3106</v>
      </c>
    </row>
    <row r="23" spans="1:5">
      <c r="A23" s="34" t="s">
        <v>6</v>
      </c>
      <c r="B23" s="123">
        <v>9</v>
      </c>
      <c r="C23" s="53">
        <v>-2403108</v>
      </c>
      <c r="D23" s="47"/>
      <c r="E23" s="53">
        <v>-2089566</v>
      </c>
    </row>
    <row r="24" spans="1:5">
      <c r="A24" s="19" t="s">
        <v>79</v>
      </c>
      <c r="B24" s="123"/>
      <c r="C24" s="58">
        <f>SUM(C19:C23)</f>
        <v>45542703</v>
      </c>
      <c r="D24" s="51"/>
      <c r="E24" s="58">
        <f>SUM(E19:E23)</f>
        <v>8831120</v>
      </c>
    </row>
    <row r="25" spans="1:5">
      <c r="A25" s="34" t="s">
        <v>78</v>
      </c>
      <c r="B25" s="123">
        <v>10</v>
      </c>
      <c r="C25" s="48">
        <v>-8789380</v>
      </c>
      <c r="D25" s="47"/>
      <c r="E25" s="48">
        <v>-2340962</v>
      </c>
    </row>
    <row r="26" spans="1:5">
      <c r="A26" s="19" t="s">
        <v>134</v>
      </c>
      <c r="B26" s="123"/>
      <c r="C26" s="60">
        <f>SUM(C24:C25)</f>
        <v>36753323</v>
      </c>
      <c r="D26" s="51"/>
      <c r="E26" s="60">
        <f>SUM(E24:E25)</f>
        <v>6490158</v>
      </c>
    </row>
    <row r="27" spans="1:5">
      <c r="A27" s="19"/>
      <c r="B27" s="123"/>
      <c r="C27" s="51"/>
      <c r="D27" s="51"/>
      <c r="E27" s="58"/>
    </row>
    <row r="28" spans="1:5">
      <c r="A28" s="19" t="s">
        <v>61</v>
      </c>
      <c r="B28" s="123"/>
      <c r="C28" s="51"/>
      <c r="D28" s="51"/>
      <c r="E28" s="58"/>
    </row>
    <row r="29" spans="1:5" ht="47.25">
      <c r="A29" s="35" t="s">
        <v>7</v>
      </c>
      <c r="B29" s="123"/>
      <c r="C29" s="51"/>
      <c r="D29" s="51"/>
      <c r="E29" s="58"/>
    </row>
    <row r="30" spans="1:5">
      <c r="A30" s="34" t="s">
        <v>66</v>
      </c>
      <c r="B30" s="123"/>
      <c r="C30" s="51"/>
      <c r="D30" s="51"/>
      <c r="E30" s="58"/>
    </row>
    <row r="31" spans="1:5">
      <c r="A31" s="34" t="s">
        <v>35</v>
      </c>
      <c r="B31" s="123"/>
      <c r="C31" s="49">
        <v>6748126</v>
      </c>
      <c r="D31" s="51"/>
      <c r="E31" s="49">
        <v>-27814422</v>
      </c>
    </row>
    <row r="32" spans="1:5" ht="17.25" customHeight="1">
      <c r="A32" s="34" t="s">
        <v>36</v>
      </c>
      <c r="B32" s="123"/>
      <c r="C32" s="57"/>
      <c r="D32" s="51"/>
      <c r="E32" s="53"/>
    </row>
    <row r="33" spans="1:5" ht="47.25">
      <c r="A33" s="35" t="s">
        <v>105</v>
      </c>
      <c r="B33" s="123"/>
      <c r="C33" s="120">
        <f>SUM(C31:C32)</f>
        <v>6748126</v>
      </c>
      <c r="D33" s="51"/>
      <c r="E33" s="120">
        <f>SUM(E31:E32)</f>
        <v>-27814422</v>
      </c>
    </row>
    <row r="34" spans="1:5" ht="31.5">
      <c r="A34" s="35" t="s">
        <v>86</v>
      </c>
      <c r="B34" s="123"/>
      <c r="C34" s="49"/>
      <c r="D34" s="51"/>
      <c r="E34" s="49"/>
    </row>
    <row r="35" spans="1:5" ht="30.75" customHeight="1">
      <c r="A35" s="124" t="s">
        <v>87</v>
      </c>
      <c r="B35" s="123"/>
      <c r="C35" s="48">
        <v>-1070176</v>
      </c>
      <c r="D35" s="51"/>
      <c r="E35" s="48">
        <v>-79039</v>
      </c>
    </row>
    <row r="36" spans="1:5" ht="31.5">
      <c r="A36" s="35" t="s">
        <v>106</v>
      </c>
      <c r="B36" s="123"/>
      <c r="C36" s="121">
        <f>SUM(C35)</f>
        <v>-1070176</v>
      </c>
      <c r="D36" s="51"/>
      <c r="E36" s="121">
        <f>SUM(E35)</f>
        <v>-79039</v>
      </c>
    </row>
    <row r="37" spans="1:5">
      <c r="A37" s="19" t="s">
        <v>136</v>
      </c>
      <c r="B37" s="123"/>
      <c r="C37" s="54">
        <f>SUM(C33,C36)</f>
        <v>5677950</v>
      </c>
      <c r="D37" s="61"/>
      <c r="E37" s="54">
        <f>SUM(E33,E36)</f>
        <v>-27893461</v>
      </c>
    </row>
    <row r="38" spans="1:5">
      <c r="A38" s="19" t="s">
        <v>135</v>
      </c>
      <c r="B38" s="123"/>
      <c r="C38" s="54">
        <f>C37+C26</f>
        <v>42431273</v>
      </c>
      <c r="D38" s="51"/>
      <c r="E38" s="54">
        <f>E37+E26</f>
        <v>-21403303</v>
      </c>
    </row>
    <row r="39" spans="1:5">
      <c r="A39" s="111" t="s">
        <v>124</v>
      </c>
      <c r="C39" s="56">
        <v>17401</v>
      </c>
      <c r="D39" s="59"/>
      <c r="E39" s="56">
        <v>3077</v>
      </c>
    </row>
    <row r="40" spans="1:5">
      <c r="C40" s="59"/>
      <c r="D40" s="59"/>
      <c r="E40" s="62"/>
    </row>
    <row r="42" spans="1:5">
      <c r="A42" s="112" t="s">
        <v>137</v>
      </c>
      <c r="B42" s="112"/>
      <c r="C42" s="137"/>
      <c r="D42" s="137"/>
      <c r="E42" s="113" t="s">
        <v>138</v>
      </c>
    </row>
    <row r="43" spans="1:5" ht="19.5" customHeight="1">
      <c r="A43" s="1"/>
      <c r="B43" s="1"/>
      <c r="C43" s="2"/>
      <c r="D43" s="10"/>
    </row>
    <row r="44" spans="1:5">
      <c r="A44" s="112" t="s">
        <v>40</v>
      </c>
      <c r="B44" s="112"/>
      <c r="C44" s="137"/>
      <c r="D44" s="137"/>
      <c r="E44" s="113" t="s">
        <v>41</v>
      </c>
    </row>
  </sheetData>
  <mergeCells count="7">
    <mergeCell ref="A1:E1"/>
    <mergeCell ref="A2:E2"/>
    <mergeCell ref="C42:D42"/>
    <mergeCell ref="C44:D44"/>
    <mergeCell ref="A5:A6"/>
    <mergeCell ref="D5:D6"/>
    <mergeCell ref="B5:B6"/>
  </mergeCells>
  <pageMargins left="0.98425196850393704" right="0.39" top="0.59055118110236204" bottom="0.59055118110236204" header="0.31496062992126" footer="0.31496062992126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zoomScale="73" zoomScaleNormal="73" workbookViewId="0">
      <selection sqref="A1:D1"/>
    </sheetView>
  </sheetViews>
  <sheetFormatPr defaultColWidth="9.140625" defaultRowHeight="15.75"/>
  <cols>
    <col min="1" max="1" width="73.5703125" style="65" customWidth="1"/>
    <col min="2" max="2" width="22.42578125" style="67" customWidth="1"/>
    <col min="3" max="3" width="1.85546875" style="67" customWidth="1"/>
    <col min="4" max="4" width="22.7109375" style="67" customWidth="1"/>
    <col min="5" max="5" width="9.140625" style="20"/>
    <col min="6" max="6" width="14.85546875" style="20" bestFit="1" customWidth="1"/>
    <col min="7" max="7" width="13.85546875" style="20" bestFit="1" customWidth="1"/>
    <col min="8" max="16384" width="9.140625" style="20"/>
  </cols>
  <sheetData>
    <row r="1" spans="1:6" ht="18.75">
      <c r="A1" s="139" t="s">
        <v>42</v>
      </c>
      <c r="B1" s="139"/>
      <c r="C1" s="139"/>
      <c r="D1" s="139"/>
    </row>
    <row r="2" spans="1:6" ht="18.75">
      <c r="A2" s="136" t="s">
        <v>114</v>
      </c>
      <c r="B2" s="136"/>
      <c r="C2" s="136"/>
      <c r="D2" s="136"/>
    </row>
    <row r="3" spans="1:6">
      <c r="A3" s="64"/>
      <c r="B3" s="64"/>
      <c r="C3" s="64"/>
      <c r="D3" s="64"/>
    </row>
    <row r="4" spans="1:6">
      <c r="B4" s="66" t="s">
        <v>70</v>
      </c>
      <c r="D4" s="66" t="s">
        <v>70</v>
      </c>
    </row>
    <row r="5" spans="1:6" ht="50.25" customHeight="1">
      <c r="A5" s="140"/>
      <c r="B5" s="66" t="s">
        <v>121</v>
      </c>
      <c r="C5" s="66"/>
      <c r="D5" s="66" t="s">
        <v>122</v>
      </c>
    </row>
    <row r="6" spans="1:6" ht="18.75" customHeight="1">
      <c r="A6" s="140"/>
      <c r="B6" s="68" t="s">
        <v>0</v>
      </c>
      <c r="C6" s="66"/>
      <c r="D6" s="68" t="s">
        <v>0</v>
      </c>
    </row>
    <row r="7" spans="1:6" ht="31.5">
      <c r="A7" s="69" t="s">
        <v>43</v>
      </c>
      <c r="B7" s="70"/>
      <c r="C7" s="70"/>
      <c r="D7" s="70"/>
    </row>
    <row r="8" spans="1:6">
      <c r="A8" s="71" t="s">
        <v>44</v>
      </c>
      <c r="B8" s="72">
        <v>65595743</v>
      </c>
      <c r="C8" s="73"/>
      <c r="D8" s="72">
        <v>47129806</v>
      </c>
      <c r="F8" s="96"/>
    </row>
    <row r="9" spans="1:6">
      <c r="A9" s="71" t="s">
        <v>45</v>
      </c>
      <c r="B9" s="74">
        <v>-23426864</v>
      </c>
      <c r="C9" s="73"/>
      <c r="D9" s="74">
        <v>-20177804</v>
      </c>
    </row>
    <row r="10" spans="1:6">
      <c r="A10" s="71" t="s">
        <v>46</v>
      </c>
      <c r="B10" s="72">
        <v>32597</v>
      </c>
      <c r="C10" s="73"/>
      <c r="D10" s="72">
        <v>9556</v>
      </c>
    </row>
    <row r="11" spans="1:6">
      <c r="A11" s="71" t="s">
        <v>47</v>
      </c>
      <c r="B11" s="74">
        <v>-159351</v>
      </c>
      <c r="C11" s="73"/>
      <c r="D11" s="74">
        <v>-77910</v>
      </c>
    </row>
    <row r="12" spans="1:6">
      <c r="A12" s="71" t="s">
        <v>115</v>
      </c>
      <c r="B12" s="74">
        <v>31806</v>
      </c>
      <c r="C12" s="73"/>
      <c r="D12" s="74">
        <v>-1304206</v>
      </c>
    </row>
    <row r="13" spans="1:6" ht="31.5">
      <c r="A13" s="71" t="s">
        <v>95</v>
      </c>
      <c r="B13" s="3">
        <v>2851</v>
      </c>
      <c r="C13" s="73"/>
      <c r="D13" s="93">
        <v>15537</v>
      </c>
    </row>
    <row r="14" spans="1:6">
      <c r="A14" s="71" t="s">
        <v>116</v>
      </c>
      <c r="B14" s="83">
        <v>-11218</v>
      </c>
      <c r="C14" s="75"/>
      <c r="D14" s="83">
        <v>-45395</v>
      </c>
    </row>
    <row r="15" spans="1:6">
      <c r="A15" s="71" t="s">
        <v>48</v>
      </c>
      <c r="B15" s="74">
        <v>-2071967</v>
      </c>
      <c r="C15" s="73"/>
      <c r="D15" s="74">
        <v>-1655771</v>
      </c>
    </row>
    <row r="16" spans="1:6">
      <c r="A16" s="71"/>
      <c r="B16" s="76">
        <f>SUM(B8:B15)</f>
        <v>39993597</v>
      </c>
      <c r="C16" s="77"/>
      <c r="D16" s="76">
        <f>SUM(D8:D15)</f>
        <v>23893813</v>
      </c>
    </row>
    <row r="17" spans="1:6">
      <c r="A17" s="69" t="s">
        <v>49</v>
      </c>
      <c r="B17" s="78"/>
      <c r="C17" s="79"/>
      <c r="D17" s="80"/>
    </row>
    <row r="18" spans="1:6">
      <c r="A18" s="71" t="s">
        <v>74</v>
      </c>
      <c r="B18" s="74">
        <v>0</v>
      </c>
      <c r="C18" s="74"/>
      <c r="D18" s="93">
        <v>25087274</v>
      </c>
    </row>
    <row r="19" spans="1:6">
      <c r="A19" s="71" t="s">
        <v>11</v>
      </c>
      <c r="B19" s="72">
        <v>222019</v>
      </c>
      <c r="C19" s="74"/>
      <c r="D19" s="74">
        <v>-63695</v>
      </c>
    </row>
    <row r="20" spans="1:6">
      <c r="A20" s="71" t="s">
        <v>12</v>
      </c>
      <c r="B20" s="72">
        <v>34900234</v>
      </c>
      <c r="C20" s="74"/>
      <c r="D20" s="93">
        <v>70141294</v>
      </c>
      <c r="F20" s="110"/>
    </row>
    <row r="21" spans="1:6">
      <c r="A21" s="71" t="s">
        <v>28</v>
      </c>
      <c r="B21" s="72">
        <v>10949545</v>
      </c>
      <c r="C21" s="74"/>
      <c r="D21" s="72">
        <v>8667938</v>
      </c>
    </row>
    <row r="22" spans="1:6">
      <c r="A22" s="71" t="s">
        <v>39</v>
      </c>
      <c r="B22" s="74">
        <v>-57819153</v>
      </c>
      <c r="C22" s="74"/>
      <c r="D22" s="74">
        <v>-23312199</v>
      </c>
    </row>
    <row r="23" spans="1:6">
      <c r="A23" s="71" t="s">
        <v>89</v>
      </c>
      <c r="B23" s="74">
        <v>0</v>
      </c>
      <c r="C23" s="74"/>
      <c r="D23" s="74">
        <v>0</v>
      </c>
    </row>
    <row r="24" spans="1:6">
      <c r="A24" s="71" t="s">
        <v>50</v>
      </c>
      <c r="B24" s="74">
        <v>-1176489</v>
      </c>
      <c r="C24" s="65"/>
      <c r="D24" s="72">
        <v>1774481</v>
      </c>
    </row>
    <row r="25" spans="1:6">
      <c r="A25" s="69" t="s">
        <v>51</v>
      </c>
      <c r="B25" s="74"/>
      <c r="C25" s="74"/>
      <c r="D25" s="65"/>
    </row>
    <row r="26" spans="1:6">
      <c r="A26" s="71" t="s">
        <v>92</v>
      </c>
      <c r="B26" s="74">
        <v>-2409005</v>
      </c>
      <c r="C26" s="93"/>
      <c r="D26" s="72">
        <v>49509704</v>
      </c>
    </row>
    <row r="27" spans="1:6">
      <c r="A27" s="6" t="s">
        <v>75</v>
      </c>
      <c r="B27" s="74">
        <v>0</v>
      </c>
      <c r="C27" s="93"/>
      <c r="D27" s="74">
        <v>0</v>
      </c>
    </row>
    <row r="28" spans="1:6">
      <c r="A28" s="71" t="s">
        <v>18</v>
      </c>
      <c r="B28" s="74">
        <v>-1166667</v>
      </c>
      <c r="C28" s="72"/>
      <c r="D28" s="72">
        <v>45255733</v>
      </c>
    </row>
    <row r="29" spans="1:6" ht="31.5">
      <c r="A29" s="71" t="s">
        <v>94</v>
      </c>
      <c r="B29" s="72">
        <v>11033025</v>
      </c>
      <c r="C29" s="72"/>
      <c r="D29" s="74">
        <v>0</v>
      </c>
    </row>
    <row r="30" spans="1:6">
      <c r="A30" s="71" t="s">
        <v>82</v>
      </c>
      <c r="B30" s="74">
        <v>-16917298</v>
      </c>
      <c r="C30" s="74"/>
      <c r="D30" s="74">
        <v>-10574802</v>
      </c>
    </row>
    <row r="31" spans="1:6">
      <c r="A31" s="6" t="s">
        <v>80</v>
      </c>
      <c r="B31" s="74">
        <v>0</v>
      </c>
      <c r="C31" s="74"/>
      <c r="D31" s="74">
        <v>-43090147</v>
      </c>
    </row>
    <row r="32" spans="1:6">
      <c r="A32" s="71" t="s">
        <v>21</v>
      </c>
      <c r="B32" s="72">
        <v>1570849</v>
      </c>
      <c r="C32" s="72"/>
      <c r="D32" s="74">
        <v>-5074333</v>
      </c>
    </row>
    <row r="33" spans="1:6" ht="31.5">
      <c r="A33" s="69" t="s">
        <v>84</v>
      </c>
      <c r="B33" s="76">
        <f>SUM(B16:B32)</f>
        <v>19180657</v>
      </c>
      <c r="C33" s="81"/>
      <c r="D33" s="76">
        <f>SUM(D16:D32)</f>
        <v>142215061</v>
      </c>
    </row>
    <row r="34" spans="1:6">
      <c r="A34" s="71" t="s">
        <v>52</v>
      </c>
      <c r="B34" s="74">
        <v>-4225709</v>
      </c>
      <c r="C34" s="73"/>
      <c r="D34" s="74">
        <v>-3239485</v>
      </c>
    </row>
    <row r="35" spans="1:6">
      <c r="A35" s="69" t="s">
        <v>85</v>
      </c>
      <c r="B35" s="76">
        <f>SUM(B33:B34)</f>
        <v>14954948</v>
      </c>
      <c r="C35" s="81"/>
      <c r="D35" s="76">
        <f>SUM(D33:D34)</f>
        <v>138975576</v>
      </c>
    </row>
    <row r="36" spans="1:6">
      <c r="A36" s="69"/>
      <c r="B36" s="77"/>
      <c r="C36" s="77"/>
      <c r="D36" s="77"/>
    </row>
    <row r="37" spans="1:6" ht="31.5">
      <c r="A37" s="69" t="s">
        <v>53</v>
      </c>
      <c r="B37" s="78"/>
      <c r="C37" s="79"/>
      <c r="D37" s="78"/>
    </row>
    <row r="38" spans="1:6" ht="31.5">
      <c r="A38" s="82" t="s">
        <v>107</v>
      </c>
      <c r="B38" s="74">
        <v>-51703</v>
      </c>
      <c r="C38" s="73"/>
      <c r="D38" s="74">
        <v>-2965</v>
      </c>
    </row>
    <row r="39" spans="1:6" hidden="1">
      <c r="A39" s="71" t="s">
        <v>54</v>
      </c>
      <c r="B39" s="74">
        <v>0</v>
      </c>
      <c r="C39" s="73"/>
      <c r="D39" s="74">
        <v>0</v>
      </c>
    </row>
    <row r="40" spans="1:6">
      <c r="A40" s="71" t="s">
        <v>123</v>
      </c>
      <c r="B40" s="72">
        <v>956931</v>
      </c>
      <c r="C40" s="74"/>
      <c r="D40" s="83">
        <v>-79039</v>
      </c>
    </row>
    <row r="41" spans="1:6">
      <c r="A41" s="82" t="s">
        <v>62</v>
      </c>
      <c r="B41" s="83">
        <v>0</v>
      </c>
      <c r="C41" s="73"/>
      <c r="D41" s="83">
        <v>0</v>
      </c>
    </row>
    <row r="42" spans="1:6">
      <c r="A42" s="82" t="s">
        <v>63</v>
      </c>
      <c r="B42" s="72">
        <v>67440</v>
      </c>
      <c r="C42" s="73"/>
      <c r="D42" s="72">
        <v>3457735</v>
      </c>
      <c r="F42" s="72"/>
    </row>
    <row r="43" spans="1:6" hidden="1">
      <c r="A43" s="82" t="s">
        <v>72</v>
      </c>
      <c r="B43" s="74">
        <v>0</v>
      </c>
      <c r="C43" s="73"/>
      <c r="D43" s="74">
        <v>0</v>
      </c>
    </row>
    <row r="44" spans="1:6">
      <c r="A44" s="69" t="s">
        <v>117</v>
      </c>
      <c r="B44" s="76">
        <f>SUM(B38:B43)</f>
        <v>972668</v>
      </c>
      <c r="C44" s="81"/>
      <c r="D44" s="76">
        <f>SUM(D38:D43)</f>
        <v>3375731</v>
      </c>
    </row>
    <row r="45" spans="1:6">
      <c r="A45" s="69"/>
      <c r="B45" s="95"/>
      <c r="C45" s="77"/>
      <c r="D45" s="95"/>
    </row>
    <row r="46" spans="1:6" ht="31.5">
      <c r="A46" s="69" t="s">
        <v>55</v>
      </c>
      <c r="B46" s="95"/>
      <c r="C46" s="77"/>
      <c r="D46" s="95"/>
    </row>
    <row r="47" spans="1:6" ht="18.95" customHeight="1">
      <c r="A47" s="71" t="s">
        <v>56</v>
      </c>
      <c r="B47" s="72">
        <v>13966975</v>
      </c>
      <c r="C47" s="72"/>
      <c r="D47" s="74">
        <v>0</v>
      </c>
    </row>
    <row r="48" spans="1:6">
      <c r="A48" s="69" t="s">
        <v>118</v>
      </c>
      <c r="B48" s="76">
        <f>SUM(B47:B47)</f>
        <v>13966975</v>
      </c>
      <c r="C48" s="77"/>
      <c r="D48" s="130">
        <v>0</v>
      </c>
    </row>
    <row r="49" spans="1:7">
      <c r="A49" s="69"/>
      <c r="B49" s="80"/>
      <c r="C49" s="77"/>
      <c r="D49" s="80"/>
    </row>
    <row r="50" spans="1:7">
      <c r="A50" s="69" t="s">
        <v>108</v>
      </c>
      <c r="B50" s="76">
        <f>SUM(B48,B44,B35)</f>
        <v>29894591</v>
      </c>
      <c r="C50" s="97"/>
      <c r="D50" s="76">
        <f>SUM(D48,D44,D35)</f>
        <v>142351307</v>
      </c>
    </row>
    <row r="51" spans="1:7" ht="31.5">
      <c r="A51" s="71" t="s">
        <v>57</v>
      </c>
      <c r="B51" s="74">
        <v>-2454966</v>
      </c>
      <c r="C51" s="73"/>
      <c r="D51" s="74">
        <v>-646989.8988799986</v>
      </c>
    </row>
    <row r="52" spans="1:7" ht="31.5">
      <c r="A52" s="71" t="s">
        <v>109</v>
      </c>
      <c r="B52" s="74">
        <v>-17929</v>
      </c>
      <c r="C52" s="73"/>
      <c r="D52" s="72">
        <v>3930</v>
      </c>
    </row>
    <row r="53" spans="1:7">
      <c r="A53" s="71" t="s">
        <v>119</v>
      </c>
      <c r="B53" s="84">
        <v>816469903</v>
      </c>
      <c r="C53" s="79"/>
      <c r="D53" s="84">
        <v>471287361</v>
      </c>
      <c r="G53" s="118"/>
    </row>
    <row r="54" spans="1:7" ht="16.5" thickBot="1">
      <c r="A54" s="69" t="s">
        <v>120</v>
      </c>
      <c r="B54" s="85">
        <f>SUM(B50:B53)</f>
        <v>843891599</v>
      </c>
      <c r="C54" s="77"/>
      <c r="D54" s="85">
        <f>SUM(D50:D53)</f>
        <v>612995608.10112</v>
      </c>
    </row>
    <row r="55" spans="1:7" ht="16.5" thickTop="1">
      <c r="F55" s="118"/>
    </row>
    <row r="56" spans="1:7">
      <c r="F56" s="118"/>
    </row>
    <row r="58" spans="1:7" s="36" customFormat="1" ht="18.75">
      <c r="A58" s="112" t="s">
        <v>137</v>
      </c>
      <c r="B58" s="86"/>
      <c r="C58" s="87"/>
      <c r="D58" s="113" t="s">
        <v>138</v>
      </c>
    </row>
    <row r="59" spans="1:7" s="36" customFormat="1" ht="21" customHeight="1">
      <c r="A59" s="88"/>
      <c r="B59" s="89"/>
      <c r="C59" s="90"/>
      <c r="D59" s="91"/>
    </row>
    <row r="60" spans="1:7" s="36" customFormat="1" ht="18.75">
      <c r="A60" s="117" t="s">
        <v>40</v>
      </c>
      <c r="B60" s="86"/>
      <c r="C60" s="87"/>
      <c r="D60" s="87" t="s">
        <v>41</v>
      </c>
    </row>
  </sheetData>
  <mergeCells count="3">
    <mergeCell ref="A1:D1"/>
    <mergeCell ref="A2:D2"/>
    <mergeCell ref="A5:A6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1"/>
  <sheetViews>
    <sheetView zoomScale="75" zoomScaleNormal="75" zoomScaleSheetLayoutView="85" workbookViewId="0">
      <selection sqref="A1:G1"/>
    </sheetView>
  </sheetViews>
  <sheetFormatPr defaultColWidth="9.140625" defaultRowHeight="15.75"/>
  <cols>
    <col min="1" max="1" width="75.140625" style="21" customWidth="1"/>
    <col min="2" max="2" width="16.7109375" style="22" customWidth="1"/>
    <col min="3" max="3" width="23.85546875" style="22" customWidth="1"/>
    <col min="4" max="4" width="17.42578125" style="22" customWidth="1"/>
    <col min="5" max="5" width="17.85546875" style="22" customWidth="1"/>
    <col min="6" max="6" width="17.28515625" style="22" customWidth="1"/>
    <col min="7" max="7" width="16" style="109" customWidth="1"/>
    <col min="8" max="8" width="9.140625" style="99" customWidth="1"/>
    <col min="9" max="9" width="10.5703125" style="100" bestFit="1" customWidth="1"/>
    <col min="10" max="10" width="9.140625" style="21"/>
    <col min="11" max="11" width="11.85546875" style="21" bestFit="1" customWidth="1"/>
    <col min="12" max="16384" width="9.140625" style="21"/>
  </cols>
  <sheetData>
    <row r="1" spans="1:9" ht="18.75">
      <c r="A1" s="143" t="s">
        <v>58</v>
      </c>
      <c r="B1" s="143"/>
      <c r="C1" s="143"/>
      <c r="D1" s="143"/>
      <c r="E1" s="143"/>
      <c r="F1" s="143"/>
      <c r="G1" s="143"/>
    </row>
    <row r="2" spans="1:9" ht="18.75" customHeight="1">
      <c r="A2" s="144" t="s">
        <v>128</v>
      </c>
      <c r="B2" s="144"/>
      <c r="C2" s="144"/>
      <c r="D2" s="144"/>
      <c r="E2" s="144"/>
      <c r="F2" s="144"/>
      <c r="G2" s="144"/>
    </row>
    <row r="3" spans="1:9">
      <c r="G3" s="101"/>
    </row>
    <row r="4" spans="1:9" ht="15.75" customHeight="1">
      <c r="A4" s="145"/>
      <c r="B4" s="141" t="s">
        <v>23</v>
      </c>
      <c r="C4" s="141" t="s">
        <v>67</v>
      </c>
      <c r="D4" s="141" t="s">
        <v>59</v>
      </c>
      <c r="E4" s="141" t="s">
        <v>81</v>
      </c>
      <c r="F4" s="141" t="s">
        <v>60</v>
      </c>
      <c r="G4" s="99"/>
      <c r="H4" s="100"/>
    </row>
    <row r="5" spans="1:9" s="23" customFormat="1" ht="66" customHeight="1">
      <c r="A5" s="145"/>
      <c r="B5" s="141"/>
      <c r="C5" s="141"/>
      <c r="D5" s="141"/>
      <c r="E5" s="141"/>
      <c r="F5" s="141"/>
      <c r="G5" s="99"/>
      <c r="H5" s="100"/>
      <c r="I5" s="100"/>
    </row>
    <row r="6" spans="1:9" s="23" customFormat="1">
      <c r="A6" s="24"/>
      <c r="B6" s="25" t="s">
        <v>0</v>
      </c>
      <c r="C6" s="25" t="s">
        <v>0</v>
      </c>
      <c r="D6" s="25" t="s">
        <v>0</v>
      </c>
      <c r="E6" s="25" t="s">
        <v>0</v>
      </c>
      <c r="F6" s="25" t="s">
        <v>0</v>
      </c>
      <c r="G6" s="99"/>
      <c r="H6" s="100"/>
      <c r="I6" s="100"/>
    </row>
    <row r="7" spans="1:9">
      <c r="A7" s="26" t="s">
        <v>127</v>
      </c>
      <c r="B7" s="38">
        <v>615953511</v>
      </c>
      <c r="C7" s="39">
        <v>-66566067</v>
      </c>
      <c r="D7" s="38">
        <v>36750489</v>
      </c>
      <c r="E7" s="39">
        <v>28327975</v>
      </c>
      <c r="F7" s="38">
        <v>614465908</v>
      </c>
      <c r="G7" s="99"/>
      <c r="H7" s="100"/>
    </row>
    <row r="8" spans="1:9">
      <c r="A8" s="27" t="s">
        <v>97</v>
      </c>
      <c r="B8" s="40"/>
      <c r="C8" s="40"/>
      <c r="D8" s="40"/>
      <c r="E8" s="44">
        <f>'ф. 2 конс'!C26</f>
        <v>36753323</v>
      </c>
      <c r="F8" s="44">
        <f>SUM(B8:E8)</f>
        <v>36753323</v>
      </c>
      <c r="G8" s="99"/>
      <c r="H8" s="100"/>
    </row>
    <row r="9" spans="1:9">
      <c r="A9" s="26" t="s">
        <v>61</v>
      </c>
      <c r="B9" s="40"/>
      <c r="C9" s="40"/>
      <c r="D9" s="40"/>
      <c r="E9" s="41"/>
      <c r="F9" s="41"/>
      <c r="G9" s="99"/>
      <c r="H9" s="100"/>
    </row>
    <row r="10" spans="1:9" ht="31.5">
      <c r="A10" s="35" t="s">
        <v>7</v>
      </c>
      <c r="B10" s="125" t="s">
        <v>73</v>
      </c>
      <c r="C10" s="125" t="s">
        <v>73</v>
      </c>
      <c r="D10" s="125" t="s">
        <v>73</v>
      </c>
      <c r="E10" s="125" t="s">
        <v>73</v>
      </c>
      <c r="F10" s="125" t="s">
        <v>73</v>
      </c>
      <c r="G10" s="99"/>
      <c r="H10" s="100"/>
    </row>
    <row r="11" spans="1:9">
      <c r="A11" s="27" t="s">
        <v>100</v>
      </c>
      <c r="B11" s="125" t="s">
        <v>73</v>
      </c>
      <c r="C11" s="37">
        <f>'ф. 2 конс'!C31</f>
        <v>6748126</v>
      </c>
      <c r="D11" s="125" t="s">
        <v>73</v>
      </c>
      <c r="E11" s="125" t="s">
        <v>73</v>
      </c>
      <c r="F11" s="37">
        <f>SUM(B11:E11)</f>
        <v>6748126</v>
      </c>
      <c r="G11" s="99"/>
      <c r="H11" s="100"/>
    </row>
    <row r="12" spans="1:9">
      <c r="A12" s="27" t="s">
        <v>101</v>
      </c>
      <c r="B12" s="125" t="s">
        <v>73</v>
      </c>
      <c r="C12" s="37">
        <f>'ф. 2 конс'!E32</f>
        <v>0</v>
      </c>
      <c r="D12" s="125" t="s">
        <v>73</v>
      </c>
      <c r="E12" s="125" t="s">
        <v>73</v>
      </c>
      <c r="F12" s="37">
        <f>SUM(B12:E12)</f>
        <v>0</v>
      </c>
      <c r="G12" s="99"/>
      <c r="H12" s="100"/>
    </row>
    <row r="13" spans="1:9" ht="31.5">
      <c r="A13" s="35" t="s">
        <v>90</v>
      </c>
      <c r="B13" s="125" t="s">
        <v>73</v>
      </c>
      <c r="C13" s="126" t="s">
        <v>73</v>
      </c>
      <c r="D13" s="125" t="s">
        <v>73</v>
      </c>
      <c r="E13" s="125" t="s">
        <v>73</v>
      </c>
      <c r="F13" s="37">
        <f>SUM(B13:E13)</f>
        <v>0</v>
      </c>
      <c r="G13" s="99"/>
      <c r="H13" s="100"/>
    </row>
    <row r="14" spans="1:9">
      <c r="A14" s="27" t="s">
        <v>102</v>
      </c>
      <c r="B14" s="125" t="s">
        <v>73</v>
      </c>
      <c r="C14" s="4">
        <f>'ф. 2 конс'!C35</f>
        <v>-1070176</v>
      </c>
      <c r="D14" s="125" t="s">
        <v>73</v>
      </c>
      <c r="E14" s="125" t="s">
        <v>73</v>
      </c>
      <c r="F14" s="44">
        <f>SUM(B14:E14)</f>
        <v>-1070176</v>
      </c>
      <c r="G14" s="99"/>
      <c r="H14" s="100"/>
    </row>
    <row r="15" spans="1:9">
      <c r="A15" s="26" t="s">
        <v>98</v>
      </c>
      <c r="B15" s="125" t="s">
        <v>73</v>
      </c>
      <c r="C15" s="63">
        <f>SUM(C10:C14)</f>
        <v>5677950</v>
      </c>
      <c r="D15" s="125" t="s">
        <v>73</v>
      </c>
      <c r="E15" s="125" t="s">
        <v>73</v>
      </c>
      <c r="F15" s="63">
        <f>SUM(B15:E15)</f>
        <v>5677950</v>
      </c>
      <c r="G15" s="99"/>
      <c r="H15" s="100"/>
    </row>
    <row r="16" spans="1:9">
      <c r="A16" s="26" t="s">
        <v>99</v>
      </c>
      <c r="B16" s="129">
        <f>SUM(B8:B14)</f>
        <v>0</v>
      </c>
      <c r="C16" s="39">
        <f>SUM(C8:C14)</f>
        <v>5677950</v>
      </c>
      <c r="D16" s="129">
        <f t="shared" ref="D16:F16" si="0">SUM(D8:D14)</f>
        <v>0</v>
      </c>
      <c r="E16" s="98">
        <f t="shared" si="0"/>
        <v>36753323</v>
      </c>
      <c r="F16" s="98">
        <f t="shared" si="0"/>
        <v>42431273</v>
      </c>
      <c r="G16" s="99"/>
      <c r="H16" s="100"/>
    </row>
    <row r="17" spans="1:8" ht="21" customHeight="1" thickBot="1">
      <c r="A17" s="26" t="s">
        <v>129</v>
      </c>
      <c r="B17" s="45">
        <f>B7+B16</f>
        <v>615953511</v>
      </c>
      <c r="C17" s="119">
        <f>C7+C16</f>
        <v>-60888117</v>
      </c>
      <c r="D17" s="45">
        <f t="shared" ref="D17:F17" si="1">D7+D16</f>
        <v>36750489</v>
      </c>
      <c r="E17" s="45">
        <f t="shared" si="1"/>
        <v>65081298</v>
      </c>
      <c r="F17" s="45">
        <f t="shared" si="1"/>
        <v>656897181</v>
      </c>
      <c r="G17" s="99"/>
      <c r="H17" s="100"/>
    </row>
    <row r="18" spans="1:8" ht="24.75" customHeight="1" thickTop="1">
      <c r="A18" s="26"/>
      <c r="B18" s="43"/>
      <c r="C18" s="42"/>
      <c r="D18" s="43"/>
      <c r="E18" s="42"/>
      <c r="F18" s="43"/>
      <c r="G18" s="99"/>
      <c r="H18" s="100"/>
    </row>
    <row r="19" spans="1:8">
      <c r="A19" s="26" t="s">
        <v>83</v>
      </c>
      <c r="B19" s="38">
        <v>515953511</v>
      </c>
      <c r="C19" s="39">
        <v>-5828643</v>
      </c>
      <c r="D19" s="38">
        <v>36750489</v>
      </c>
      <c r="E19" s="38">
        <v>9952924</v>
      </c>
      <c r="F19" s="38">
        <v>556828281</v>
      </c>
      <c r="G19" s="99"/>
      <c r="H19" s="100"/>
    </row>
    <row r="20" spans="1:8">
      <c r="A20" s="27" t="s">
        <v>104</v>
      </c>
      <c r="B20" s="40"/>
      <c r="C20" s="40"/>
      <c r="D20" s="40"/>
      <c r="E20" s="44">
        <f>'ф. 2 конс'!E26</f>
        <v>6490158</v>
      </c>
      <c r="F20" s="44">
        <f>SUM(B20:E20)</f>
        <v>6490158</v>
      </c>
      <c r="G20" s="99">
        <f>F20-'ф. 2 конс'!C26</f>
        <v>-30263165</v>
      </c>
      <c r="H20" s="100"/>
    </row>
    <row r="21" spans="1:8">
      <c r="A21" s="26" t="s">
        <v>61</v>
      </c>
      <c r="B21" s="40"/>
      <c r="C21" s="40"/>
      <c r="D21" s="40"/>
      <c r="E21" s="37"/>
      <c r="F21" s="37"/>
      <c r="G21" s="99"/>
      <c r="H21" s="100"/>
    </row>
    <row r="22" spans="1:8" ht="31.5">
      <c r="A22" s="35" t="s">
        <v>7</v>
      </c>
      <c r="B22" s="125" t="s">
        <v>73</v>
      </c>
      <c r="C22" s="125" t="s">
        <v>73</v>
      </c>
      <c r="D22" s="125" t="s">
        <v>73</v>
      </c>
      <c r="E22" s="125" t="s">
        <v>73</v>
      </c>
      <c r="F22" s="125" t="s">
        <v>73</v>
      </c>
      <c r="G22" s="99"/>
      <c r="H22" s="100"/>
    </row>
    <row r="23" spans="1:8" ht="36" customHeight="1">
      <c r="A23" s="27" t="s">
        <v>68</v>
      </c>
      <c r="B23" s="125" t="s">
        <v>73</v>
      </c>
      <c r="C23" s="37">
        <f>'ф. 2 конс'!E31</f>
        <v>-27814422</v>
      </c>
      <c r="D23" s="125" t="s">
        <v>73</v>
      </c>
      <c r="E23" s="125" t="s">
        <v>73</v>
      </c>
      <c r="F23" s="37">
        <f>SUM(B23:E23)</f>
        <v>-27814422</v>
      </c>
      <c r="G23" s="99">
        <f>F23-'ф. 2 конс'!C31</f>
        <v>-34562548</v>
      </c>
      <c r="H23" s="100"/>
    </row>
    <row r="24" spans="1:8" ht="37.5" customHeight="1">
      <c r="A24" s="27" t="s">
        <v>69</v>
      </c>
      <c r="B24" s="125" t="s">
        <v>73</v>
      </c>
      <c r="C24" s="125" t="s">
        <v>73</v>
      </c>
      <c r="D24" s="125" t="s">
        <v>73</v>
      </c>
      <c r="E24" s="125" t="s">
        <v>73</v>
      </c>
      <c r="F24" s="37">
        <f>SUM(B24:E24)</f>
        <v>0</v>
      </c>
      <c r="G24" s="99">
        <f>F24-'ф. 2 конс'!C32</f>
        <v>0</v>
      </c>
      <c r="H24" s="100"/>
    </row>
    <row r="25" spans="1:8" ht="31.5">
      <c r="A25" s="35" t="s">
        <v>90</v>
      </c>
      <c r="B25" s="125" t="s">
        <v>73</v>
      </c>
      <c r="C25" s="125" t="s">
        <v>73</v>
      </c>
      <c r="D25" s="125" t="s">
        <v>73</v>
      </c>
      <c r="E25" s="125" t="s">
        <v>73</v>
      </c>
      <c r="F25" s="37">
        <f>SUM(B25:E25)</f>
        <v>0</v>
      </c>
      <c r="G25" s="99"/>
      <c r="H25" s="100"/>
    </row>
    <row r="26" spans="1:8" ht="31.5">
      <c r="A26" s="27" t="s">
        <v>91</v>
      </c>
      <c r="B26" s="127" t="s">
        <v>73</v>
      </c>
      <c r="C26" s="4">
        <f>'ф. 2 конс'!E35</f>
        <v>-79039</v>
      </c>
      <c r="D26" s="125" t="s">
        <v>73</v>
      </c>
      <c r="E26" s="125" t="s">
        <v>73</v>
      </c>
      <c r="F26" s="37">
        <f t="shared" ref="F26" si="2">SUM(B26:E26)</f>
        <v>-79039</v>
      </c>
      <c r="G26" s="99"/>
      <c r="H26" s="100"/>
    </row>
    <row r="27" spans="1:8">
      <c r="A27" s="26" t="s">
        <v>77</v>
      </c>
      <c r="B27" s="128">
        <f t="shared" ref="B27:G27" si="3">SUM(B23:B24)</f>
        <v>0</v>
      </c>
      <c r="C27" s="39">
        <f>SUM(C23:C26)</f>
        <v>-27893461</v>
      </c>
      <c r="D27" s="129">
        <f t="shared" ref="D27:F27" si="4">SUM(D23:D26)</f>
        <v>0</v>
      </c>
      <c r="E27" s="39">
        <f t="shared" si="4"/>
        <v>0</v>
      </c>
      <c r="F27" s="39">
        <f t="shared" si="4"/>
        <v>-27893461</v>
      </c>
      <c r="G27" s="99">
        <f t="shared" si="3"/>
        <v>-34562548</v>
      </c>
      <c r="H27" s="100"/>
    </row>
    <row r="28" spans="1:8">
      <c r="A28" s="26" t="s">
        <v>103</v>
      </c>
      <c r="B28" s="128">
        <f t="shared" ref="B28:G28" si="5">SUM(B20:B24)</f>
        <v>0</v>
      </c>
      <c r="C28" s="39">
        <f>SUM(C20:C26)</f>
        <v>-27893461</v>
      </c>
      <c r="D28" s="129">
        <f t="shared" ref="D28:F28" si="6">SUM(D20:D26)</f>
        <v>0</v>
      </c>
      <c r="E28" s="38">
        <f t="shared" si="6"/>
        <v>6490158</v>
      </c>
      <c r="F28" s="39">
        <f t="shared" si="6"/>
        <v>-21403303</v>
      </c>
      <c r="G28" s="99">
        <f t="shared" si="5"/>
        <v>-64825713</v>
      </c>
      <c r="H28" s="100"/>
    </row>
    <row r="29" spans="1:8" ht="21" customHeight="1" thickBot="1">
      <c r="A29" s="26" t="s">
        <v>130</v>
      </c>
      <c r="B29" s="45">
        <f>B19+B28</f>
        <v>515953511</v>
      </c>
      <c r="C29" s="119">
        <f t="shared" ref="C29:F29" si="7">C19+C28</f>
        <v>-33722104</v>
      </c>
      <c r="D29" s="45">
        <f t="shared" si="7"/>
        <v>36750489</v>
      </c>
      <c r="E29" s="45">
        <f t="shared" si="7"/>
        <v>16443082</v>
      </c>
      <c r="F29" s="45">
        <f t="shared" si="7"/>
        <v>535424978</v>
      </c>
      <c r="G29" s="99"/>
      <c r="H29" s="100"/>
    </row>
    <row r="30" spans="1:8" ht="16.5" hidden="1" thickTop="1">
      <c r="B30" s="46">
        <f>B29-'ф. 1 конс'!C39</f>
        <v>-100000000</v>
      </c>
      <c r="C30" s="21"/>
      <c r="D30" s="46">
        <f>C29-'ф. 1 конс'!C40</f>
        <v>27166013</v>
      </c>
      <c r="E30" s="21"/>
      <c r="F30" s="46">
        <f>E29-'ф. 1 конс'!C42</f>
        <v>-48638216</v>
      </c>
      <c r="G30" s="102">
        <f>F29-'ф. 1 конс'!C43</f>
        <v>-121472203</v>
      </c>
    </row>
    <row r="31" spans="1:8" ht="16.5" hidden="1" thickTop="1">
      <c r="B31" s="46">
        <f>B29-'ф. 1 конс'!C39</f>
        <v>-100000000</v>
      </c>
      <c r="C31" s="46"/>
      <c r="D31" s="46">
        <f>C29-'ф. 1 конс'!C40</f>
        <v>27166013</v>
      </c>
      <c r="E31" s="46"/>
      <c r="F31" s="46">
        <f>E29-'ф. 1 конс'!C42</f>
        <v>-48638216</v>
      </c>
      <c r="G31" s="103">
        <f>F29-'ф. 1 конс'!C43</f>
        <v>-121472203</v>
      </c>
    </row>
    <row r="32" spans="1:8" ht="16.5" thickTop="1">
      <c r="B32" s="28"/>
      <c r="C32" s="28"/>
      <c r="D32" s="28"/>
      <c r="E32" s="28"/>
      <c r="F32" s="29"/>
      <c r="G32" s="104"/>
    </row>
    <row r="33" spans="1:9">
      <c r="B33" s="28"/>
      <c r="C33" s="28"/>
      <c r="D33" s="28"/>
      <c r="E33" s="28"/>
      <c r="F33" s="29"/>
      <c r="G33" s="105"/>
    </row>
    <row r="34" spans="1:9">
      <c r="B34" s="28"/>
      <c r="C34" s="28"/>
      <c r="D34" s="28"/>
      <c r="E34" s="28"/>
      <c r="F34" s="29"/>
      <c r="G34" s="104"/>
    </row>
    <row r="35" spans="1:9" s="33" customFormat="1" ht="18.75">
      <c r="A35" s="112" t="s">
        <v>137</v>
      </c>
      <c r="B35" s="22"/>
      <c r="C35" s="113" t="s">
        <v>138</v>
      </c>
      <c r="D35" s="31"/>
      <c r="E35" s="31"/>
      <c r="F35" s="32"/>
      <c r="G35" s="106"/>
      <c r="H35" s="99"/>
      <c r="I35" s="107"/>
    </row>
    <row r="36" spans="1:9" s="33" customFormat="1" ht="28.5" customHeight="1">
      <c r="A36" s="114"/>
      <c r="B36" s="22"/>
      <c r="C36" s="115"/>
      <c r="D36" s="31"/>
      <c r="E36" s="31"/>
      <c r="G36" s="106"/>
      <c r="H36" s="99"/>
      <c r="I36" s="107"/>
    </row>
    <row r="37" spans="1:9" s="33" customFormat="1" ht="18.75">
      <c r="A37" s="114" t="s">
        <v>40</v>
      </c>
      <c r="B37" s="22"/>
      <c r="C37" s="113" t="s">
        <v>41</v>
      </c>
      <c r="D37" s="142"/>
      <c r="E37" s="142"/>
      <c r="F37" s="8"/>
      <c r="G37" s="107"/>
      <c r="H37" s="99"/>
      <c r="I37" s="107"/>
    </row>
    <row r="38" spans="1:9" s="33" customFormat="1" ht="18.75">
      <c r="A38" s="116"/>
      <c r="B38" s="22"/>
      <c r="C38" s="22"/>
      <c r="D38" s="30"/>
      <c r="E38" s="30"/>
      <c r="F38" s="4"/>
      <c r="G38" s="108"/>
      <c r="H38" s="99"/>
      <c r="I38" s="107"/>
    </row>
    <row r="39" spans="1:9">
      <c r="F39" s="4"/>
    </row>
    <row r="40" spans="1:9">
      <c r="F40" s="4"/>
    </row>
    <row r="41" spans="1:9">
      <c r="F41" s="4"/>
    </row>
  </sheetData>
  <mergeCells count="9">
    <mergeCell ref="E4:E5"/>
    <mergeCell ref="F4:F5"/>
    <mergeCell ref="D37:E37"/>
    <mergeCell ref="A1:G1"/>
    <mergeCell ref="A2:G2"/>
    <mergeCell ref="A4:A5"/>
    <mergeCell ref="B4:B5"/>
    <mergeCell ref="D4:D5"/>
    <mergeCell ref="C4:C5"/>
  </mergeCells>
  <pageMargins left="0.98425196850393704" right="0.59055118110236227" top="0.98425196850393704" bottom="0.59055118110236227" header="0.31496062992125984" footer="0.31496062992125984"/>
  <pageSetup paperSize="9" scale="57" orientation="landscape" r:id="rId1"/>
  <rowBreaks count="1" manualBreakCount="1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  <vt:lpstr>'ф 4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Такирова Еркежан Сиязбековна</cp:lastModifiedBy>
  <cp:lastPrinted>2023-05-15T12:04:23Z</cp:lastPrinted>
  <dcterms:created xsi:type="dcterms:W3CDTF">2017-02-27T03:37:51Z</dcterms:created>
  <dcterms:modified xsi:type="dcterms:W3CDTF">2023-05-15T13:04:35Z</dcterms:modified>
</cp:coreProperties>
</file>