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29 KASE\01 Отчеты\Как лист комп\2022\"/>
    </mc:Choice>
  </mc:AlternateContent>
  <xr:revisionPtr revIDLastSave="0" documentId="8_{7BAAE38D-DA48-4CF6-B779-896BA4220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. 1 конс" sheetId="2" r:id="rId1"/>
    <sheet name="ф. 2 конс" sheetId="1" r:id="rId2"/>
    <sheet name="Ф 3 конс" sheetId="3" r:id="rId3"/>
    <sheet name="ф 4 кон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filterDatabaseActual" hidden="1">'[1]Gen Data'!$A$1:$B$309</definedName>
    <definedName name="_Hlk223318201" localSheetId="1">'ф. 2 конс'!$A$7</definedName>
    <definedName name="AccessDatabase">"C:\Мои документы\Базовая сводная обязательств1.mdb"</definedName>
    <definedName name="AS2DocOpenMode">"AS2DocumentEdit"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EV__EVCOM_OPTIONS__">10</definedName>
    <definedName name="FCode" hidden="1">#REF!</definedName>
    <definedName name="HiddenRows" hidden="1">#REF!</definedName>
    <definedName name="OrderTable" hidden="1">#REF!</definedName>
    <definedName name="ProdForm" hidden="1">#REF!</definedName>
    <definedName name="Product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hidden="1">#REF!</definedName>
    <definedName name="Taxes" hidden="1">[2]!Header1-1 &amp; "." &amp; MAX(1,COUNTA(INDEX(#REF!,MATCH([2]!Header1-1,#REF!,FALSE)):#REF!))</definedName>
    <definedName name="tbl_ProdInfo" hidden="1">#REF!</definedName>
    <definedName name="TextRefCopyRangeCount">3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'ф 4 конс'!$4:$6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ф77">#REF!</definedName>
    <definedName name="Финансовая_поддержка__инфраструктурных_проектов">'[5]2.4 ЦСП_ГЧП'!#REF!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E22" i="2"/>
  <c r="C22" i="2"/>
  <c r="E18" i="4"/>
  <c r="D18" i="4"/>
  <c r="C18" i="4"/>
  <c r="B18" i="4"/>
  <c r="F17" i="4"/>
  <c r="B45" i="3" l="1"/>
  <c r="B16" i="3"/>
  <c r="C10" i="1" l="1"/>
  <c r="C35" i="2"/>
  <c r="D39" i="3" l="1"/>
  <c r="B39" i="3" l="1"/>
  <c r="C28" i="4" l="1"/>
  <c r="C12" i="4" l="1"/>
  <c r="C11" i="4"/>
  <c r="C13" i="4" l="1"/>
  <c r="D45" i="3"/>
  <c r="D16" i="3"/>
  <c r="D30" i="3" s="1"/>
  <c r="D32" i="3" s="1"/>
  <c r="B30" i="3"/>
  <c r="B32" i="3" s="1"/>
  <c r="D47" i="3" l="1"/>
  <c r="D51" i="3" s="1"/>
  <c r="B47" i="3"/>
  <c r="B51" i="3" s="1"/>
  <c r="F12" i="4"/>
  <c r="D30" i="4"/>
  <c r="D31" i="4" s="1"/>
  <c r="D29" i="4"/>
  <c r="E29" i="4"/>
  <c r="B29" i="4"/>
  <c r="B30" i="4"/>
  <c r="B31" i="4" s="1"/>
  <c r="F7" i="4" l="1"/>
  <c r="F16" i="4" l="1"/>
  <c r="F18" i="4" s="1"/>
  <c r="F11" i="4" l="1"/>
  <c r="D14" i="4"/>
  <c r="D19" i="4" s="1"/>
  <c r="B14" i="4"/>
  <c r="B19" i="4" s="1"/>
  <c r="E13" i="4"/>
  <c r="D13" i="4"/>
  <c r="B13" i="4"/>
  <c r="C30" i="4" l="1"/>
  <c r="C31" i="4" s="1"/>
  <c r="C29" i="4"/>
  <c r="F13" i="4"/>
  <c r="C14" i="4"/>
  <c r="C19" i="4" s="1"/>
  <c r="F28" i="4"/>
  <c r="F29" i="4" s="1"/>
  <c r="G28" i="4" l="1"/>
  <c r="G29" i="4" s="1"/>
  <c r="E35" i="1" l="1"/>
  <c r="C35" i="1"/>
  <c r="E14" i="1" l="1"/>
  <c r="C14" i="1" l="1"/>
  <c r="E35" i="2"/>
  <c r="E42" i="2" l="1"/>
  <c r="E43" i="2" s="1"/>
  <c r="C42" i="2" l="1"/>
  <c r="C43" i="2" s="1"/>
  <c r="C21" i="1"/>
  <c r="C26" i="1" s="1"/>
  <c r="C28" i="1" s="1"/>
  <c r="E25" i="4" s="1"/>
  <c r="E30" i="4" l="1"/>
  <c r="E31" i="4" s="1"/>
  <c r="C36" i="1"/>
  <c r="F25" i="4" l="1"/>
  <c r="F30" i="4" s="1"/>
  <c r="F31" i="4" s="1"/>
  <c r="E10" i="1"/>
  <c r="E21" i="1" s="1"/>
  <c r="E26" i="1" l="1"/>
  <c r="E28" i="1" s="1"/>
  <c r="G25" i="4"/>
  <c r="G30" i="4" s="1"/>
  <c r="E8" i="4" l="1"/>
  <c r="F8" i="4" s="1"/>
  <c r="E36" i="1"/>
  <c r="E14" i="4" l="1"/>
  <c r="E19" i="4" s="1"/>
  <c r="F14" i="4" l="1"/>
  <c r="F19" i="4" s="1"/>
</calcChain>
</file>

<file path=xl/sharedStrings.xml><?xml version="1.0" encoding="utf-8"?>
<sst xmlns="http://schemas.openxmlformats.org/spreadsheetml/2006/main" count="192" uniqueCount="139">
  <si>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</si>
  <si>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</si>
  <si>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</si>
  <si>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</si>
  <si>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 xml:space="preserve">Комиссионные расходы </t>
  </si>
  <si>
    <t>Операционная прибыль</t>
  </si>
  <si>
    <t xml:space="preserve">Общие административные расходы </t>
  </si>
  <si>
    <t>Статьи, которые реклассифицированы или могут быть впоследствии реклассифицированы в состав прибыли или убытка:</t>
  </si>
  <si>
    <t>АКТИВЫ</t>
  </si>
  <si>
    <t xml:space="preserve">Денежные средства и их эквиваленты </t>
  </si>
  <si>
    <t xml:space="preserve">            </t>
  </si>
  <si>
    <t>Займы, выданные банкам</t>
  </si>
  <si>
    <t xml:space="preserve">Займы, выданные клиентам </t>
  </si>
  <si>
    <t>Основные средства и нематериальные активы</t>
  </si>
  <si>
    <t>Прочие активы</t>
  </si>
  <si>
    <t>Итого активов</t>
  </si>
  <si>
    <t>ОБЯЗАТЕЛЬСТВА</t>
  </si>
  <si>
    <t>Займы от Материнской компании</t>
  </si>
  <si>
    <t>Государственные субсидии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</si>
  <si>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</si>
  <si>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</si>
  <si>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</si>
  <si>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</si>
  <si>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 xml:space="preserve">Дополнительный оплаченный капитал </t>
  </si>
  <si>
    <t>Накопленные убытки</t>
  </si>
  <si>
    <t>Долговые ценные бумаги</t>
  </si>
  <si>
    <t>Дебиторская задолженность по договорам финансовой аренды</t>
  </si>
  <si>
    <t>Активы, подлежащие передаче по договорам финансовой аренды</t>
  </si>
  <si>
    <t>Долговые ценные бумаги выпущенные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</si>
  <si>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</si>
  <si>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</si>
  <si>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</si>
  <si>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 xml:space="preserve">Текущие счета и депозиты клиентов </t>
  </si>
  <si>
    <t>Инвестиционное имущество</t>
  </si>
  <si>
    <t>-    Чистое изменение справедливой стоимости</t>
  </si>
  <si>
    <t>-    Нетто-величина, перенесенная в состав прибыли или убытка</t>
  </si>
  <si>
    <t>Прочие процентные доходы</t>
  </si>
  <si>
    <t>Процентные доходы, рассчитанные с использованием метода эффективной процентной ставки</t>
  </si>
  <si>
    <t>Авансы по договорам финансовой аренды</t>
  </si>
  <si>
    <t>Главный бухгалтер</t>
  </si>
  <si>
    <t>Мамекова С.М.</t>
  </si>
  <si>
    <t>ДВИЖЕНИЕ ДЕНЕЖНЫХ СРЕДСТВ ОТ ОПЕРАЦИОННОЙ ДЕЯТЕЛЬНОСТИ</t>
  </si>
  <si>
    <t>Вознаграждение полученное</t>
  </si>
  <si>
    <t>Вознаграждение выплаченное</t>
  </si>
  <si>
    <t>Комиссионное вознаграждение полученное</t>
  </si>
  <si>
    <t>Комиссионное вознаграждение выплаченное</t>
  </si>
  <si>
    <t>Общие административные платежи</t>
  </si>
  <si>
    <t>(Увеличение)/уменьшение операционных активов</t>
  </si>
  <si>
    <t xml:space="preserve">Прочие активы </t>
  </si>
  <si>
    <t>Увеличение/(уменьшение) операционных обязательств</t>
  </si>
  <si>
    <t>Текущие счета и вклады клиентов</t>
  </si>
  <si>
    <t xml:space="preserve">Подоходный налог уплаченный </t>
  </si>
  <si>
    <t xml:space="preserve">ДВИЖЕНИЕ ДЕНЕЖНЫХ СРЕДСТВ ОТ ИНВЕСТИЦИОННОЙ ДЕЯТЕЛЬНОСТИ </t>
  </si>
  <si>
    <t>ДВИЖЕНИЕ ДЕНЕЖНЫХ СРЕДСТВ ОТ ФИНАНСОВОЙ ДЕЯТЕЛЬНОСТИ</t>
  </si>
  <si>
    <t>Поступление от выпуска долговых ценных бумаг</t>
  </si>
  <si>
    <t>Погашение/выкуп выпущенных долговых ценных бумаг</t>
  </si>
  <si>
    <t xml:space="preserve">Влияние изменений валютных курсов на денежные средства и их эквиваленты </t>
  </si>
  <si>
    <t>Дополнитель-ный оплаченный капитал</t>
  </si>
  <si>
    <t>Всего собственного капитала</t>
  </si>
  <si>
    <t>Операции с собственниками, отраженные непосредственно в составе собственного капитала</t>
  </si>
  <si>
    <t>Прочий совокупный убыток</t>
  </si>
  <si>
    <t>Прочие поступления, нетто</t>
  </si>
  <si>
    <t>Приобретение основных средств и нематериальных активов, инвестиционного имущества и прочих внеоборотных активов</t>
  </si>
  <si>
    <t>Выбытие и погашение долговых ценных бумаг</t>
  </si>
  <si>
    <t>Влияние изменений резерва под обесценение на денежные средства и их эквиваленты</t>
  </si>
  <si>
    <t>Поступление от выпуска акций</t>
  </si>
  <si>
    <t>Долевые инвестиции</t>
  </si>
  <si>
    <t xml:space="preserve">Долевые инвестиции </t>
  </si>
  <si>
    <t xml:space="preserve">Акции выпущенные </t>
  </si>
  <si>
    <t>Чистая прибыль от операций с финансовыми инструментами, оцениваемыми по справедливой стоимости через прибыль или убыток</t>
  </si>
  <si>
    <t>Резервы</t>
  </si>
  <si>
    <t>Поступление денежных средств от финансовой деятельности</t>
  </si>
  <si>
    <t>Резерв изменений справедливой стоимости:</t>
  </si>
  <si>
    <t>Резерв изменений справедливой стоимости</t>
  </si>
  <si>
    <t>Всего операций с собственниками, отраженных в составе собственного капитала</t>
  </si>
  <si>
    <t>Текущий налоговый актив</t>
  </si>
  <si>
    <t xml:space="preserve">Чистое изменение справедливой стоимости долговых инструментов (не аудировано) </t>
  </si>
  <si>
    <t>Нетто-величина, перенесенная в состав прибыли или убытка (не аудировано)</t>
  </si>
  <si>
    <t>Чистое изменение справедливой стоимости финансовых активов (не аудировано)</t>
  </si>
  <si>
    <t>Не аудировано</t>
  </si>
  <si>
    <t>Отложенные налоговые активы</t>
  </si>
  <si>
    <t>Дивиденды полученные</t>
  </si>
  <si>
    <t>-</t>
  </si>
  <si>
    <t>Счета и вклады в банках и прочих финансовых институтах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</si>
  <si>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</si>
  <si>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</si>
  <si>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Чистое увеличение денежных средств и их эквивалентов </t>
  </si>
  <si>
    <t>Чистая прибыль от операций с долговыми ценными бумагами, оцениваемыми по справедливой стоимости через прочий совокупный доход</t>
  </si>
  <si>
    <t>Остаток на 1 января 2021 года</t>
  </si>
  <si>
    <t xml:space="preserve">Прибыль за период (не аудировано) </t>
  </si>
  <si>
    <t>Чистый убыток, возникший в результате прекращения признания финансовых активов, оцениваемых по амортизированной стоимости</t>
  </si>
  <si>
    <t>Займы от АО «ФНБ «Самрук-Казына»</t>
  </si>
  <si>
    <t xml:space="preserve">Формирование убытков от обесценения долговых финансовых активов </t>
  </si>
  <si>
    <t xml:space="preserve">(Формирование)/восстановление убытков от обесценения прочих нефинансовых активов </t>
  </si>
  <si>
    <t xml:space="preserve">Всего прочего совокупного убытка (не аудировано) </t>
  </si>
  <si>
    <t>Всего прочего совокупного убытка (не аудировано)</t>
  </si>
  <si>
    <t>Прибыль за период (не аудировано)</t>
  </si>
  <si>
    <t>31 декабря 2021 г.</t>
  </si>
  <si>
    <t xml:space="preserve">Расход по подоходному налогу </t>
  </si>
  <si>
    <t>Прибыль до налогообложения</t>
  </si>
  <si>
    <t>Кредиторская задолженность по сделкам РЕПО</t>
  </si>
  <si>
    <t xml:space="preserve"> АО «Банк Развития Казахстана» по состоянию на 31 марта 2022 года</t>
  </si>
  <si>
    <t>31 марта 2022 г.</t>
  </si>
  <si>
    <t>Нераспределенная прибыль</t>
  </si>
  <si>
    <t xml:space="preserve">Займы от банков и прочих финансовых институтов </t>
  </si>
  <si>
    <t xml:space="preserve"> АО «Банк Развития Казахстана» за три месяца, закончившиеся 31 марта 2022 года</t>
  </si>
  <si>
    <t xml:space="preserve">АО «Банк Развития Казахстана»  за три месяца, закончившиеся 31 марта 2022 года </t>
  </si>
  <si>
    <t xml:space="preserve"> АО «Банк Развития Казахстана»  за три месяца, закончившиеся 31 марта 2022 года </t>
  </si>
  <si>
    <t>Дисконт по выпущенным долговым ценным бумагам, за вычетом налогов в размере 627 825 тыс. тенге (не аудировано)</t>
  </si>
  <si>
    <t>Остаток на 31 марта 2021 года (не аудировано)</t>
  </si>
  <si>
    <t>Прибыль за период</t>
  </si>
  <si>
    <t>Прочий совокупный убыток за период</t>
  </si>
  <si>
    <t>Всего совокупного (убытка)/дохода за период</t>
  </si>
  <si>
    <t>Чистый комиссионный (расход)/ доход</t>
  </si>
  <si>
    <t xml:space="preserve">Чистый прибыль/(убыток) от операций с иностранной валютой  </t>
  </si>
  <si>
    <t>Чистое поступление/(использование) денежных средств от операционной деятельности до уплаты подоходного налога</t>
  </si>
  <si>
    <t xml:space="preserve">Поступление/(использование) денежных средств в операционной деятельности </t>
  </si>
  <si>
    <t>Поступление денежных средств от инвестиционной деятельности</t>
  </si>
  <si>
    <t>Остаток на 1 января 2022 года</t>
  </si>
  <si>
    <t>Остаток на 31 марта 2022 года (не аудировано)</t>
  </si>
  <si>
    <t>Чистый (убыток)/прибыль от операций с финансовыми инструментами, оцениваемыми по справедливой стоимости через прибыль или убыток</t>
  </si>
  <si>
    <t>Восстановление убытков от обесценения в отношении обязательств по предоставлению займов и договоров финансовых гарантий</t>
  </si>
  <si>
    <t>Чистые (выбытия)/поступления по операциям с иностранной валютой</t>
  </si>
  <si>
    <t>Всего совокупного дохода за период (не аудировано)</t>
  </si>
  <si>
    <t xml:space="preserve">Всего совокупного убытка за период (не аудировано) </t>
  </si>
  <si>
    <t xml:space="preserve">Прочие доходы, нетто </t>
  </si>
  <si>
    <t>Елибаев М.Т.</t>
  </si>
  <si>
    <t>И.о. Председателя Правления</t>
  </si>
  <si>
    <t>За три месяца, закончившиеся
31 марта 2022 года</t>
  </si>
  <si>
    <t>За три месяца, закончившиеся
31 марта 2021 года</t>
  </si>
  <si>
    <t>Прочий совокупный (убыток)/доход</t>
  </si>
  <si>
    <t>Прочий совокупный доход</t>
  </si>
  <si>
    <t>Примечание</t>
  </si>
  <si>
    <t>Базовая и разводненная прибыль на акцию, в тенге</t>
  </si>
  <si>
    <t>Консолидированный промежуточный сокращенный отчет о финансовом положении</t>
  </si>
  <si>
    <t>Консолидированный промежуточный сокращенный отчет о прибыли или убытке и прочем совокупном доходе</t>
  </si>
  <si>
    <t xml:space="preserve">Консолидированный промежуточный сокращенный отчет о движении денежных средств  </t>
  </si>
  <si>
    <t>Консолидированный промежуточный сокращенный отчет об изменениях в капитале</t>
  </si>
  <si>
    <t>Нераспределен-ная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</si>
</sst>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2" fillId="0" borderId="0"/>
    <xf numFmtId="0" fontId="5" fillId="0" borderId="0"/>
  </cellStyleXfs>
  <cellXfs count="195">
    <xf numFmtId="0" fontId="0" fillId="0" borderId="0" xfId="0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3" fillId="0" borderId="0" xfId="4" applyNumberFormat="1" applyFont="1" applyFill="1" applyAlignment="1">
      <alignment horizontal="right"/>
    </xf>
    <xf numFmtId="165" fontId="7" fillId="0" borderId="0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10" fillId="0" borderId="0" xfId="0" applyNumberFormat="1" applyFont="1"/>
    <xf numFmtId="0" fontId="9" fillId="0" borderId="0" xfId="0" applyFont="1" applyAlignment="1">
      <alignment vertical="center" wrapText="1"/>
    </xf>
    <xf numFmtId="3" fontId="12" fillId="0" borderId="0" xfId="1" applyNumberFormat="1" applyFont="1" applyFill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9" fillId="0" borderId="0" xfId="0" applyFont="1" applyAlignment="1">
      <alignment vertical="center" wrapText="1"/>
    </xf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21" fillId="0" borderId="0" xfId="2" applyFont="1" applyFill="1"/>
    <xf numFmtId="0" fontId="3" fillId="0" borderId="0" xfId="2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165" fontId="3" fillId="0" borderId="0" xfId="2" applyNumberFormat="1" applyFont="1" applyFill="1" applyAlignment="1">
      <alignment horizontal="right"/>
    </xf>
    <xf numFmtId="166" fontId="3" fillId="0" borderId="0" xfId="6" applyNumberFormat="1" applyFont="1" applyFill="1" applyAlignment="1">
      <alignment horizontal="right"/>
    </xf>
    <xf numFmtId="0" fontId="13" fillId="0" borderId="0" xfId="2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5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9" fillId="0" borderId="0" xfId="0" applyFont="1" applyAlignment="1">
      <alignment wrapText="1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0" fontId="9" fillId="0" borderId="0" xfId="0" applyFont="1" applyAlignment="1">
      <alignment vertical="center" wrapText="1"/>
    </xf>
    <xf numFmtId="3" fontId="3" fillId="0" borderId="0" xfId="2" applyNumberFormat="1" applyFont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165" fontId="6" fillId="0" borderId="4" xfId="4" applyNumberFormat="1" applyFont="1" applyFill="1" applyBorder="1" applyAlignment="1" applyProtection="1"/>
    <xf numFmtId="165" fontId="7" fillId="0" borderId="0" xfId="4" applyNumberFormat="1" applyFont="1" applyFill="1" applyBorder="1" applyAlignment="1" applyProtection="1"/>
    <xf numFmtId="3" fontId="1" fillId="0" borderId="3" xfId="4" applyNumberFormat="1" applyFont="1" applyFill="1" applyBorder="1" applyAlignment="1" applyProtection="1">
      <alignment wrapText="1"/>
    </xf>
    <xf numFmtId="165" fontId="6" fillId="0" borderId="3" xfId="4" applyNumberFormat="1" applyFont="1" applyFill="1" applyBorder="1" applyAlignment="1" applyProtection="1"/>
    <xf numFmtId="37" fontId="3" fillId="0" borderId="0" xfId="2" applyNumberFormat="1" applyFont="1" applyFill="1" applyAlignment="1" applyProtection="1"/>
    <xf numFmtId="3" fontId="3" fillId="0" borderId="0" xfId="4" applyNumberFormat="1" applyFont="1" applyFill="1" applyAlignment="1"/>
    <xf numFmtId="165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7" fillId="0" borderId="0" xfId="4" applyNumberFormat="1" applyFont="1" applyFill="1" applyBorder="1" applyAlignment="1" applyProtection="1"/>
    <xf numFmtId="0" fontId="3" fillId="0" borderId="0" xfId="2" applyFont="1" applyFill="1" applyAlignment="1"/>
    <xf numFmtId="37" fontId="1" fillId="0" borderId="0" xfId="2" applyNumberFormat="1" applyFont="1" applyFill="1" applyBorder="1" applyAlignment="1" applyProtection="1"/>
    <xf numFmtId="3" fontId="1" fillId="0" borderId="4" xfId="4" applyNumberFormat="1" applyFont="1" applyFill="1" applyBorder="1" applyAlignment="1" applyProtection="1">
      <alignment wrapText="1"/>
    </xf>
    <xf numFmtId="37" fontId="3" fillId="0" borderId="2" xfId="2" applyNumberFormat="1" applyFont="1" applyFill="1" applyBorder="1" applyAlignment="1" applyProtection="1"/>
    <xf numFmtId="167" fontId="9" fillId="0" borderId="0" xfId="0" applyNumberFormat="1" applyFont="1" applyBorder="1" applyAlignment="1">
      <alignment wrapText="1"/>
    </xf>
    <xf numFmtId="167" fontId="7" fillId="0" borderId="2" xfId="4" applyNumberFormat="1" applyFont="1" applyFill="1" applyBorder="1" applyAlignment="1" applyProtection="1">
      <alignment horizontal="right"/>
    </xf>
    <xf numFmtId="167" fontId="7" fillId="0" borderId="0" xfId="4" applyNumberFormat="1" applyFont="1" applyFill="1" applyBorder="1" applyAlignment="1" applyProtection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Border="1" applyAlignment="1">
      <alignment wrapText="1"/>
    </xf>
    <xf numFmtId="167" fontId="1" fillId="0" borderId="3" xfId="0" applyNumberFormat="1" applyFont="1" applyBorder="1" applyAlignment="1">
      <alignment wrapText="1"/>
    </xf>
    <xf numFmtId="167" fontId="3" fillId="0" borderId="0" xfId="0" applyNumberFormat="1" applyFont="1" applyBorder="1" applyAlignment="1">
      <alignment wrapText="1"/>
    </xf>
    <xf numFmtId="167" fontId="3" fillId="0" borderId="2" xfId="4" applyNumberFormat="1" applyFont="1" applyFill="1" applyBorder="1" applyAlignment="1" applyProtection="1">
      <alignment horizontal="right"/>
    </xf>
    <xf numFmtId="167" fontId="6" fillId="0" borderId="2" xfId="4" applyNumberFormat="1" applyFont="1" applyFill="1" applyBorder="1" applyAlignment="1" applyProtection="1">
      <alignment horizontal="right"/>
    </xf>
    <xf numFmtId="167" fontId="1" fillId="0" borderId="2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3" fillId="0" borderId="2" xfId="0" applyNumberFormat="1" applyFont="1" applyFill="1" applyBorder="1" applyAlignment="1" applyProtection="1">
      <alignment horizontal="right"/>
    </xf>
    <xf numFmtId="167" fontId="1" fillId="0" borderId="0" xfId="0" applyNumberFormat="1" applyFont="1" applyBorder="1" applyAlignment="1">
      <alignment wrapText="1"/>
    </xf>
    <xf numFmtId="167" fontId="10" fillId="0" borderId="0" xfId="0" applyNumberFormat="1" applyFont="1"/>
    <xf numFmtId="167" fontId="1" fillId="0" borderId="0" xfId="0" applyNumberFormat="1" applyFont="1" applyAlignment="1">
      <alignment wrapText="1"/>
    </xf>
    <xf numFmtId="167" fontId="1" fillId="0" borderId="2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0" xfId="4" applyNumberFormat="1" applyFont="1" applyFill="1" applyBorder="1" applyAlignment="1" applyProtection="1">
      <alignment horizontal="right"/>
    </xf>
    <xf numFmtId="167" fontId="10" fillId="0" borderId="0" xfId="0" applyNumberFormat="1" applyFont="1" applyAlignment="1"/>
    <xf numFmtId="167" fontId="10" fillId="0" borderId="0" xfId="0" applyNumberFormat="1" applyFont="1" applyBorder="1"/>
    <xf numFmtId="167" fontId="15" fillId="0" borderId="0" xfId="0" applyNumberFormat="1" applyFont="1"/>
    <xf numFmtId="165" fontId="6" fillId="0" borderId="2" xfId="4" applyNumberFormat="1" applyFont="1" applyFill="1" applyBorder="1" applyAlignment="1" applyProtection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3" fontId="9" fillId="0" borderId="0" xfId="4" applyNumberFormat="1" applyFont="1" applyFill="1" applyAlignment="1">
      <alignment horizontal="right" vertical="top"/>
    </xf>
    <xf numFmtId="165" fontId="7" fillId="0" borderId="0" xfId="4" applyNumberFormat="1" applyFont="1" applyFill="1" applyBorder="1" applyAlignment="1" applyProtection="1">
      <alignment horizontal="right" vertical="top"/>
    </xf>
    <xf numFmtId="165" fontId="9" fillId="0" borderId="0" xfId="4" applyNumberFormat="1" applyFont="1" applyFill="1" applyBorder="1" applyAlignment="1" applyProtection="1">
      <alignment horizontal="right" vertical="top"/>
    </xf>
    <xf numFmtId="3" fontId="3" fillId="0" borderId="0" xfId="4" applyNumberFormat="1" applyFont="1" applyFill="1" applyAlignment="1">
      <alignment horizontal="right" vertical="top"/>
    </xf>
    <xf numFmtId="166" fontId="8" fillId="0" borderId="3" xfId="6" applyNumberFormat="1" applyFont="1" applyBorder="1" applyAlignment="1">
      <alignment horizontal="right" vertical="top" wrapText="1"/>
    </xf>
    <xf numFmtId="166" fontId="8" fillId="0" borderId="0" xfId="6" applyNumberFormat="1" applyFont="1" applyBorder="1" applyAlignment="1">
      <alignment horizontal="right" vertical="top" wrapText="1"/>
    </xf>
    <xf numFmtId="166" fontId="9" fillId="0" borderId="0" xfId="6" applyNumberFormat="1" applyFont="1" applyAlignment="1">
      <alignment horizontal="right" vertical="top" wrapText="1"/>
    </xf>
    <xf numFmtId="166" fontId="9" fillId="0" borderId="0" xfId="6" applyNumberFormat="1" applyFont="1" applyBorder="1" applyAlignment="1">
      <alignment horizontal="right" vertical="top" wrapText="1"/>
    </xf>
    <xf numFmtId="166" fontId="8" fillId="0" borderId="0" xfId="6" applyNumberFormat="1" applyFont="1" applyAlignment="1">
      <alignment horizontal="right" vertical="top" wrapText="1"/>
    </xf>
    <xf numFmtId="165" fontId="8" fillId="0" borderId="2" xfId="4" applyNumberFormat="1" applyFont="1" applyFill="1" applyBorder="1" applyAlignment="1" applyProtection="1">
      <alignment horizontal="right" vertical="top"/>
    </xf>
    <xf numFmtId="165" fontId="6" fillId="0" borderId="0" xfId="4" applyNumberFormat="1" applyFont="1" applyFill="1" applyBorder="1" applyAlignment="1" applyProtection="1">
      <alignment horizontal="right" vertical="top"/>
    </xf>
    <xf numFmtId="165" fontId="8" fillId="0" borderId="3" xfId="4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165" fontId="3" fillId="0" borderId="0" xfId="4" applyNumberFormat="1" applyFont="1" applyFill="1" applyBorder="1" applyAlignment="1" applyProtection="1">
      <alignment horizontal="right" vertical="top"/>
    </xf>
    <xf numFmtId="166" fontId="9" fillId="0" borderId="3" xfId="6" applyNumberFormat="1" applyFont="1" applyBorder="1" applyAlignment="1">
      <alignment horizontal="right" vertical="top" wrapText="1"/>
    </xf>
    <xf numFmtId="166" fontId="8" fillId="0" borderId="1" xfId="6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3" fontId="8" fillId="0" borderId="0" xfId="1" applyNumberFormat="1" applyFont="1" applyAlignment="1">
      <alignment vertical="top"/>
    </xf>
    <xf numFmtId="3" fontId="1" fillId="0" borderId="0" xfId="1" applyNumberFormat="1" applyFont="1" applyBorder="1" applyAlignment="1">
      <alignment vertical="top"/>
    </xf>
    <xf numFmtId="0" fontId="3" fillId="0" borderId="0" xfId="1" applyFont="1" applyAlignment="1">
      <alignment vertical="top"/>
    </xf>
    <xf numFmtId="0" fontId="20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9" fillId="0" borderId="0" xfId="0" applyFont="1" applyAlignment="1">
      <alignment wrapText="1"/>
    </xf>
    <xf numFmtId="3" fontId="9" fillId="0" borderId="0" xfId="0" applyNumberFormat="1" applyFont="1" applyAlignment="1">
      <alignment wrapText="1"/>
    </xf>
    <xf numFmtId="3" fontId="9" fillId="0" borderId="0" xfId="4" applyNumberFormat="1" applyFont="1" applyFill="1" applyAlignment="1">
      <alignment horizontal="right"/>
    </xf>
    <xf numFmtId="165" fontId="9" fillId="0" borderId="0" xfId="4" applyNumberFormat="1" applyFont="1" applyFill="1" applyBorder="1" applyAlignment="1" applyProtection="1">
      <alignment horizontal="right"/>
    </xf>
    <xf numFmtId="166" fontId="8" fillId="0" borderId="0" xfId="6" applyNumberFormat="1" applyFont="1" applyBorder="1" applyAlignment="1">
      <alignment vertical="top" wrapText="1"/>
    </xf>
    <xf numFmtId="3" fontId="9" fillId="0" borderId="0" xfId="0" applyNumberFormat="1" applyFont="1"/>
    <xf numFmtId="3" fontId="8" fillId="0" borderId="0" xfId="6" applyNumberFormat="1" applyFont="1" applyBorder="1" applyAlignment="1">
      <alignment horizontal="right" vertical="top" wrapText="1"/>
    </xf>
    <xf numFmtId="3" fontId="6" fillId="0" borderId="3" xfId="4" applyNumberFormat="1" applyFont="1" applyFill="1" applyBorder="1" applyAlignment="1" applyProtection="1"/>
    <xf numFmtId="0" fontId="24" fillId="0" borderId="0" xfId="0" applyFont="1"/>
    <xf numFmtId="0" fontId="25" fillId="0" borderId="0" xfId="2" applyFont="1" applyFill="1"/>
    <xf numFmtId="0" fontId="26" fillId="0" borderId="0" xfId="3" applyFont="1" applyFill="1" applyAlignment="1">
      <alignment horizontal="right"/>
    </xf>
    <xf numFmtId="165" fontId="25" fillId="0" borderId="0" xfId="2" applyNumberFormat="1" applyFont="1" applyFill="1" applyAlignment="1">
      <alignment horizontal="right"/>
    </xf>
    <xf numFmtId="3" fontId="25" fillId="0" borderId="0" xfId="2" applyNumberFormat="1" applyFont="1" applyFill="1" applyAlignment="1">
      <alignment horizontal="right"/>
    </xf>
    <xf numFmtId="165" fontId="27" fillId="0" borderId="0" xfId="2" applyNumberFormat="1" applyFont="1" applyFill="1"/>
    <xf numFmtId="0" fontId="27" fillId="0" borderId="0" xfId="2" applyFont="1" applyFill="1"/>
    <xf numFmtId="0" fontId="27" fillId="0" borderId="0" xfId="2" applyFont="1" applyFill="1" applyAlignment="1">
      <alignment horizontal="right"/>
    </xf>
    <xf numFmtId="0" fontId="25" fillId="0" borderId="0" xfId="2" applyFont="1" applyFill="1" applyAlignment="1">
      <alignment horizontal="right"/>
    </xf>
    <xf numFmtId="0" fontId="9" fillId="0" borderId="0" xfId="0" applyFont="1" applyAlignment="1">
      <alignment vertical="center" wrapText="1"/>
    </xf>
    <xf numFmtId="165" fontId="9" fillId="0" borderId="2" xfId="4" applyNumberFormat="1" applyFont="1" applyFill="1" applyBorder="1" applyAlignment="1" applyProtection="1">
      <alignment horizontal="right" vertical="top"/>
    </xf>
    <xf numFmtId="3" fontId="9" fillId="0" borderId="0" xfId="4" applyNumberFormat="1" applyFont="1" applyFill="1" applyBorder="1" applyAlignment="1" applyProtection="1">
      <alignment horizontal="righ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8" fillId="0" borderId="0" xfId="0" applyFont="1"/>
    <xf numFmtId="0" fontId="9" fillId="0" borderId="0" xfId="0" applyFont="1" applyAlignment="1">
      <alignment vertical="center" wrapText="1"/>
    </xf>
    <xf numFmtId="3" fontId="7" fillId="0" borderId="0" xfId="4" applyNumberFormat="1" applyFont="1" applyFill="1" applyBorder="1" applyAlignment="1" applyProtection="1">
      <alignment horizontal="right"/>
    </xf>
    <xf numFmtId="165" fontId="9" fillId="0" borderId="0" xfId="0" applyNumberFormat="1" applyFont="1"/>
    <xf numFmtId="167" fontId="9" fillId="0" borderId="0" xfId="4" applyNumberFormat="1" applyFont="1" applyFill="1" applyBorder="1" applyAlignment="1" applyProtection="1">
      <alignment horizontal="right"/>
    </xf>
    <xf numFmtId="0" fontId="12" fillId="0" borderId="0" xfId="0" applyFont="1" applyAlignment="1"/>
    <xf numFmtId="0" fontId="12" fillId="0" borderId="0" xfId="2" applyFont="1" applyFill="1" applyAlignment="1">
      <alignment horizontal="center" vertical="justify" wrapText="1"/>
    </xf>
    <xf numFmtId="3" fontId="6" fillId="0" borderId="3" xfId="4" applyNumberFormat="1" applyFont="1" applyFill="1" applyBorder="1" applyAlignment="1" applyProtection="1">
      <alignment horizontal="right"/>
    </xf>
    <xf numFmtId="165" fontId="7" fillId="0" borderId="2" xfId="4" applyNumberFormat="1" applyFont="1" applyFill="1" applyBorder="1" applyAlignment="1" applyProtection="1"/>
    <xf numFmtId="166" fontId="8" fillId="0" borderId="3" xfId="6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" fillId="0" borderId="0" xfId="0" applyFont="1"/>
    <xf numFmtId="3" fontId="1" fillId="0" borderId="0" xfId="1" applyNumberFormat="1" applyFont="1" applyAlignment="1"/>
    <xf numFmtId="0" fontId="1" fillId="0" borderId="0" xfId="0" applyFont="1" applyAlignment="1">
      <alignment vertical="top"/>
    </xf>
    <xf numFmtId="3" fontId="1" fillId="0" borderId="0" xfId="1" applyNumberFormat="1" applyFont="1" applyAlignment="1">
      <alignment horizontal="right"/>
    </xf>
    <xf numFmtId="0" fontId="10" fillId="0" borderId="0" xfId="0" applyFont="1" applyAlignment="1">
      <alignment horizontal="right" vertical="top"/>
    </xf>
    <xf numFmtId="3" fontId="1" fillId="0" borderId="0" xfId="1" applyNumberFormat="1" applyFont="1" applyAlignment="1">
      <alignment horizontal="right" vertical="top"/>
    </xf>
    <xf numFmtId="0" fontId="1" fillId="0" borderId="0" xfId="1" applyFont="1" applyFill="1"/>
    <xf numFmtId="3" fontId="1" fillId="0" borderId="0" xfId="1" applyNumberFormat="1" applyFont="1" applyFill="1" applyAlignment="1">
      <alignment horizontal="right"/>
    </xf>
    <xf numFmtId="3" fontId="1" fillId="0" borderId="0" xfId="1" applyNumberFormat="1" applyFont="1" applyFill="1" applyAlignment="1"/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3" fontId="1" fillId="0" borderId="0" xfId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9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12" fillId="0" borderId="0" xfId="2" applyFont="1" applyFill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" fillId="0" borderId="0" xfId="2" applyFont="1" applyFill="1" applyBorder="1" applyAlignment="1">
      <alignment horizontal="center" wrapText="1"/>
    </xf>
    <xf numFmtId="3" fontId="12" fillId="0" borderId="0" xfId="1" applyNumberFormat="1" applyFont="1" applyFill="1" applyAlignment="1">
      <alignment horizontal="right"/>
    </xf>
    <xf numFmtId="0" fontId="3" fillId="0" borderId="0" xfId="2" applyFont="1" applyFill="1" applyAlignment="1">
      <alignment horizontal="center" wrapText="1"/>
    </xf>
  </cellXfs>
  <cellStyles count="9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view="pageBreakPreview" zoomScale="85" zoomScaleNormal="100" zoomScaleSheetLayoutView="85" workbookViewId="0">
      <selection activeCell="A10" sqref="A10"/>
    </sheetView>
  </sheetViews>
  <sheetFormatPr defaultColWidth="9.28515625" defaultRowHeight="15.75" x14ac:dyDescent="0.25"/>
  <cols>
    <col min="1" max="1" width="61.28515625" style="7" customWidth="1"/>
    <col min="2" max="2" width="7.7109375" style="160" customWidth="1"/>
    <col min="3" max="3" width="21.7109375" style="7" customWidth="1"/>
    <col min="4" max="4" width="1.7109375" style="7" customWidth="1"/>
    <col min="5" max="5" width="21.7109375" style="7" customWidth="1"/>
    <col min="6" max="6" width="14.7109375" style="7" customWidth="1"/>
    <col min="7" max="7" width="11" style="7" bestFit="1" customWidth="1"/>
    <col min="8" max="16384" width="9.28515625" style="7"/>
  </cols>
  <sheetData>
    <row r="1" spans="1:5" ht="18.75" x14ac:dyDescent="0.3">
      <c r="A1" s="176" t="s">
        <v>134</v>
      </c>
      <c r="B1" s="176"/>
      <c r="C1" s="176"/>
      <c r="D1" s="176"/>
      <c r="E1" s="176"/>
    </row>
    <row r="2" spans="1:5" ht="18.75" x14ac:dyDescent="0.3">
      <c r="A2" s="177" t="s">
        <v>101</v>
      </c>
      <c r="B2" s="177"/>
      <c r="C2" s="177"/>
      <c r="D2" s="177"/>
      <c r="E2" s="177"/>
    </row>
    <row r="4" spans="1:5" x14ac:dyDescent="0.25">
      <c r="C4" s="14" t="s">
        <v>79</v>
      </c>
      <c r="E4" s="146"/>
    </row>
    <row r="5" spans="1:5" x14ac:dyDescent="0.25">
      <c r="A5" s="175"/>
      <c r="B5" s="180" t="s">
        <v>132</v>
      </c>
      <c r="C5" s="145" t="s">
        <v>102</v>
      </c>
      <c r="D5" s="178"/>
      <c r="E5" s="146" t="s">
        <v>97</v>
      </c>
    </row>
    <row r="6" spans="1:5" x14ac:dyDescent="0.25">
      <c r="A6" s="175"/>
      <c r="B6" s="181"/>
      <c r="C6" s="11" t="s">
        <v>0</v>
      </c>
      <c r="D6" s="178"/>
      <c r="E6" s="11" t="s">
        <v>0</v>
      </c>
    </row>
    <row r="7" spans="1:5" x14ac:dyDescent="0.25">
      <c r="A7" s="5" t="s">
        <v>8</v>
      </c>
      <c r="B7" s="162"/>
      <c r="C7" s="6"/>
      <c r="D7" s="6"/>
      <c r="E7" s="15"/>
    </row>
    <row r="8" spans="1:5" x14ac:dyDescent="0.25">
      <c r="A8" s="6" t="s">
        <v>9</v>
      </c>
      <c r="B8" s="161">
        <v>12</v>
      </c>
      <c r="C8" s="3">
        <v>457911534</v>
      </c>
      <c r="D8" s="3" t="s">
        <v>10</v>
      </c>
      <c r="E8" s="3">
        <v>326147355</v>
      </c>
    </row>
    <row r="9" spans="1:5" x14ac:dyDescent="0.25">
      <c r="A9" s="6" t="s">
        <v>83</v>
      </c>
      <c r="B9" s="161">
        <v>13</v>
      </c>
      <c r="C9" s="3">
        <v>155532291</v>
      </c>
      <c r="D9" s="3"/>
      <c r="E9" s="3">
        <v>170632268</v>
      </c>
    </row>
    <row r="10" spans="1:5" x14ac:dyDescent="0.25">
      <c r="A10" s="6" t="s">
        <v>11</v>
      </c>
      <c r="B10" s="161">
        <v>14</v>
      </c>
      <c r="C10" s="3">
        <v>119999571</v>
      </c>
      <c r="D10" s="3"/>
      <c r="E10" s="3">
        <v>121034637</v>
      </c>
    </row>
    <row r="11" spans="1:5" x14ac:dyDescent="0.25">
      <c r="A11" s="6" t="s">
        <v>12</v>
      </c>
      <c r="B11" s="161">
        <v>15</v>
      </c>
      <c r="C11" s="3">
        <v>1894154244</v>
      </c>
      <c r="D11" s="3"/>
      <c r="E11" s="3">
        <v>1892507997</v>
      </c>
    </row>
    <row r="12" spans="1:5" ht="31.5" x14ac:dyDescent="0.25">
      <c r="A12" s="21" t="s">
        <v>26</v>
      </c>
      <c r="B12" s="161">
        <v>16</v>
      </c>
      <c r="C12" s="3">
        <v>467900031</v>
      </c>
      <c r="D12" s="3"/>
      <c r="E12" s="3">
        <v>452103716</v>
      </c>
    </row>
    <row r="13" spans="1:5" x14ac:dyDescent="0.25">
      <c r="A13" s="17" t="s">
        <v>25</v>
      </c>
      <c r="B13" s="161">
        <v>17</v>
      </c>
      <c r="C13" s="3">
        <v>553116749</v>
      </c>
      <c r="D13" s="3"/>
      <c r="E13" s="3">
        <v>544518922</v>
      </c>
    </row>
    <row r="14" spans="1:5" x14ac:dyDescent="0.25">
      <c r="A14" s="21" t="s">
        <v>38</v>
      </c>
      <c r="B14" s="161"/>
      <c r="C14" s="3">
        <v>167930239</v>
      </c>
      <c r="D14" s="3"/>
      <c r="E14" s="3">
        <v>166405066</v>
      </c>
    </row>
    <row r="15" spans="1:5" ht="31.5" x14ac:dyDescent="0.25">
      <c r="A15" s="21" t="s">
        <v>27</v>
      </c>
      <c r="B15" s="161"/>
      <c r="C15" s="3">
        <v>6080338</v>
      </c>
      <c r="D15" s="3"/>
      <c r="E15" s="3">
        <v>5625927</v>
      </c>
    </row>
    <row r="16" spans="1:5" x14ac:dyDescent="0.25">
      <c r="A16" s="54" t="s">
        <v>67</v>
      </c>
      <c r="B16" s="161"/>
      <c r="C16" s="3">
        <v>35687437</v>
      </c>
      <c r="D16" s="3"/>
      <c r="E16" s="3">
        <v>35687437</v>
      </c>
    </row>
    <row r="17" spans="1:5" x14ac:dyDescent="0.25">
      <c r="A17" s="27" t="s">
        <v>33</v>
      </c>
      <c r="B17" s="161"/>
      <c r="C17" s="3">
        <v>101757</v>
      </c>
      <c r="D17" s="3"/>
      <c r="E17" s="3">
        <v>217830</v>
      </c>
    </row>
    <row r="18" spans="1:5" ht="14.25" customHeight="1" x14ac:dyDescent="0.25">
      <c r="A18" s="6" t="s">
        <v>13</v>
      </c>
      <c r="B18" s="161"/>
      <c r="C18" s="3">
        <v>5920302</v>
      </c>
      <c r="D18" s="3"/>
      <c r="E18" s="3">
        <v>5988816</v>
      </c>
    </row>
    <row r="19" spans="1:5" x14ac:dyDescent="0.25">
      <c r="A19" s="6" t="s">
        <v>14</v>
      </c>
      <c r="B19" s="161"/>
      <c r="C19" s="3">
        <v>9686867</v>
      </c>
      <c r="D19" s="3"/>
      <c r="E19" s="3">
        <v>10981173</v>
      </c>
    </row>
    <row r="20" spans="1:5" x14ac:dyDescent="0.25">
      <c r="A20" s="6" t="s">
        <v>75</v>
      </c>
      <c r="B20" s="161"/>
      <c r="C20" s="3">
        <v>7092894</v>
      </c>
      <c r="D20" s="3"/>
      <c r="E20" s="3">
        <v>7244522</v>
      </c>
    </row>
    <row r="21" spans="1:5" x14ac:dyDescent="0.25">
      <c r="A21" s="142" t="s">
        <v>80</v>
      </c>
      <c r="B21" s="161"/>
      <c r="C21" s="3">
        <v>3783885</v>
      </c>
      <c r="D21" s="3"/>
      <c r="E21" s="3">
        <v>2733734</v>
      </c>
    </row>
    <row r="22" spans="1:5" x14ac:dyDescent="0.25">
      <c r="A22" s="5" t="s">
        <v>15</v>
      </c>
      <c r="B22" s="162"/>
      <c r="C22" s="12">
        <f>SUM(C8:C21)</f>
        <v>3884898139</v>
      </c>
      <c r="D22" s="5"/>
      <c r="E22" s="12">
        <f>SUM(E8:E21)</f>
        <v>3741829400</v>
      </c>
    </row>
    <row r="23" spans="1:5" x14ac:dyDescent="0.25">
      <c r="A23" s="5"/>
      <c r="B23" s="162"/>
      <c r="C23" s="179"/>
      <c r="D23" s="175"/>
      <c r="E23" s="179"/>
    </row>
    <row r="24" spans="1:5" x14ac:dyDescent="0.25">
      <c r="A24" s="5" t="s">
        <v>16</v>
      </c>
      <c r="B24" s="162"/>
      <c r="C24" s="175"/>
      <c r="D24" s="175"/>
      <c r="E24" s="175"/>
    </row>
    <row r="25" spans="1:5" x14ac:dyDescent="0.25">
      <c r="A25" s="6" t="s">
        <v>32</v>
      </c>
      <c r="B25" s="161">
        <v>18</v>
      </c>
      <c r="C25" s="3">
        <v>75418177</v>
      </c>
      <c r="D25" s="3"/>
      <c r="E25" s="3">
        <v>30412126</v>
      </c>
    </row>
    <row r="26" spans="1:5" x14ac:dyDescent="0.25">
      <c r="A26" s="6" t="s">
        <v>91</v>
      </c>
      <c r="B26" s="161"/>
      <c r="C26" s="3">
        <v>11361222</v>
      </c>
      <c r="D26" s="3"/>
      <c r="E26" s="3">
        <v>11195666</v>
      </c>
    </row>
    <row r="27" spans="1:5" x14ac:dyDescent="0.25">
      <c r="A27" s="6" t="s">
        <v>104</v>
      </c>
      <c r="B27" s="161">
        <v>19</v>
      </c>
      <c r="C27" s="3">
        <v>586176580</v>
      </c>
      <c r="D27" s="3"/>
      <c r="E27" s="3">
        <v>556669981</v>
      </c>
    </row>
    <row r="28" spans="1:5" x14ac:dyDescent="0.25">
      <c r="A28" s="6" t="s">
        <v>17</v>
      </c>
      <c r="B28" s="161">
        <v>20</v>
      </c>
      <c r="C28" s="3">
        <v>299420349</v>
      </c>
      <c r="D28" s="3"/>
      <c r="E28" s="3">
        <v>283338056</v>
      </c>
    </row>
    <row r="29" spans="1:5" x14ac:dyDescent="0.25">
      <c r="A29" s="149" t="s">
        <v>100</v>
      </c>
      <c r="B29" s="161"/>
      <c r="C29" s="128">
        <v>0</v>
      </c>
      <c r="D29" s="3"/>
      <c r="E29" s="3">
        <v>43189663</v>
      </c>
    </row>
    <row r="30" spans="1:5" x14ac:dyDescent="0.25">
      <c r="A30" s="6" t="s">
        <v>18</v>
      </c>
      <c r="B30" s="161">
        <v>21</v>
      </c>
      <c r="C30" s="3">
        <v>334880931</v>
      </c>
      <c r="D30" s="3"/>
      <c r="E30" s="3">
        <v>301140609</v>
      </c>
    </row>
    <row r="31" spans="1:5" x14ac:dyDescent="0.25">
      <c r="A31" s="6" t="s">
        <v>28</v>
      </c>
      <c r="B31" s="161">
        <v>22</v>
      </c>
      <c r="C31" s="3">
        <v>1798638874</v>
      </c>
      <c r="D31" s="3"/>
      <c r="E31" s="3">
        <v>1716748732</v>
      </c>
    </row>
    <row r="32" spans="1:5" x14ac:dyDescent="0.25">
      <c r="A32" s="6" t="s">
        <v>19</v>
      </c>
      <c r="B32" s="161"/>
      <c r="C32" s="3">
        <v>120004863</v>
      </c>
      <c r="D32" s="3"/>
      <c r="E32" s="3">
        <v>118216761</v>
      </c>
    </row>
    <row r="33" spans="1:7" x14ac:dyDescent="0.25">
      <c r="A33" s="6" t="s">
        <v>20</v>
      </c>
      <c r="B33" s="161"/>
      <c r="C33" s="3">
        <v>111077791</v>
      </c>
      <c r="D33" s="3"/>
      <c r="E33" s="3">
        <v>111480361</v>
      </c>
    </row>
    <row r="34" spans="1:7" x14ac:dyDescent="0.25">
      <c r="A34" s="56" t="s">
        <v>70</v>
      </c>
      <c r="B34" s="161"/>
      <c r="C34" s="3">
        <v>12494374</v>
      </c>
      <c r="D34" s="3"/>
      <c r="E34" s="3">
        <v>12609164</v>
      </c>
    </row>
    <row r="35" spans="1:7" x14ac:dyDescent="0.25">
      <c r="A35" s="5" t="s">
        <v>21</v>
      </c>
      <c r="B35" s="162"/>
      <c r="C35" s="12">
        <f>SUM(C25:C34)</f>
        <v>3349473161</v>
      </c>
      <c r="D35" s="5"/>
      <c r="E35" s="12">
        <f>SUM(E25:E34)</f>
        <v>3185001119</v>
      </c>
    </row>
    <row r="36" spans="1:7" x14ac:dyDescent="0.25">
      <c r="A36" s="5"/>
      <c r="B36" s="162"/>
      <c r="C36" s="19"/>
      <c r="D36" s="175"/>
      <c r="E36" s="19"/>
    </row>
    <row r="37" spans="1:7" x14ac:dyDescent="0.25">
      <c r="A37" s="5" t="s">
        <v>29</v>
      </c>
      <c r="B37" s="162"/>
      <c r="C37" s="20"/>
      <c r="D37" s="175"/>
      <c r="E37" s="20"/>
    </row>
    <row r="38" spans="1:7" x14ac:dyDescent="0.25">
      <c r="A38" s="6" t="s">
        <v>22</v>
      </c>
      <c r="B38" s="161"/>
      <c r="C38" s="8">
        <v>515953511</v>
      </c>
      <c r="D38" s="6"/>
      <c r="E38" s="8">
        <v>515953511</v>
      </c>
    </row>
    <row r="39" spans="1:7" x14ac:dyDescent="0.25">
      <c r="A39" s="27" t="s">
        <v>73</v>
      </c>
      <c r="B39" s="161"/>
      <c r="C39" s="4">
        <v>-33722104</v>
      </c>
      <c r="D39" s="4"/>
      <c r="E39" s="4">
        <v>-5828643</v>
      </c>
      <c r="F39" s="16"/>
      <c r="G39" s="16"/>
    </row>
    <row r="40" spans="1:7" x14ac:dyDescent="0.25">
      <c r="A40" s="6" t="s">
        <v>23</v>
      </c>
      <c r="B40" s="161"/>
      <c r="C40" s="8">
        <v>36750489</v>
      </c>
      <c r="D40" s="3"/>
      <c r="E40" s="8">
        <v>36750489</v>
      </c>
    </row>
    <row r="41" spans="1:7" x14ac:dyDescent="0.25">
      <c r="A41" s="6" t="s">
        <v>103</v>
      </c>
      <c r="B41" s="161"/>
      <c r="C41" s="8">
        <v>16443082</v>
      </c>
      <c r="D41" s="4"/>
      <c r="E41" s="8">
        <v>9952924</v>
      </c>
      <c r="F41" s="16"/>
    </row>
    <row r="42" spans="1:7" x14ac:dyDescent="0.25">
      <c r="A42" s="5" t="s">
        <v>30</v>
      </c>
      <c r="B42" s="162"/>
      <c r="C42" s="12">
        <f>SUM(C38:C41)</f>
        <v>535424978</v>
      </c>
      <c r="D42" s="5"/>
      <c r="E42" s="12">
        <f>SUM(E38:E41)</f>
        <v>556828281</v>
      </c>
    </row>
    <row r="43" spans="1:7" ht="16.5" thickBot="1" x14ac:dyDescent="0.3">
      <c r="A43" s="5" t="s">
        <v>31</v>
      </c>
      <c r="B43" s="162"/>
      <c r="C43" s="9">
        <f>C35+C42</f>
        <v>3884898139</v>
      </c>
      <c r="D43" s="5"/>
      <c r="E43" s="9">
        <f>E35+E42</f>
        <v>3741829400</v>
      </c>
    </row>
    <row r="44" spans="1:7" ht="16.5" thickTop="1" x14ac:dyDescent="0.25">
      <c r="C44" s="22"/>
      <c r="E44" s="22"/>
    </row>
    <row r="47" spans="1:7" s="28" customFormat="1" ht="18.75" x14ac:dyDescent="0.3">
      <c r="A47" s="25" t="s">
        <v>127</v>
      </c>
      <c r="B47" s="158"/>
      <c r="C47" s="26"/>
      <c r="D47" s="26"/>
      <c r="E47" s="26" t="s">
        <v>126</v>
      </c>
      <c r="F47" s="26"/>
    </row>
    <row r="48" spans="1:7" s="28" customFormat="1" ht="18.75" x14ac:dyDescent="0.3">
      <c r="A48" s="29"/>
      <c r="B48" s="165"/>
      <c r="C48" s="30"/>
      <c r="D48" s="31"/>
    </row>
    <row r="49" spans="1:6" s="28" customFormat="1" ht="18.75" x14ac:dyDescent="0.3">
      <c r="A49" s="25" t="s">
        <v>39</v>
      </c>
      <c r="B49" s="158"/>
      <c r="C49" s="26"/>
      <c r="D49" s="26"/>
      <c r="E49" s="18" t="s">
        <v>40</v>
      </c>
      <c r="F49" s="26"/>
    </row>
  </sheetData>
  <mergeCells count="9">
    <mergeCell ref="D36:D37"/>
    <mergeCell ref="A1:E1"/>
    <mergeCell ref="A2:E2"/>
    <mergeCell ref="A5:A6"/>
    <mergeCell ref="D5:D6"/>
    <mergeCell ref="C23:C24"/>
    <mergeCell ref="D23:D24"/>
    <mergeCell ref="E23:E24"/>
    <mergeCell ref="B5:B6"/>
  </mergeCells>
  <pageMargins left="0.98425196850393704" right="0.4" top="0.59055118110236204" bottom="0.59055118110236204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topLeftCell="A10" zoomScale="80" zoomScaleNormal="80" zoomScaleSheetLayoutView="100" workbookViewId="0">
      <selection activeCell="B17" sqref="B17"/>
    </sheetView>
  </sheetViews>
  <sheetFormatPr defaultColWidth="9.28515625" defaultRowHeight="15.75" x14ac:dyDescent="0.25"/>
  <cols>
    <col min="1" max="1" width="66.7109375" style="49" customWidth="1"/>
    <col min="2" max="2" width="7.28515625" style="160" customWidth="1"/>
    <col min="3" max="3" width="20.5703125" style="49" customWidth="1"/>
    <col min="4" max="4" width="1.28515625" style="13" customWidth="1"/>
    <col min="5" max="5" width="21.28515625" style="24" customWidth="1"/>
    <col min="6" max="16384" width="9.28515625" style="7"/>
  </cols>
  <sheetData>
    <row r="1" spans="1:5" ht="18.75" x14ac:dyDescent="0.25">
      <c r="A1" s="182" t="s">
        <v>135</v>
      </c>
      <c r="B1" s="182"/>
      <c r="C1" s="182"/>
      <c r="D1" s="182"/>
      <c r="E1" s="182"/>
    </row>
    <row r="2" spans="1:5" ht="18.75" x14ac:dyDescent="0.25">
      <c r="A2" s="183" t="s">
        <v>105</v>
      </c>
      <c r="B2" s="183"/>
      <c r="C2" s="183"/>
      <c r="D2" s="183"/>
      <c r="E2" s="183"/>
    </row>
    <row r="4" spans="1:5" x14ac:dyDescent="0.25">
      <c r="C4" s="51" t="s">
        <v>79</v>
      </c>
      <c r="E4" s="51" t="s">
        <v>79</v>
      </c>
    </row>
    <row r="5" spans="1:5" ht="47.25" x14ac:dyDescent="0.25">
      <c r="A5" s="185"/>
      <c r="B5" s="187" t="s">
        <v>132</v>
      </c>
      <c r="C5" s="95" t="s">
        <v>128</v>
      </c>
      <c r="D5" s="186"/>
      <c r="E5" s="95" t="s">
        <v>129</v>
      </c>
    </row>
    <row r="6" spans="1:5" x14ac:dyDescent="0.25">
      <c r="A6" s="185"/>
      <c r="B6" s="181"/>
      <c r="C6" s="52" t="s">
        <v>0</v>
      </c>
      <c r="D6" s="186"/>
      <c r="E6" s="23" t="s">
        <v>0</v>
      </c>
    </row>
    <row r="7" spans="1:5" ht="31.5" x14ac:dyDescent="0.25">
      <c r="A7" s="48" t="s">
        <v>37</v>
      </c>
      <c r="B7" s="161">
        <v>4</v>
      </c>
      <c r="C7" s="126">
        <v>50398988</v>
      </c>
      <c r="D7" s="71"/>
      <c r="E7" s="126">
        <v>41505641</v>
      </c>
    </row>
    <row r="8" spans="1:5" x14ac:dyDescent="0.25">
      <c r="A8" s="48" t="s">
        <v>36</v>
      </c>
      <c r="B8" s="161">
        <v>4</v>
      </c>
      <c r="C8" s="126">
        <v>18885531</v>
      </c>
      <c r="D8" s="71"/>
      <c r="E8" s="126">
        <v>14058103</v>
      </c>
    </row>
    <row r="9" spans="1:5" x14ac:dyDescent="0.25">
      <c r="A9" s="48" t="s">
        <v>1</v>
      </c>
      <c r="B9" s="161">
        <v>4</v>
      </c>
      <c r="C9" s="72">
        <v>-49114639</v>
      </c>
      <c r="D9" s="73"/>
      <c r="E9" s="72">
        <v>-39220691</v>
      </c>
    </row>
    <row r="10" spans="1:5" x14ac:dyDescent="0.25">
      <c r="A10" s="32" t="s">
        <v>2</v>
      </c>
      <c r="B10" s="162"/>
      <c r="C10" s="74">
        <f>SUM(C7:C9)</f>
        <v>20169880</v>
      </c>
      <c r="D10" s="75"/>
      <c r="E10" s="76">
        <f>SUM(E7:E9)</f>
        <v>16343053</v>
      </c>
    </row>
    <row r="11" spans="1:5" x14ac:dyDescent="0.25">
      <c r="A11" s="48"/>
      <c r="B11" s="161"/>
      <c r="C11" s="71"/>
      <c r="D11" s="71"/>
      <c r="E11" s="77"/>
    </row>
    <row r="12" spans="1:5" x14ac:dyDescent="0.25">
      <c r="A12" s="48" t="s">
        <v>3</v>
      </c>
      <c r="B12" s="161">
        <v>5</v>
      </c>
      <c r="C12" s="126">
        <v>60425</v>
      </c>
      <c r="D12" s="71"/>
      <c r="E12" s="126">
        <v>468804</v>
      </c>
    </row>
    <row r="13" spans="1:5" x14ac:dyDescent="0.25">
      <c r="A13" s="48" t="s">
        <v>4</v>
      </c>
      <c r="B13" s="161">
        <v>5</v>
      </c>
      <c r="C13" s="72">
        <v>-86469</v>
      </c>
      <c r="D13" s="71"/>
      <c r="E13" s="72">
        <v>-458404</v>
      </c>
    </row>
    <row r="14" spans="1:5" x14ac:dyDescent="0.25">
      <c r="A14" s="32" t="s">
        <v>113</v>
      </c>
      <c r="B14" s="162"/>
      <c r="C14" s="79">
        <f>SUM(C12:C13)</f>
        <v>-26044</v>
      </c>
      <c r="D14" s="75"/>
      <c r="E14" s="80">
        <f>SUM(E12:E13)</f>
        <v>10400</v>
      </c>
    </row>
    <row r="15" spans="1:5" x14ac:dyDescent="0.25">
      <c r="A15" s="48"/>
      <c r="B15" s="161"/>
      <c r="C15" s="71"/>
      <c r="D15" s="71"/>
      <c r="E15" s="77"/>
    </row>
    <row r="16" spans="1:5" x14ac:dyDescent="0.25">
      <c r="A16" s="48" t="s">
        <v>114</v>
      </c>
      <c r="B16" s="161">
        <v>6</v>
      </c>
      <c r="C16" s="73">
        <v>129475</v>
      </c>
      <c r="D16" s="73"/>
      <c r="E16" s="73">
        <v>-473513</v>
      </c>
    </row>
    <row r="17" spans="1:5" ht="47.25" x14ac:dyDescent="0.25">
      <c r="A17" s="48" t="s">
        <v>87</v>
      </c>
      <c r="B17" s="161"/>
      <c r="C17" s="152" t="s">
        <v>82</v>
      </c>
      <c r="D17" s="73"/>
      <c r="E17" s="73">
        <v>49046</v>
      </c>
    </row>
    <row r="18" spans="1:5" ht="47.25" x14ac:dyDescent="0.25">
      <c r="A18" s="48" t="s">
        <v>120</v>
      </c>
      <c r="B18" s="161">
        <v>7</v>
      </c>
      <c r="C18" s="73">
        <v>-7379989</v>
      </c>
      <c r="D18" s="73"/>
      <c r="E18" s="73">
        <v>1700752</v>
      </c>
    </row>
    <row r="19" spans="1:5" ht="47.25" hidden="1" x14ac:dyDescent="0.25">
      <c r="A19" s="147" t="s">
        <v>90</v>
      </c>
      <c r="B19" s="161"/>
      <c r="C19" s="81" t="s">
        <v>82</v>
      </c>
      <c r="D19" s="73"/>
      <c r="E19" s="81">
        <v>0</v>
      </c>
    </row>
    <row r="20" spans="1:5" x14ac:dyDescent="0.25">
      <c r="A20" s="48" t="s">
        <v>125</v>
      </c>
      <c r="B20" s="161">
        <v>8</v>
      </c>
      <c r="C20" s="82">
        <v>723275</v>
      </c>
      <c r="D20" s="73"/>
      <c r="E20" s="78">
        <v>4719058</v>
      </c>
    </row>
    <row r="21" spans="1:5" x14ac:dyDescent="0.25">
      <c r="A21" s="32" t="s">
        <v>5</v>
      </c>
      <c r="B21" s="162"/>
      <c r="C21" s="83">
        <f>SUM(C16:C20,C14,C10)</f>
        <v>13616597</v>
      </c>
      <c r="D21" s="75"/>
      <c r="E21" s="83">
        <f>SUM(E16:E20,E14,E10)</f>
        <v>22348796</v>
      </c>
    </row>
    <row r="22" spans="1:5" ht="31.5" x14ac:dyDescent="0.25">
      <c r="A22" s="48" t="s">
        <v>92</v>
      </c>
      <c r="B22" s="161">
        <v>9</v>
      </c>
      <c r="C22" s="81">
        <v>-2915038</v>
      </c>
      <c r="D22" s="71"/>
      <c r="E22" s="81">
        <v>-1426898</v>
      </c>
    </row>
    <row r="23" spans="1:5" ht="47.25" x14ac:dyDescent="0.25">
      <c r="A23" s="57" t="s">
        <v>121</v>
      </c>
      <c r="B23" s="161">
        <v>9</v>
      </c>
      <c r="C23" s="81">
        <v>222233</v>
      </c>
      <c r="D23" s="84"/>
      <c r="E23" s="81">
        <v>57046</v>
      </c>
    </row>
    <row r="24" spans="1:5" ht="31.5" x14ac:dyDescent="0.25">
      <c r="A24" s="125" t="s">
        <v>93</v>
      </c>
      <c r="B24" s="161">
        <v>9</v>
      </c>
      <c r="C24" s="81">
        <v>-3106</v>
      </c>
      <c r="D24" s="84"/>
      <c r="E24" s="81">
        <v>83100</v>
      </c>
    </row>
    <row r="25" spans="1:5" x14ac:dyDescent="0.25">
      <c r="A25" s="48" t="s">
        <v>6</v>
      </c>
      <c r="B25" s="161">
        <v>10</v>
      </c>
      <c r="C25" s="78">
        <v>-2089566</v>
      </c>
      <c r="D25" s="71"/>
      <c r="E25" s="78">
        <v>-1857270</v>
      </c>
    </row>
    <row r="26" spans="1:5" x14ac:dyDescent="0.25">
      <c r="A26" s="32" t="s">
        <v>99</v>
      </c>
      <c r="B26" s="162"/>
      <c r="C26" s="85">
        <f>SUM(C21:C25)</f>
        <v>8831120</v>
      </c>
      <c r="D26" s="75"/>
      <c r="E26" s="85">
        <f>SUM(E21:E25)</f>
        <v>19204774</v>
      </c>
    </row>
    <row r="27" spans="1:5" x14ac:dyDescent="0.25">
      <c r="A27" s="48" t="s">
        <v>98</v>
      </c>
      <c r="B27" s="161">
        <v>11</v>
      </c>
      <c r="C27" s="72">
        <v>-2340962</v>
      </c>
      <c r="D27" s="71"/>
      <c r="E27" s="72">
        <v>-4046831</v>
      </c>
    </row>
    <row r="28" spans="1:5" x14ac:dyDescent="0.25">
      <c r="A28" s="32" t="s">
        <v>110</v>
      </c>
      <c r="B28" s="162"/>
      <c r="C28" s="86">
        <f>SUM(C26:C27)</f>
        <v>6490158</v>
      </c>
      <c r="D28" s="75"/>
      <c r="E28" s="86">
        <f>SUM(E26:E27)</f>
        <v>15157943</v>
      </c>
    </row>
    <row r="29" spans="1:5" x14ac:dyDescent="0.25">
      <c r="A29" s="32"/>
      <c r="B29" s="162"/>
      <c r="C29" s="87"/>
      <c r="D29" s="75"/>
      <c r="E29" s="85"/>
    </row>
    <row r="30" spans="1:5" x14ac:dyDescent="0.25">
      <c r="A30" s="32" t="s">
        <v>130</v>
      </c>
      <c r="B30" s="162"/>
      <c r="C30" s="87"/>
      <c r="D30" s="75"/>
      <c r="E30" s="85"/>
    </row>
    <row r="31" spans="1:5" ht="47.25" x14ac:dyDescent="0.25">
      <c r="A31" s="50" t="s">
        <v>7</v>
      </c>
      <c r="B31" s="163"/>
      <c r="C31" s="87"/>
      <c r="D31" s="75"/>
      <c r="E31" s="85"/>
    </row>
    <row r="32" spans="1:5" x14ac:dyDescent="0.25">
      <c r="A32" s="48" t="s">
        <v>72</v>
      </c>
      <c r="B32" s="161"/>
      <c r="C32" s="87"/>
      <c r="D32" s="75"/>
      <c r="E32" s="85"/>
    </row>
    <row r="33" spans="1:5" x14ac:dyDescent="0.25">
      <c r="A33" s="48" t="s">
        <v>34</v>
      </c>
      <c r="B33" s="161"/>
      <c r="C33" s="73">
        <v>-27893461</v>
      </c>
      <c r="D33" s="75"/>
      <c r="E33" s="73">
        <v>-5520409</v>
      </c>
    </row>
    <row r="34" spans="1:5" ht="17.25" customHeight="1" x14ac:dyDescent="0.25">
      <c r="A34" s="48" t="s">
        <v>35</v>
      </c>
      <c r="B34" s="161"/>
      <c r="C34" s="72" t="s">
        <v>82</v>
      </c>
      <c r="D34" s="75"/>
      <c r="E34" s="72">
        <v>-49046</v>
      </c>
    </row>
    <row r="35" spans="1:5" x14ac:dyDescent="0.25">
      <c r="A35" s="32" t="s">
        <v>111</v>
      </c>
      <c r="B35" s="162"/>
      <c r="C35" s="79">
        <f>SUM(C33:C34)</f>
        <v>-27893461</v>
      </c>
      <c r="D35" s="88"/>
      <c r="E35" s="79">
        <f>SUM(E33:E34)</f>
        <v>-5569455</v>
      </c>
    </row>
    <row r="36" spans="1:5" x14ac:dyDescent="0.25">
      <c r="A36" s="32" t="s">
        <v>112</v>
      </c>
      <c r="B36" s="162"/>
      <c r="C36" s="79">
        <f>C35+C28</f>
        <v>-21403303</v>
      </c>
      <c r="D36" s="75"/>
      <c r="E36" s="79">
        <f>E35+E28</f>
        <v>9588488</v>
      </c>
    </row>
    <row r="37" spans="1:5" x14ac:dyDescent="0.25">
      <c r="A37" s="159" t="s">
        <v>133</v>
      </c>
      <c r="C37" s="81">
        <v>3077</v>
      </c>
      <c r="D37" s="90"/>
      <c r="E37" s="81">
        <v>7186</v>
      </c>
    </row>
    <row r="38" spans="1:5" x14ac:dyDescent="0.25">
      <c r="C38" s="89"/>
      <c r="D38" s="90"/>
      <c r="E38" s="91"/>
    </row>
    <row r="40" spans="1:5" ht="18.75" x14ac:dyDescent="0.3">
      <c r="A40" s="25" t="s">
        <v>127</v>
      </c>
      <c r="B40" s="158"/>
      <c r="C40" s="184"/>
      <c r="D40" s="184"/>
      <c r="E40" s="26" t="s">
        <v>126</v>
      </c>
    </row>
    <row r="41" spans="1:5" ht="19.5" customHeight="1" x14ac:dyDescent="0.25">
      <c r="A41" s="1"/>
      <c r="B41" s="164"/>
      <c r="C41" s="2"/>
      <c r="D41" s="10"/>
    </row>
    <row r="42" spans="1:5" ht="18.75" x14ac:dyDescent="0.3">
      <c r="A42" s="153" t="s">
        <v>39</v>
      </c>
      <c r="B42" s="158"/>
      <c r="C42" s="184"/>
      <c r="D42" s="184"/>
      <c r="E42" s="26" t="s">
        <v>40</v>
      </c>
    </row>
  </sheetData>
  <mergeCells count="7">
    <mergeCell ref="A1:E1"/>
    <mergeCell ref="A2:E2"/>
    <mergeCell ref="C40:D40"/>
    <mergeCell ref="C42:D42"/>
    <mergeCell ref="A5:A6"/>
    <mergeCell ref="D5:D6"/>
    <mergeCell ref="B5:B6"/>
  </mergeCells>
  <pageMargins left="0.98425196850393704" right="0.39" top="0.59055118110236204" bottom="0.59055118110236204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zoomScale="80" zoomScaleNormal="80" workbookViewId="0">
      <selection activeCell="B19" sqref="B19"/>
    </sheetView>
  </sheetViews>
  <sheetFormatPr defaultColWidth="9.28515625" defaultRowHeight="15.75" x14ac:dyDescent="0.25"/>
  <cols>
    <col min="1" max="1" width="73.5703125" style="94" customWidth="1"/>
    <col min="2" max="2" width="21.28515625" style="119" customWidth="1"/>
    <col min="3" max="3" width="1.7109375" style="96" customWidth="1"/>
    <col min="4" max="4" width="20.5703125" style="119" customWidth="1"/>
    <col min="5" max="6" width="9.28515625" style="33"/>
    <col min="7" max="7" width="11.7109375" style="33" bestFit="1" customWidth="1"/>
    <col min="8" max="16384" width="9.28515625" style="33"/>
  </cols>
  <sheetData>
    <row r="1" spans="1:6" ht="18.75" x14ac:dyDescent="0.25">
      <c r="A1" s="188" t="s">
        <v>136</v>
      </c>
      <c r="B1" s="188"/>
      <c r="C1" s="188"/>
      <c r="D1" s="188"/>
    </row>
    <row r="2" spans="1:6" ht="18.75" x14ac:dyDescent="0.25">
      <c r="A2" s="188" t="s">
        <v>106</v>
      </c>
      <c r="B2" s="188"/>
      <c r="C2" s="188"/>
      <c r="D2" s="188"/>
    </row>
    <row r="3" spans="1:6" x14ac:dyDescent="0.25">
      <c r="A3" s="93"/>
      <c r="B3" s="93"/>
      <c r="C3" s="93"/>
      <c r="D3" s="93"/>
    </row>
    <row r="4" spans="1:6" x14ac:dyDescent="0.25">
      <c r="B4" s="95" t="s">
        <v>79</v>
      </c>
      <c r="D4" s="95" t="s">
        <v>79</v>
      </c>
    </row>
    <row r="5" spans="1:6" ht="50.25" customHeight="1" x14ac:dyDescent="0.25">
      <c r="A5" s="189"/>
      <c r="B5" s="95" t="s">
        <v>128</v>
      </c>
      <c r="C5" s="95"/>
      <c r="D5" s="95" t="s">
        <v>129</v>
      </c>
    </row>
    <row r="6" spans="1:6" ht="18.75" customHeight="1" x14ac:dyDescent="0.25">
      <c r="A6" s="189"/>
      <c r="B6" s="97" t="s">
        <v>0</v>
      </c>
      <c r="C6" s="95"/>
      <c r="D6" s="97" t="s">
        <v>0</v>
      </c>
    </row>
    <row r="7" spans="1:6" ht="31.5" x14ac:dyDescent="0.25">
      <c r="A7" s="98" t="s">
        <v>41</v>
      </c>
      <c r="B7" s="99"/>
      <c r="C7" s="100"/>
      <c r="D7" s="99"/>
    </row>
    <row r="8" spans="1:6" x14ac:dyDescent="0.25">
      <c r="A8" s="101" t="s">
        <v>42</v>
      </c>
      <c r="B8" s="102">
        <v>47129806</v>
      </c>
      <c r="C8" s="103"/>
      <c r="D8" s="144">
        <v>36134133</v>
      </c>
      <c r="F8" s="130"/>
    </row>
    <row r="9" spans="1:6" x14ac:dyDescent="0.25">
      <c r="A9" s="101" t="s">
        <v>43</v>
      </c>
      <c r="B9" s="104">
        <v>-20177804</v>
      </c>
      <c r="C9" s="103"/>
      <c r="D9" s="104">
        <v>-18733259</v>
      </c>
    </row>
    <row r="10" spans="1:6" x14ac:dyDescent="0.25">
      <c r="A10" s="101" t="s">
        <v>44</v>
      </c>
      <c r="B10" s="102">
        <v>9556</v>
      </c>
      <c r="C10" s="103"/>
      <c r="D10" s="144">
        <v>588643</v>
      </c>
    </row>
    <row r="11" spans="1:6" x14ac:dyDescent="0.25">
      <c r="A11" s="101" t="s">
        <v>45</v>
      </c>
      <c r="B11" s="104">
        <v>-77910</v>
      </c>
      <c r="C11" s="103"/>
      <c r="D11" s="104">
        <v>-461229</v>
      </c>
    </row>
    <row r="12" spans="1:6" x14ac:dyDescent="0.25">
      <c r="A12" s="101" t="s">
        <v>122</v>
      </c>
      <c r="B12" s="104">
        <v>-1304206</v>
      </c>
      <c r="C12" s="103"/>
      <c r="D12" s="127">
        <v>22115</v>
      </c>
    </row>
    <row r="13" spans="1:6" ht="31.5" x14ac:dyDescent="0.25">
      <c r="A13" s="101" t="s">
        <v>69</v>
      </c>
      <c r="B13" s="127">
        <v>15537</v>
      </c>
      <c r="C13" s="103"/>
      <c r="D13" s="127">
        <v>28424</v>
      </c>
    </row>
    <row r="14" spans="1:6" x14ac:dyDescent="0.25">
      <c r="A14" s="101" t="s">
        <v>61</v>
      </c>
      <c r="B14" s="104">
        <v>-45395</v>
      </c>
      <c r="C14" s="105"/>
      <c r="D14" s="144">
        <v>136274</v>
      </c>
    </row>
    <row r="15" spans="1:6" x14ac:dyDescent="0.25">
      <c r="A15" s="101" t="s">
        <v>46</v>
      </c>
      <c r="B15" s="104">
        <v>-1655771</v>
      </c>
      <c r="C15" s="103"/>
      <c r="D15" s="104">
        <v>-1563776</v>
      </c>
    </row>
    <row r="16" spans="1:6" x14ac:dyDescent="0.25">
      <c r="A16" s="101"/>
      <c r="B16" s="106">
        <f>SUM(B8:B15)</f>
        <v>23893813</v>
      </c>
      <c r="C16" s="107"/>
      <c r="D16" s="106">
        <f>SUM(D8:D15)</f>
        <v>16151325</v>
      </c>
    </row>
    <row r="17" spans="1:6" x14ac:dyDescent="0.25">
      <c r="A17" s="98" t="s">
        <v>47</v>
      </c>
      <c r="B17" s="108"/>
      <c r="C17" s="109"/>
      <c r="D17" s="110"/>
    </row>
    <row r="18" spans="1:6" x14ac:dyDescent="0.25">
      <c r="A18" s="101" t="s">
        <v>83</v>
      </c>
      <c r="B18" s="127">
        <v>15054036</v>
      </c>
      <c r="C18" s="104"/>
      <c r="D18" s="104">
        <v>-70286425</v>
      </c>
    </row>
    <row r="19" spans="1:6" x14ac:dyDescent="0.25">
      <c r="A19" s="101" t="s">
        <v>11</v>
      </c>
      <c r="B19" s="104">
        <v>-63695</v>
      </c>
      <c r="C19" s="104"/>
      <c r="D19" s="102">
        <v>1679500</v>
      </c>
    </row>
    <row r="20" spans="1:6" x14ac:dyDescent="0.25">
      <c r="A20" s="101" t="s">
        <v>12</v>
      </c>
      <c r="B20" s="102">
        <v>70141294</v>
      </c>
      <c r="C20" s="104"/>
      <c r="D20" s="127">
        <v>87192678</v>
      </c>
      <c r="F20" s="151"/>
    </row>
    <row r="21" spans="1:6" x14ac:dyDescent="0.25">
      <c r="A21" s="101" t="s">
        <v>26</v>
      </c>
      <c r="B21" s="102">
        <v>8667938</v>
      </c>
      <c r="C21" s="104"/>
      <c r="D21" s="102">
        <v>6740272</v>
      </c>
    </row>
    <row r="22" spans="1:6" x14ac:dyDescent="0.25">
      <c r="A22" s="101" t="s">
        <v>38</v>
      </c>
      <c r="B22" s="104">
        <v>-23312199</v>
      </c>
      <c r="C22" s="104"/>
      <c r="D22" s="104">
        <v>-16701953</v>
      </c>
    </row>
    <row r="23" spans="1:6" x14ac:dyDescent="0.25">
      <c r="A23" s="101" t="s">
        <v>48</v>
      </c>
      <c r="B23" s="102">
        <v>1774481</v>
      </c>
      <c r="C23" s="94"/>
      <c r="D23" s="102">
        <v>19186339</v>
      </c>
    </row>
    <row r="24" spans="1:6" x14ac:dyDescent="0.25">
      <c r="A24" s="98" t="s">
        <v>49</v>
      </c>
      <c r="B24" s="104"/>
      <c r="C24" s="104"/>
      <c r="D24" s="94"/>
    </row>
    <row r="25" spans="1:6" x14ac:dyDescent="0.25">
      <c r="A25" s="101" t="s">
        <v>50</v>
      </c>
      <c r="B25" s="102">
        <v>49509704</v>
      </c>
      <c r="C25" s="127"/>
      <c r="D25" s="104">
        <v>-8789032</v>
      </c>
    </row>
    <row r="26" spans="1:6" x14ac:dyDescent="0.25">
      <c r="A26" s="101" t="s">
        <v>17</v>
      </c>
      <c r="B26" s="102">
        <v>45255733</v>
      </c>
      <c r="C26" s="102"/>
      <c r="D26" s="102">
        <v>8833333</v>
      </c>
    </row>
    <row r="27" spans="1:6" x14ac:dyDescent="0.25">
      <c r="A27" s="101" t="s">
        <v>104</v>
      </c>
      <c r="B27" s="104">
        <v>-10574802</v>
      </c>
      <c r="C27" s="104"/>
      <c r="D27" s="104">
        <v>-59633675</v>
      </c>
    </row>
    <row r="28" spans="1:6" x14ac:dyDescent="0.25">
      <c r="A28" s="101" t="s">
        <v>100</v>
      </c>
      <c r="B28" s="104">
        <v>-43090147</v>
      </c>
      <c r="C28" s="104"/>
      <c r="D28" s="104">
        <v>0</v>
      </c>
    </row>
    <row r="29" spans="1:6" x14ac:dyDescent="0.25">
      <c r="A29" s="101" t="s">
        <v>20</v>
      </c>
      <c r="B29" s="143">
        <v>-5074333</v>
      </c>
      <c r="C29" s="102"/>
      <c r="D29" s="143">
        <v>-2166836</v>
      </c>
    </row>
    <row r="30" spans="1:6" ht="31.5" x14ac:dyDescent="0.25">
      <c r="A30" s="98" t="s">
        <v>115</v>
      </c>
      <c r="B30" s="111">
        <f>SUM(B16:B29)</f>
        <v>132181823</v>
      </c>
      <c r="C30" s="112"/>
      <c r="D30" s="111">
        <f>SUM(D16:D29)</f>
        <v>-17794474</v>
      </c>
    </row>
    <row r="31" spans="1:6" x14ac:dyDescent="0.25">
      <c r="A31" s="101" t="s">
        <v>51</v>
      </c>
      <c r="B31" s="104">
        <v>-3239485</v>
      </c>
      <c r="C31" s="103"/>
      <c r="D31" s="104">
        <v>-1412085</v>
      </c>
    </row>
    <row r="32" spans="1:6" ht="31.5" x14ac:dyDescent="0.25">
      <c r="A32" s="98" t="s">
        <v>116</v>
      </c>
      <c r="B32" s="113">
        <f>SUM(B30:B31)</f>
        <v>128942338</v>
      </c>
      <c r="C32" s="112"/>
      <c r="D32" s="113">
        <f>SUM(D30:D31)</f>
        <v>-19206559</v>
      </c>
    </row>
    <row r="33" spans="1:4" x14ac:dyDescent="0.25">
      <c r="A33" s="98"/>
      <c r="B33" s="107"/>
      <c r="C33" s="107"/>
      <c r="D33" s="107"/>
    </row>
    <row r="34" spans="1:4" ht="31.5" x14ac:dyDescent="0.25">
      <c r="A34" s="98" t="s">
        <v>52</v>
      </c>
      <c r="B34" s="108"/>
      <c r="C34" s="109"/>
      <c r="D34" s="108"/>
    </row>
    <row r="35" spans="1:4" ht="31.5" x14ac:dyDescent="0.25">
      <c r="A35" s="114" t="s">
        <v>62</v>
      </c>
      <c r="B35" s="104">
        <v>-2965</v>
      </c>
      <c r="C35" s="103"/>
      <c r="D35" s="104">
        <v>-25639</v>
      </c>
    </row>
    <row r="36" spans="1:4" x14ac:dyDescent="0.25">
      <c r="A36" s="115" t="s">
        <v>66</v>
      </c>
      <c r="B36" s="116">
        <v>-79039</v>
      </c>
      <c r="C36" s="104"/>
      <c r="D36" s="116">
        <v>-13153321</v>
      </c>
    </row>
    <row r="37" spans="1:4" x14ac:dyDescent="0.25">
      <c r="A37" s="114" t="s">
        <v>63</v>
      </c>
      <c r="B37" s="102">
        <v>3457735</v>
      </c>
      <c r="C37" s="103"/>
      <c r="D37" s="102">
        <v>13220979</v>
      </c>
    </row>
    <row r="38" spans="1:4" hidden="1" x14ac:dyDescent="0.25">
      <c r="A38" s="114" t="s">
        <v>81</v>
      </c>
      <c r="B38" s="104">
        <v>0</v>
      </c>
      <c r="C38" s="103"/>
      <c r="D38" s="104">
        <v>0</v>
      </c>
    </row>
    <row r="39" spans="1:4" x14ac:dyDescent="0.25">
      <c r="A39" s="98" t="s">
        <v>117</v>
      </c>
      <c r="B39" s="113">
        <f>SUM(B35:B38)</f>
        <v>3375731</v>
      </c>
      <c r="C39" s="112"/>
      <c r="D39" s="106">
        <f>SUM(D35:D38)</f>
        <v>42019</v>
      </c>
    </row>
    <row r="40" spans="1:4" x14ac:dyDescent="0.25">
      <c r="A40" s="98"/>
      <c r="B40" s="129"/>
      <c r="C40" s="107"/>
      <c r="D40" s="129"/>
    </row>
    <row r="41" spans="1:4" ht="31.5" x14ac:dyDescent="0.25">
      <c r="A41" s="98" t="s">
        <v>53</v>
      </c>
      <c r="B41" s="129"/>
      <c r="C41" s="107"/>
      <c r="D41" s="129"/>
    </row>
    <row r="42" spans="1:4" x14ac:dyDescent="0.25">
      <c r="A42" s="101" t="s">
        <v>65</v>
      </c>
      <c r="B42" s="104">
        <v>0</v>
      </c>
      <c r="C42" s="144"/>
      <c r="D42" s="144">
        <v>12286000</v>
      </c>
    </row>
    <row r="43" spans="1:4" ht="19.149999999999999" customHeight="1" x14ac:dyDescent="0.25">
      <c r="A43" s="101" t="s">
        <v>54</v>
      </c>
      <c r="B43" s="104">
        <v>0</v>
      </c>
      <c r="C43" s="144"/>
      <c r="D43" s="102">
        <v>50000000</v>
      </c>
    </row>
    <row r="44" spans="1:4" x14ac:dyDescent="0.25">
      <c r="A44" s="101" t="s">
        <v>55</v>
      </c>
      <c r="B44" s="104">
        <v>0</v>
      </c>
      <c r="C44" s="103"/>
      <c r="D44" s="128">
        <v>-9460946</v>
      </c>
    </row>
    <row r="45" spans="1:4" x14ac:dyDescent="0.25">
      <c r="A45" s="98" t="s">
        <v>71</v>
      </c>
      <c r="B45" s="157">
        <f>SUM(B42:B44)</f>
        <v>0</v>
      </c>
      <c r="C45" s="107"/>
      <c r="D45" s="106">
        <f>SUM(D42:D44)</f>
        <v>52825054</v>
      </c>
    </row>
    <row r="46" spans="1:4" x14ac:dyDescent="0.25">
      <c r="A46" s="98"/>
      <c r="B46" s="110"/>
      <c r="C46" s="107"/>
      <c r="D46" s="110"/>
    </row>
    <row r="47" spans="1:4" x14ac:dyDescent="0.25">
      <c r="A47" s="98" t="s">
        <v>86</v>
      </c>
      <c r="B47" s="106">
        <f>SUM(B45,B39,B32)</f>
        <v>132318069</v>
      </c>
      <c r="C47" s="131"/>
      <c r="D47" s="106">
        <f>SUM(D45,D39,D32)</f>
        <v>33660514</v>
      </c>
    </row>
    <row r="48" spans="1:4" ht="31.5" x14ac:dyDescent="0.25">
      <c r="A48" s="101" t="s">
        <v>56</v>
      </c>
      <c r="B48" s="104">
        <v>-553687</v>
      </c>
      <c r="C48" s="103"/>
      <c r="D48" s="102">
        <v>755422</v>
      </c>
    </row>
    <row r="49" spans="1:4" ht="31.5" x14ac:dyDescent="0.25">
      <c r="A49" s="101" t="s">
        <v>64</v>
      </c>
      <c r="B49" s="104">
        <v>-203</v>
      </c>
      <c r="C49" s="103"/>
      <c r="D49" s="104">
        <v>-20</v>
      </c>
    </row>
    <row r="50" spans="1:4" x14ac:dyDescent="0.25">
      <c r="A50" s="101" t="s">
        <v>84</v>
      </c>
      <c r="B50" s="117">
        <v>326147355</v>
      </c>
      <c r="C50" s="109"/>
      <c r="D50" s="117">
        <v>242786137</v>
      </c>
    </row>
    <row r="51" spans="1:4" ht="16.5" thickBot="1" x14ac:dyDescent="0.3">
      <c r="A51" s="98" t="s">
        <v>85</v>
      </c>
      <c r="B51" s="118">
        <f>SUM(B47:B50)</f>
        <v>457911534</v>
      </c>
      <c r="C51" s="107"/>
      <c r="D51" s="118">
        <f>SUM(D47:D50)</f>
        <v>277202053</v>
      </c>
    </row>
    <row r="52" spans="1:4" ht="16.5" thickTop="1" x14ac:dyDescent="0.25"/>
    <row r="55" spans="1:4" s="53" customFormat="1" ht="18.75" x14ac:dyDescent="0.3">
      <c r="A55" s="166" t="s">
        <v>127</v>
      </c>
      <c r="B55" s="120"/>
      <c r="C55" s="121"/>
      <c r="D55" s="169" t="s">
        <v>126</v>
      </c>
    </row>
    <row r="56" spans="1:4" s="53" customFormat="1" ht="21" customHeight="1" x14ac:dyDescent="0.3">
      <c r="A56" s="122"/>
      <c r="B56" s="123"/>
      <c r="C56" s="124"/>
      <c r="D56" s="170"/>
    </row>
    <row r="57" spans="1:4" s="53" customFormat="1" ht="18.75" x14ac:dyDescent="0.3">
      <c r="A57" s="168" t="s">
        <v>39</v>
      </c>
      <c r="B57" s="120"/>
      <c r="C57" s="121"/>
      <c r="D57" s="171" t="s">
        <v>40</v>
      </c>
    </row>
  </sheetData>
  <mergeCells count="3">
    <mergeCell ref="A1:D1"/>
    <mergeCell ref="A2:D2"/>
    <mergeCell ref="A5:A6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zoomScale="85" zoomScaleNormal="85" zoomScaleSheetLayoutView="85" workbookViewId="0">
      <selection activeCell="I14" sqref="I14"/>
    </sheetView>
  </sheetViews>
  <sheetFormatPr defaultColWidth="9.28515625" defaultRowHeight="15.75" outlineLevelRow="1" x14ac:dyDescent="0.25"/>
  <cols>
    <col min="1" max="1" width="65.28515625" style="34" customWidth="1"/>
    <col min="2" max="2" width="16.7109375" style="35" customWidth="1"/>
    <col min="3" max="3" width="23.7109375" style="35" customWidth="1"/>
    <col min="4" max="4" width="17.42578125" style="35" customWidth="1"/>
    <col min="5" max="5" width="17.7109375" style="35" customWidth="1"/>
    <col min="6" max="6" width="17.28515625" style="35" customWidth="1"/>
    <col min="7" max="7" width="16" style="141" customWidth="1"/>
    <col min="8" max="8" width="9.28515625" style="133" customWidth="1"/>
    <col min="9" max="9" width="10.5703125" style="134" bestFit="1" customWidth="1"/>
    <col min="10" max="10" width="9.28515625" style="34"/>
    <col min="11" max="11" width="11.7109375" style="34" bestFit="1" customWidth="1"/>
    <col min="12" max="16384" width="9.28515625" style="34"/>
  </cols>
  <sheetData>
    <row r="1" spans="1:10" ht="18.75" x14ac:dyDescent="0.25">
      <c r="A1" s="190" t="s">
        <v>137</v>
      </c>
      <c r="B1" s="191"/>
      <c r="C1" s="191"/>
      <c r="D1" s="191"/>
      <c r="E1" s="191"/>
      <c r="F1" s="191"/>
      <c r="G1" s="154"/>
    </row>
    <row r="2" spans="1:10" ht="18.75" x14ac:dyDescent="0.25">
      <c r="A2" s="190" t="s">
        <v>107</v>
      </c>
      <c r="B2" s="191"/>
      <c r="C2" s="191"/>
      <c r="D2" s="191"/>
      <c r="E2" s="191"/>
      <c r="F2" s="191"/>
      <c r="G2" s="154"/>
    </row>
    <row r="3" spans="1:10" x14ac:dyDescent="0.25">
      <c r="G3" s="135"/>
    </row>
    <row r="4" spans="1:10" ht="15.75" customHeight="1" x14ac:dyDescent="0.25">
      <c r="A4" s="194"/>
      <c r="B4" s="192" t="s">
        <v>22</v>
      </c>
      <c r="C4" s="192" t="s">
        <v>73</v>
      </c>
      <c r="D4" s="192" t="s">
        <v>57</v>
      </c>
      <c r="E4" s="192" t="s">
        <v>24</v>
      </c>
      <c r="F4" s="192" t="s">
        <v>58</v>
      </c>
      <c r="G4" s="133"/>
      <c r="H4" s="134"/>
    </row>
    <row r="5" spans="1:10" s="36" customFormat="1" ht="51" customHeight="1" x14ac:dyDescent="0.25">
      <c r="A5" s="194"/>
      <c r="B5" s="192"/>
      <c r="C5" s="192"/>
      <c r="D5" s="192"/>
      <c r="E5" s="192"/>
      <c r="F5" s="192"/>
      <c r="G5" s="133"/>
      <c r="H5" s="134"/>
      <c r="I5" s="134"/>
    </row>
    <row r="6" spans="1:10" s="36" customFormat="1" x14ac:dyDescent="0.25">
      <c r="A6" s="37"/>
      <c r="B6" s="38" t="s">
        <v>0</v>
      </c>
      <c r="C6" s="38" t="s">
        <v>0</v>
      </c>
      <c r="D6" s="38" t="s">
        <v>0</v>
      </c>
      <c r="E6" s="38" t="s">
        <v>0</v>
      </c>
      <c r="F6" s="38" t="s">
        <v>0</v>
      </c>
      <c r="G6" s="133"/>
      <c r="H6" s="134"/>
      <c r="I6" s="134"/>
    </row>
    <row r="7" spans="1:10" x14ac:dyDescent="0.25">
      <c r="A7" s="39" t="s">
        <v>88</v>
      </c>
      <c r="B7" s="60">
        <v>503667511</v>
      </c>
      <c r="C7" s="61">
        <v>-1380134</v>
      </c>
      <c r="D7" s="60">
        <v>34239190</v>
      </c>
      <c r="E7" s="61">
        <v>-24493517</v>
      </c>
      <c r="F7" s="60">
        <f>SUM(B7:E7)</f>
        <v>512033050</v>
      </c>
      <c r="G7" s="133"/>
      <c r="H7" s="134"/>
    </row>
    <row r="8" spans="1:10" outlineLevel="1" x14ac:dyDescent="0.25">
      <c r="A8" s="40" t="s">
        <v>96</v>
      </c>
      <c r="B8" s="62"/>
      <c r="C8" s="62"/>
      <c r="D8" s="62"/>
      <c r="E8" s="66">
        <f>'ф. 2 конс'!E28</f>
        <v>15157943</v>
      </c>
      <c r="F8" s="66">
        <f>SUM(B8:E8)</f>
        <v>15157943</v>
      </c>
      <c r="G8" s="133"/>
      <c r="H8" s="134"/>
    </row>
    <row r="9" spans="1:10" outlineLevel="1" x14ac:dyDescent="0.25">
      <c r="A9" s="39" t="s">
        <v>131</v>
      </c>
      <c r="B9" s="62"/>
      <c r="C9" s="62"/>
      <c r="D9" s="62"/>
      <c r="E9" s="63"/>
      <c r="F9" s="63"/>
      <c r="G9" s="133"/>
      <c r="H9" s="134"/>
    </row>
    <row r="10" spans="1:10" ht="47.25" outlineLevel="1" x14ac:dyDescent="0.25">
      <c r="A10" s="50" t="s">
        <v>7</v>
      </c>
      <c r="B10" s="62"/>
      <c r="C10" s="62"/>
      <c r="D10" s="62"/>
      <c r="E10" s="63"/>
      <c r="F10" s="63"/>
      <c r="G10" s="133"/>
      <c r="H10" s="134"/>
    </row>
    <row r="11" spans="1:10" ht="31.5" outlineLevel="1" x14ac:dyDescent="0.25">
      <c r="A11" s="40" t="s">
        <v>78</v>
      </c>
      <c r="B11" s="62"/>
      <c r="C11" s="59">
        <f>'ф. 2 конс'!E33</f>
        <v>-5520409</v>
      </c>
      <c r="D11" s="59"/>
      <c r="E11" s="59"/>
      <c r="F11" s="59">
        <f>SUM(B11:E11)</f>
        <v>-5520409</v>
      </c>
      <c r="G11" s="133"/>
      <c r="H11" s="134"/>
    </row>
    <row r="12" spans="1:10" ht="33.4" customHeight="1" outlineLevel="1" x14ac:dyDescent="0.25">
      <c r="A12" s="40" t="s">
        <v>77</v>
      </c>
      <c r="B12" s="62"/>
      <c r="C12" s="59">
        <f>'ф. 2 конс'!E34</f>
        <v>-49046</v>
      </c>
      <c r="D12" s="59"/>
      <c r="E12" s="59"/>
      <c r="F12" s="59">
        <f>SUM(B12:E12)</f>
        <v>-49046</v>
      </c>
      <c r="G12" s="133"/>
      <c r="H12" s="134"/>
    </row>
    <row r="13" spans="1:10" outlineLevel="1" x14ac:dyDescent="0.25">
      <c r="A13" s="39" t="s">
        <v>95</v>
      </c>
      <c r="B13" s="64">
        <f t="shared" ref="B13:E13" si="0">SUM(B10:B12)</f>
        <v>0</v>
      </c>
      <c r="C13" s="92">
        <f t="shared" si="0"/>
        <v>-5569455</v>
      </c>
      <c r="D13" s="92">
        <f t="shared" si="0"/>
        <v>0</v>
      </c>
      <c r="E13" s="92">
        <f t="shared" si="0"/>
        <v>0</v>
      </c>
      <c r="F13" s="92">
        <f>SUM(B13:E13)</f>
        <v>-5569455</v>
      </c>
      <c r="G13" s="133"/>
      <c r="H13" s="134"/>
    </row>
    <row r="14" spans="1:10" outlineLevel="1" x14ac:dyDescent="0.25">
      <c r="A14" s="39" t="s">
        <v>123</v>
      </c>
      <c r="B14" s="61">
        <f t="shared" ref="B14:E14" si="1">SUM(B8:B12)</f>
        <v>0</v>
      </c>
      <c r="C14" s="61">
        <f t="shared" si="1"/>
        <v>-5569455</v>
      </c>
      <c r="D14" s="61">
        <f t="shared" si="1"/>
        <v>0</v>
      </c>
      <c r="E14" s="60">
        <f t="shared" si="1"/>
        <v>15157943</v>
      </c>
      <c r="F14" s="155">
        <f>SUM(B14:E14)</f>
        <v>9588488</v>
      </c>
      <c r="G14" s="133"/>
      <c r="H14" s="134"/>
    </row>
    <row r="15" spans="1:10" ht="31.5" outlineLevel="1" x14ac:dyDescent="0.25">
      <c r="A15" s="39" t="s">
        <v>59</v>
      </c>
      <c r="B15" s="64"/>
      <c r="C15" s="65"/>
      <c r="D15" s="64"/>
      <c r="E15" s="65"/>
      <c r="F15" s="65"/>
      <c r="G15" s="133"/>
      <c r="H15" s="134"/>
    </row>
    <row r="16" spans="1:10" outlineLevel="1" x14ac:dyDescent="0.25">
      <c r="A16" s="40" t="s">
        <v>68</v>
      </c>
      <c r="B16" s="66">
        <v>12286000</v>
      </c>
      <c r="C16" s="64"/>
      <c r="D16" s="66"/>
      <c r="E16" s="67"/>
      <c r="F16" s="66">
        <f>SUM(B16:E16)</f>
        <v>12286000</v>
      </c>
      <c r="G16" s="133"/>
      <c r="H16" s="134"/>
      <c r="J16" s="55"/>
    </row>
    <row r="17" spans="1:8" ht="39" customHeight="1" outlineLevel="1" x14ac:dyDescent="0.25">
      <c r="A17" s="40" t="s">
        <v>108</v>
      </c>
      <c r="B17" s="68"/>
      <c r="C17" s="64"/>
      <c r="D17" s="150">
        <v>2511299</v>
      </c>
      <c r="E17" s="59"/>
      <c r="F17" s="66">
        <f>SUM(B17:E17)</f>
        <v>2511299</v>
      </c>
      <c r="G17" s="148"/>
      <c r="H17" s="134"/>
    </row>
    <row r="18" spans="1:8" ht="34.5" customHeight="1" outlineLevel="1" x14ac:dyDescent="0.25">
      <c r="A18" s="39" t="s">
        <v>74</v>
      </c>
      <c r="B18" s="132">
        <f>SUM(B16:B17)</f>
        <v>12286000</v>
      </c>
      <c r="C18" s="61">
        <f>SUM(C16:C17)</f>
        <v>0</v>
      </c>
      <c r="D18" s="60">
        <f>SUM(D16:D17)</f>
        <v>2511299</v>
      </c>
      <c r="E18" s="61">
        <f>SUM(E16:E17)</f>
        <v>0</v>
      </c>
      <c r="F18" s="132">
        <f>SUM(F16:F17)</f>
        <v>14797299</v>
      </c>
      <c r="G18" s="133"/>
      <c r="H18" s="134"/>
    </row>
    <row r="19" spans="1:8" ht="21" customHeight="1" outlineLevel="1" thickBot="1" x14ac:dyDescent="0.3">
      <c r="A19" s="39" t="s">
        <v>109</v>
      </c>
      <c r="B19" s="69">
        <f>B7+B14+B18</f>
        <v>515953511</v>
      </c>
      <c r="C19" s="58">
        <f>C7+C14+C18</f>
        <v>-6949589</v>
      </c>
      <c r="D19" s="69">
        <f>D7+D14+D18</f>
        <v>36750489</v>
      </c>
      <c r="E19" s="58">
        <f>E7+E14+E18</f>
        <v>-9335574</v>
      </c>
      <c r="F19" s="69">
        <f>F7+F14+F18</f>
        <v>536418837</v>
      </c>
      <c r="G19" s="133"/>
      <c r="H19" s="134"/>
    </row>
    <row r="20" spans="1:8" ht="21" customHeight="1" outlineLevel="1" thickTop="1" x14ac:dyDescent="0.25">
      <c r="A20" s="39"/>
      <c r="B20" s="65"/>
      <c r="C20" s="64"/>
      <c r="D20" s="65"/>
      <c r="E20" s="64"/>
      <c r="F20" s="65"/>
      <c r="G20" s="133"/>
      <c r="H20" s="134"/>
    </row>
    <row r="21" spans="1:8" ht="21" customHeight="1" outlineLevel="1" x14ac:dyDescent="0.25">
      <c r="A21" s="39"/>
      <c r="B21" s="192" t="s">
        <v>22</v>
      </c>
      <c r="C21" s="192" t="s">
        <v>73</v>
      </c>
      <c r="D21" s="192" t="s">
        <v>57</v>
      </c>
      <c r="E21" s="192" t="s">
        <v>138</v>
      </c>
      <c r="F21" s="192" t="s">
        <v>58</v>
      </c>
      <c r="G21" s="133"/>
      <c r="H21" s="134"/>
    </row>
    <row r="22" spans="1:8" ht="45" customHeight="1" outlineLevel="1" x14ac:dyDescent="0.25">
      <c r="A22" s="39"/>
      <c r="B22" s="192"/>
      <c r="C22" s="192"/>
      <c r="D22" s="192"/>
      <c r="E22" s="192"/>
      <c r="F22" s="192"/>
      <c r="G22" s="133"/>
      <c r="H22" s="134"/>
    </row>
    <row r="23" spans="1:8" ht="14.65" customHeight="1" outlineLevel="1" x14ac:dyDescent="0.25">
      <c r="A23" s="39"/>
      <c r="B23" s="38" t="s">
        <v>0</v>
      </c>
      <c r="C23" s="38" t="s">
        <v>0</v>
      </c>
      <c r="D23" s="38" t="s">
        <v>0</v>
      </c>
      <c r="E23" s="38" t="s">
        <v>0</v>
      </c>
      <c r="F23" s="38" t="s">
        <v>0</v>
      </c>
      <c r="G23" s="133"/>
      <c r="H23" s="134"/>
    </row>
    <row r="24" spans="1:8" x14ac:dyDescent="0.25">
      <c r="A24" s="39" t="s">
        <v>118</v>
      </c>
      <c r="B24" s="60">
        <v>515953511</v>
      </c>
      <c r="C24" s="61">
        <v>-5828643</v>
      </c>
      <c r="D24" s="60">
        <v>36750489</v>
      </c>
      <c r="E24" s="155">
        <v>9952924</v>
      </c>
      <c r="F24" s="60">
        <f>SUM(B24:E24)</f>
        <v>556828281</v>
      </c>
      <c r="G24" s="133"/>
      <c r="H24" s="134"/>
    </row>
    <row r="25" spans="1:8" x14ac:dyDescent="0.25">
      <c r="A25" s="40" t="s">
        <v>89</v>
      </c>
      <c r="B25" s="62"/>
      <c r="C25" s="62"/>
      <c r="D25" s="62"/>
      <c r="E25" s="66">
        <f>'ф. 2 конс'!C28</f>
        <v>6490158</v>
      </c>
      <c r="F25" s="66">
        <f>SUM(B25:E25)</f>
        <v>6490158</v>
      </c>
      <c r="G25" s="133">
        <f>F25-'ф. 2 конс'!C28</f>
        <v>0</v>
      </c>
      <c r="H25" s="134"/>
    </row>
    <row r="26" spans="1:8" x14ac:dyDescent="0.25">
      <c r="A26" s="39" t="s">
        <v>60</v>
      </c>
      <c r="B26" s="62"/>
      <c r="C26" s="62"/>
      <c r="D26" s="62"/>
      <c r="E26" s="59"/>
      <c r="F26" s="59"/>
      <c r="G26" s="133"/>
      <c r="H26" s="134"/>
    </row>
    <row r="27" spans="1:8" ht="47.25" x14ac:dyDescent="0.25">
      <c r="A27" s="50" t="s">
        <v>7</v>
      </c>
      <c r="B27" s="62"/>
      <c r="C27" s="62"/>
      <c r="D27" s="62"/>
      <c r="E27" s="59"/>
      <c r="F27" s="59"/>
      <c r="G27" s="133"/>
      <c r="H27" s="134"/>
    </row>
    <row r="28" spans="1:8" ht="40.15" customHeight="1" x14ac:dyDescent="0.25">
      <c r="A28" s="40" t="s">
        <v>76</v>
      </c>
      <c r="B28" s="70"/>
      <c r="C28" s="59">
        <f>'ф. 2 конс'!C33</f>
        <v>-27893461</v>
      </c>
      <c r="D28" s="156"/>
      <c r="E28" s="70"/>
      <c r="F28" s="59">
        <f>SUM(B28:E28)</f>
        <v>-27893461</v>
      </c>
      <c r="G28" s="133">
        <f>F28-'ф. 2 конс'!C33</f>
        <v>0</v>
      </c>
      <c r="H28" s="134"/>
    </row>
    <row r="29" spans="1:8" ht="21.4" customHeight="1" x14ac:dyDescent="0.25">
      <c r="A29" s="39" t="s">
        <v>94</v>
      </c>
      <c r="B29" s="92">
        <f t="shared" ref="B29:G29" si="2">SUM(B28:B28)</f>
        <v>0</v>
      </c>
      <c r="C29" s="61">
        <f t="shared" si="2"/>
        <v>-27893461</v>
      </c>
      <c r="D29" s="92">
        <f t="shared" si="2"/>
        <v>0</v>
      </c>
      <c r="E29" s="92">
        <f t="shared" si="2"/>
        <v>0</v>
      </c>
      <c r="F29" s="61">
        <f t="shared" si="2"/>
        <v>-27893461</v>
      </c>
      <c r="G29" s="133">
        <f t="shared" si="2"/>
        <v>0</v>
      </c>
      <c r="H29" s="134"/>
    </row>
    <row r="30" spans="1:8" ht="23.65" customHeight="1" x14ac:dyDescent="0.25">
      <c r="A30" s="39" t="s">
        <v>124</v>
      </c>
      <c r="B30" s="92">
        <f t="shared" ref="B30:G30" si="3">SUM(B25:B28)</f>
        <v>0</v>
      </c>
      <c r="C30" s="61">
        <f t="shared" si="3"/>
        <v>-27893461</v>
      </c>
      <c r="D30" s="92">
        <f t="shared" si="3"/>
        <v>0</v>
      </c>
      <c r="E30" s="132">
        <f t="shared" si="3"/>
        <v>6490158</v>
      </c>
      <c r="F30" s="61">
        <f t="shared" si="3"/>
        <v>-21403303</v>
      </c>
      <c r="G30" s="133">
        <f t="shared" si="3"/>
        <v>0</v>
      </c>
      <c r="H30" s="134"/>
    </row>
    <row r="31" spans="1:8" ht="28.5" customHeight="1" thickBot="1" x14ac:dyDescent="0.3">
      <c r="A31" s="39" t="s">
        <v>119</v>
      </c>
      <c r="B31" s="69">
        <f>B24+B30</f>
        <v>515953511</v>
      </c>
      <c r="C31" s="58">
        <f t="shared" ref="C31:F31" si="4">C24+C30</f>
        <v>-33722104</v>
      </c>
      <c r="D31" s="69">
        <f t="shared" si="4"/>
        <v>36750489</v>
      </c>
      <c r="E31" s="69">
        <f t="shared" si="4"/>
        <v>16443082</v>
      </c>
      <c r="F31" s="69">
        <f t="shared" si="4"/>
        <v>535424978</v>
      </c>
      <c r="G31" s="133"/>
      <c r="H31" s="134"/>
    </row>
    <row r="32" spans="1:8" ht="16.5" thickTop="1" x14ac:dyDescent="0.25">
      <c r="B32" s="41"/>
      <c r="C32" s="41"/>
      <c r="D32" s="41"/>
      <c r="E32" s="41"/>
      <c r="F32" s="42"/>
      <c r="G32" s="136"/>
    </row>
    <row r="33" spans="1:9" x14ac:dyDescent="0.25">
      <c r="B33" s="41"/>
      <c r="C33" s="41"/>
      <c r="D33" s="41"/>
      <c r="E33" s="41"/>
      <c r="F33" s="42"/>
      <c r="G33" s="137"/>
    </row>
    <row r="34" spans="1:9" x14ac:dyDescent="0.25">
      <c r="B34" s="41"/>
      <c r="C34" s="41"/>
      <c r="D34" s="41"/>
      <c r="E34" s="41"/>
      <c r="F34" s="42"/>
      <c r="G34" s="136"/>
    </row>
    <row r="35" spans="1:9" s="46" customFormat="1" ht="18.75" x14ac:dyDescent="0.3">
      <c r="A35" s="166" t="s">
        <v>127</v>
      </c>
      <c r="B35" s="35"/>
      <c r="C35" s="167" t="s">
        <v>126</v>
      </c>
      <c r="D35" s="44"/>
      <c r="E35" s="44"/>
      <c r="F35" s="45"/>
      <c r="G35" s="138"/>
      <c r="H35" s="133"/>
      <c r="I35" s="139"/>
    </row>
    <row r="36" spans="1:9" s="46" customFormat="1" ht="28.5" customHeight="1" x14ac:dyDescent="0.3">
      <c r="A36" s="172"/>
      <c r="B36" s="35"/>
      <c r="C36" s="173"/>
      <c r="D36" s="44"/>
      <c r="E36" s="44"/>
      <c r="G36" s="138"/>
      <c r="H36" s="133"/>
      <c r="I36" s="139"/>
    </row>
    <row r="37" spans="1:9" s="46" customFormat="1" ht="18.75" x14ac:dyDescent="0.3">
      <c r="A37" s="172" t="s">
        <v>39</v>
      </c>
      <c r="B37" s="35"/>
      <c r="C37" s="174" t="s">
        <v>40</v>
      </c>
      <c r="D37" s="193"/>
      <c r="E37" s="193"/>
      <c r="F37" s="8"/>
      <c r="G37" s="139"/>
      <c r="H37" s="133"/>
      <c r="I37" s="139"/>
    </row>
    <row r="38" spans="1:9" s="46" customFormat="1" ht="18.75" x14ac:dyDescent="0.3">
      <c r="A38" s="47"/>
      <c r="B38" s="43"/>
      <c r="C38" s="43"/>
      <c r="D38" s="43"/>
      <c r="E38" s="43"/>
      <c r="F38" s="4"/>
      <c r="G38" s="140"/>
      <c r="H38" s="133"/>
      <c r="I38" s="139"/>
    </row>
    <row r="39" spans="1:9" x14ac:dyDescent="0.25">
      <c r="F39" s="4"/>
    </row>
    <row r="40" spans="1:9" x14ac:dyDescent="0.25">
      <c r="F40" s="4"/>
    </row>
    <row r="41" spans="1:9" x14ac:dyDescent="0.25">
      <c r="F41" s="4"/>
    </row>
  </sheetData>
  <mergeCells count="14">
    <mergeCell ref="A1:F1"/>
    <mergeCell ref="A2:F2"/>
    <mergeCell ref="E4:E5"/>
    <mergeCell ref="F4:F5"/>
    <mergeCell ref="D37:E37"/>
    <mergeCell ref="A4:A5"/>
    <mergeCell ref="B4:B5"/>
    <mergeCell ref="D4:D5"/>
    <mergeCell ref="C4:C5"/>
    <mergeCell ref="B21:B22"/>
    <mergeCell ref="C21:C22"/>
    <mergeCell ref="D21:D22"/>
    <mergeCell ref="E21:E22"/>
    <mergeCell ref="F21:F22"/>
  </mergeCells>
  <pageMargins left="0.70866141732283472" right="0.70866141732283472" top="0.98425196850393704" bottom="0.74803149606299213" header="0.31496062992125984" footer="0.31496062992125984"/>
  <pageSetup paperSize="9" scale="48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ф. 1 конс</vt:lpstr>
      <vt:lpstr>ф. 2 конс</vt:lpstr>
      <vt:lpstr>Ф 3 конс</vt:lpstr>
      <vt:lpstr>ф 4 конс</vt:lpstr>
      <vt:lpstr>'ф. 2 конс'!_Hlk223318201</vt:lpstr>
      <vt:lpstr>'ф 4 конс'!Заголовки_для_печати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Nurseitova Dina</cp:lastModifiedBy>
  <cp:lastPrinted>2022-05-06T09:42:05Z</cp:lastPrinted>
  <dcterms:created xsi:type="dcterms:W3CDTF">2017-02-27T03:37:51Z</dcterms:created>
  <dcterms:modified xsi:type="dcterms:W3CDTF">2022-05-12T09:57:15Z</dcterms:modified>
</cp:coreProperties>
</file>