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W:\KASE\2021\1 кв 2021\"/>
    </mc:Choice>
  </mc:AlternateContent>
  <xr:revisionPtr revIDLastSave="0" documentId="13_ncr:1_{062B8D9C-0A38-43BC-B5BC-9D82B1BE8823}" xr6:coauthVersionLast="46" xr6:coauthVersionMax="46" xr10:uidLastSave="{00000000-0000-0000-0000-000000000000}"/>
  <bookViews>
    <workbookView xWindow="-110" yWindow="-110" windowWidth="19420" windowHeight="9800" xr2:uid="{00000000-000D-0000-FFFF-FFFF00000000}"/>
  </bookViews>
  <sheets>
    <sheet name="ф 1" sheetId="6" r:id="rId1"/>
    <sheet name="ф 2 " sheetId="5" r:id="rId2"/>
    <sheet name="ф 3" sheetId="8" r:id="rId3"/>
    <sheet name="ф 4" sheetId="9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filterDatabaseActual" hidden="1">'[1]Gen Data'!$A$1:$B$309</definedName>
    <definedName name="_Hlk194221429" localSheetId="2">'ф 3'!$A$44</definedName>
    <definedName name="AccessDatabase">"C:\Мои документы\Базовая сводная обязательств1.mdb"</definedName>
    <definedName name="AS2DocOpenMode">"AS2DocumentEdit"</definedName>
    <definedName name="BalanceSheet" localSheetId="0">'ф 1'!$A$7</definedName>
    <definedName name="CashFlows" localSheetId="2">'ф 3'!$A$7</definedName>
    <definedName name="data1" localSheetId="2" hidden="1">#REF!</definedName>
    <definedName name="data1" localSheetId="3" hidden="1">#REF!</definedName>
    <definedName name="data1" hidden="1">#REF!</definedName>
    <definedName name="data2" localSheetId="2" hidden="1">#REF!</definedName>
    <definedName name="data2" localSheetId="3" hidden="1">#REF!</definedName>
    <definedName name="data2" hidden="1">#REF!</definedName>
    <definedName name="data3" localSheetId="2" hidden="1">#REF!</definedName>
    <definedName name="data3" localSheetId="3" hidden="1">#REF!</definedName>
    <definedName name="data3" hidden="1">#REF!</definedName>
    <definedName name="Discount" localSheetId="2" hidden="1">#REF!</definedName>
    <definedName name="Discount" localSheetId="3" hidden="1">#REF!</definedName>
    <definedName name="Discount" hidden="1">#REF!</definedName>
    <definedName name="display_area_2" localSheetId="2" hidden="1">#REF!</definedName>
    <definedName name="display_area_2" localSheetId="3" hidden="1">#REF!</definedName>
    <definedName name="display_area_2" hidden="1">#REF!</definedName>
    <definedName name="EV__EVCOM_OPTIONS__">10</definedName>
    <definedName name="FCode" localSheetId="2" hidden="1">#REF!</definedName>
    <definedName name="FCode" localSheetId="3" hidden="1">#REF!</definedName>
    <definedName name="FCode" hidden="1">#REF!</definedName>
    <definedName name="HiddenRows" localSheetId="2" hidden="1">#REF!</definedName>
    <definedName name="HiddenRows" localSheetId="3" hidden="1">#REF!</definedName>
    <definedName name="HiddenRows" hidden="1">#REF!</definedName>
    <definedName name="OLE_LINK1" localSheetId="2">'ф 3'!$B$45</definedName>
    <definedName name="OrderTable" localSheetId="2" hidden="1">#REF!</definedName>
    <definedName name="OrderTable" localSheetId="3" hidden="1">#REF!</definedName>
    <definedName name="OrderTable" hidden="1">#REF!</definedName>
    <definedName name="ProdForm" localSheetId="2" hidden="1">#REF!</definedName>
    <definedName name="ProdForm" localSheetId="3" hidden="1">#REF!</definedName>
    <definedName name="ProdForm" hidden="1">#REF!</definedName>
    <definedName name="Product" localSheetId="2" hidden="1">#REF!</definedName>
    <definedName name="Product" localSheetId="3" hidden="1">#REF!</definedName>
    <definedName name="Product" hidden="1">#REF!</definedName>
    <definedName name="RCArea" localSheetId="2" hidden="1">#REF!</definedName>
    <definedName name="RCArea" localSheetId="3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hidden="1">#REF!</definedName>
    <definedName name="Taxes" hidden="1">[2]!Header1-1 &amp; "." &amp; MAX(1,COUNTA(INDEX(#REF!,MATCH([2]!Header1-1,#REF!,FALSE)):#REF!))</definedName>
    <definedName name="tbl_ProdInfo" localSheetId="2" hidden="1">#REF!</definedName>
    <definedName name="tbl_ProdInfo" localSheetId="3" hidden="1">#REF!</definedName>
    <definedName name="tbl_ProdInfo" hidden="1">#REF!</definedName>
    <definedName name="TextRefCopyRangeCount">3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ф77" localSheetId="2">#REF!</definedName>
    <definedName name="ф77" localSheetId="3">#REF!</definedName>
    <definedName name="ф77">#REF!</definedName>
    <definedName name="Финансовая_поддержка__инфраструктурных_проектов" localSheetId="2">'[5]2.4 ЦСП_ГЧП'!#REF!</definedName>
    <definedName name="Финансовая_поддержка__инфраструктурных_проектов" localSheetId="3">'[5]2.4 ЦСП_ГЧП'!#REF!</definedName>
    <definedName name="Финансовая_поддержка__инфраструктурных_проектов">'[5]2.4 ЦСП_ГЧП'!#REF!</definedName>
    <definedName name="фывфыв" localSheetId="2" hidden="1">#REF!</definedName>
    <definedName name="фывфыв" localSheetId="3" hidden="1">#REF!</definedName>
    <definedName name="фывфыв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5" l="1"/>
  <c r="J29" i="9" l="1"/>
  <c r="D30" i="9"/>
  <c r="F30" i="9"/>
  <c r="C37" i="6" l="1"/>
  <c r="C23" i="6"/>
  <c r="B28" i="9" l="1"/>
  <c r="B30" i="9" s="1"/>
  <c r="D15" i="9"/>
  <c r="H15" i="9"/>
  <c r="B14" i="9"/>
  <c r="B15" i="9" s="1"/>
  <c r="H30" i="9" l="1"/>
  <c r="J28" i="9"/>
  <c r="J14" i="9"/>
  <c r="D42" i="8"/>
  <c r="B42" i="8"/>
  <c r="J30" i="9" l="1"/>
  <c r="J15" i="9"/>
  <c r="C26" i="9" l="1"/>
  <c r="D25" i="9"/>
  <c r="D24" i="9"/>
  <c r="J20" i="9"/>
  <c r="D11" i="9"/>
  <c r="J11" i="9" s="1"/>
  <c r="D10" i="9"/>
  <c r="J10" i="9" s="1"/>
  <c r="C30" i="9" l="1"/>
  <c r="C31" i="9" s="1"/>
  <c r="C27" i="9"/>
  <c r="D26" i="9"/>
  <c r="D27" i="9" s="1"/>
  <c r="D31" i="9" s="1"/>
  <c r="H26" i="9"/>
  <c r="F26" i="9"/>
  <c r="F27" i="9" s="1"/>
  <c r="F31" i="9" s="1"/>
  <c r="B26" i="9"/>
  <c r="B27" i="9" s="1"/>
  <c r="B31" i="9" s="1"/>
  <c r="J25" i="9"/>
  <c r="J24" i="9"/>
  <c r="H12" i="9"/>
  <c r="F12" i="9"/>
  <c r="D12" i="9"/>
  <c r="D13" i="9" s="1"/>
  <c r="D16" i="9" s="1"/>
  <c r="B12" i="9"/>
  <c r="B13" i="9" s="1"/>
  <c r="B16" i="9" s="1"/>
  <c r="J6" i="9"/>
  <c r="D36" i="8"/>
  <c r="B36" i="8"/>
  <c r="D16" i="8"/>
  <c r="D29" i="8" s="1"/>
  <c r="D31" i="8" s="1"/>
  <c r="B16" i="8"/>
  <c r="F15" i="9" l="1"/>
  <c r="F13" i="9"/>
  <c r="J26" i="9"/>
  <c r="J12" i="9"/>
  <c r="B29" i="8"/>
  <c r="B31" i="8" s="1"/>
  <c r="B44" i="8" s="1"/>
  <c r="B48" i="8" s="1"/>
  <c r="D44" i="8"/>
  <c r="D48" i="8" s="1"/>
  <c r="F16" i="9" l="1"/>
  <c r="C44" i="6"/>
  <c r="E31" i="5" l="1"/>
  <c r="C31" i="5"/>
  <c r="E12" i="5"/>
  <c r="C12" i="5"/>
  <c r="E9" i="5"/>
  <c r="C9" i="5"/>
  <c r="E44" i="6"/>
  <c r="E37" i="6"/>
  <c r="C45" i="6"/>
  <c r="E23" i="6"/>
  <c r="E17" i="5" l="1"/>
  <c r="E22" i="5" s="1"/>
  <c r="E24" i="5" s="1"/>
  <c r="C17" i="5"/>
  <c r="C22" i="5" s="1"/>
  <c r="C24" i="5" s="1"/>
  <c r="E45" i="6"/>
  <c r="C32" i="5" l="1"/>
  <c r="H21" i="9"/>
  <c r="H27" i="9" s="1"/>
  <c r="H31" i="9" s="1"/>
  <c r="E32" i="5"/>
  <c r="H7" i="9"/>
  <c r="H13" i="9" s="1"/>
  <c r="H16" i="9" s="1"/>
  <c r="J21" i="9" l="1"/>
  <c r="J27" i="9" s="1"/>
  <c r="J31" i="9" s="1"/>
  <c r="J7" i="9"/>
  <c r="J13" i="9" s="1"/>
  <c r="J16" i="9" s="1"/>
</calcChain>
</file>

<file path=xl/sharedStrings.xml><?xml version="1.0" encoding="utf-8"?>
<sst xmlns="http://schemas.openxmlformats.org/spreadsheetml/2006/main" count="185" uniqueCount="132">
  <si>
    <t>тыс. тенге</t>
  </si>
  <si>
    <t>Комиссионные доходы</t>
  </si>
  <si>
    <t>Операционная прибыль</t>
  </si>
  <si>
    <t>Статьи, которые реклассифицированы или могут быть впоследствии реклассифицированы в состав прибыли или убытка:</t>
  </si>
  <si>
    <t>АКТИВЫ</t>
  </si>
  <si>
    <t>Займы, выданные банкам</t>
  </si>
  <si>
    <t xml:space="preserve">Займы, выданные клиентам </t>
  </si>
  <si>
    <t>Основные средства и нематериальные активы</t>
  </si>
  <si>
    <t>Прочие активы</t>
  </si>
  <si>
    <t>Текущий налоговый актив</t>
  </si>
  <si>
    <t>ОБЯЗАТЕЛЬСТВА</t>
  </si>
  <si>
    <t>Займы от Материнской компании</t>
  </si>
  <si>
    <t xml:space="preserve">Займы и средства от банков и прочих финансовых институтов </t>
  </si>
  <si>
    <t>Государственные субсидии</t>
  </si>
  <si>
    <t>Прочие обязательства</t>
  </si>
  <si>
    <t>Отложенные налоговые обязательства</t>
  </si>
  <si>
    <t>Итого обязательств</t>
  </si>
  <si>
    <t>Акционерный капитал</t>
  </si>
  <si>
    <t>Накопленные убытки</t>
  </si>
  <si>
    <t>Долговые ценные бумаги</t>
  </si>
  <si>
    <t>Неаудированный консолидированный отчет о финансовом положении</t>
  </si>
  <si>
    <t>Дебиторская задолженность по договорам финансовой аренды</t>
  </si>
  <si>
    <t>Долговые ценные бумаги выпущенные</t>
  </si>
  <si>
    <t>СОБСТВЕННЫЙ КАПИТАЛ</t>
  </si>
  <si>
    <t>Инвестиционное имущество</t>
  </si>
  <si>
    <t>Прочие процентные доходы</t>
  </si>
  <si>
    <t>Процентные доходы, рассчитанные с использованием метода эффективной процентной ставки</t>
  </si>
  <si>
    <t>Производные финансовые инструменты</t>
  </si>
  <si>
    <t>Долевые инвестиции</t>
  </si>
  <si>
    <t>Резервы</t>
  </si>
  <si>
    <t>Не аудировано</t>
  </si>
  <si>
    <t>Процентные расходы</t>
  </si>
  <si>
    <t>Чистый процентный доход</t>
  </si>
  <si>
    <t>Комиссионные расходы</t>
  </si>
  <si>
    <t>Чистый убыток от операций с иностранной валютой</t>
  </si>
  <si>
    <t>Общие административные расходы</t>
  </si>
  <si>
    <t>Прочий совокупный доход/(убыток)</t>
  </si>
  <si>
    <t>Резерв изменений справедливой стоимости (долговые инструменты):</t>
  </si>
  <si>
    <t xml:space="preserve">Чистое изменение справедливой стоимости </t>
  </si>
  <si>
    <t>Нетто-величина, перенесенная в состав прибыли или убытка</t>
  </si>
  <si>
    <t>Денежные средства и их эквиваленты</t>
  </si>
  <si>
    <t>Счета и вклады в банках и прочих финансовых институтах</t>
  </si>
  <si>
    <t>Авансы, выданные по договорам финансовой аренды</t>
  </si>
  <si>
    <t xml:space="preserve">Активы, подлежащие передаче по договорам финансовой аренды </t>
  </si>
  <si>
    <t xml:space="preserve">Итого активов </t>
  </si>
  <si>
    <t>Текущие счета и депозиты клиентов</t>
  </si>
  <si>
    <t xml:space="preserve">Субординированный долг </t>
  </si>
  <si>
    <t>Резерв изменений справедливой стоимости ценных бумаг</t>
  </si>
  <si>
    <t>Дополнительный оплаченный капитал</t>
  </si>
  <si>
    <t>Итого собственного капитала</t>
  </si>
  <si>
    <t>Итого обязательств и собственного капитала</t>
  </si>
  <si>
    <t> тыс. тенге</t>
  </si>
  <si>
    <t xml:space="preserve">Неаудированный консолидированный отчет о движении денежных средств  </t>
  </si>
  <si>
    <t>ДВИЖЕНИЕ ДЕНЕЖНЫХ СРЕДСТВ ОТ ОПЕРАЦИОННОЙ ДЕЯТЕЛЬНОСТИ</t>
  </si>
  <si>
    <t>Процентное вознаграждение полученное</t>
  </si>
  <si>
    <t>Процентное вознаграждение выплаченное</t>
  </si>
  <si>
    <t>Комиссионное вознаграждение полученное</t>
  </si>
  <si>
    <t>Комиссионное вознаграждение выплаченное</t>
  </si>
  <si>
    <t>Чистая прибыль от операций с финансовыми инструментами, оцениваемыми по справедливой стоимости через прибыль или убыток</t>
  </si>
  <si>
    <t>Прочие поступления, нетто</t>
  </si>
  <si>
    <t>Общие административные платежи</t>
  </si>
  <si>
    <t>Уменьшение/(увеличение) операционных активов</t>
  </si>
  <si>
    <t>Займы, выданные клиентам</t>
  </si>
  <si>
    <t>Авансы по договорам финансовой аренды</t>
  </si>
  <si>
    <t xml:space="preserve">Увеличение/(уменьшение) операционных обязательств </t>
  </si>
  <si>
    <t>-</t>
  </si>
  <si>
    <t>Подоходный налог уплаченный</t>
  </si>
  <si>
    <t>ДВИЖЕНИЕ ДЕНЕЖНЫХ СРЕДСТВ ОТ ИНВЕСТИЦИОННОЙ ДЕЯТЕЛЬНОСТИ</t>
  </si>
  <si>
    <t xml:space="preserve">Приобретение основных средств и нематериальных активов, инвестиционного имущества </t>
  </si>
  <si>
    <t>Выбытие и погашение долговых ценных бумаг</t>
  </si>
  <si>
    <t xml:space="preserve">ДВИЖЕНИЕ ДЕНЕЖНЫХ СРЕДСТВ ОТ ФИНАНСОВОЙ ДЕЯТЕЛЬНОСТИ  </t>
  </si>
  <si>
    <r>
      <t xml:space="preserve">Чистый поток денежных средств от </t>
    </r>
    <r>
      <rPr>
        <b/>
        <sz val="10"/>
        <color rgb="FF000000"/>
        <rFont val="Times New Roman"/>
        <family val="1"/>
        <charset val="204"/>
      </rPr>
      <t xml:space="preserve">финансовой </t>
    </r>
    <r>
      <rPr>
        <b/>
        <sz val="10"/>
        <color theme="1"/>
        <rFont val="Times New Roman"/>
        <family val="1"/>
        <charset val="204"/>
      </rPr>
      <t>деятельности</t>
    </r>
    <r>
      <rPr>
        <b/>
        <sz val="10"/>
        <color rgb="FF000000"/>
        <rFont val="Times New Roman"/>
        <family val="1"/>
        <charset val="204"/>
      </rPr>
      <t xml:space="preserve">  </t>
    </r>
  </si>
  <si>
    <t>Влияние изменений валютных курсов на денежные средства и их эквиваленты</t>
  </si>
  <si>
    <t>Влияние изменений резерва под обесценение на денежные средства и их эквиваленты</t>
  </si>
  <si>
    <t>Неаудированный консолидированный отчет об изменениях в капитале</t>
  </si>
  <si>
    <t>Всего собственного капитала</t>
  </si>
  <si>
    <t>Прочий совокупный убыток</t>
  </si>
  <si>
    <t>Чистое изменение справедливой стоимости</t>
  </si>
  <si>
    <t xml:space="preserve">Нетто-величина, перенесенная в состав прибыли или убытка </t>
  </si>
  <si>
    <t>Прочий совокупный доход</t>
  </si>
  <si>
    <t>Чистое изменение справедливой стоимости (не аудировано)</t>
  </si>
  <si>
    <t>Нетто-величина, перенесенная в состав прибыли или убытка (не аудировано)</t>
  </si>
  <si>
    <t>Остаток по состоянию на 1 января 2020 года</t>
  </si>
  <si>
    <t>Чистый поток денежных средств от инвестиционной деятельности</t>
  </si>
  <si>
    <t>Отложенные налоговые активы</t>
  </si>
  <si>
    <t>Поступление от выпуска акций</t>
  </si>
  <si>
    <t>Поступление от выпуска долговых ценных бумаг</t>
  </si>
  <si>
    <t>Выкуп/погашение выпущенных долговых ценных бумаг</t>
  </si>
  <si>
    <t>Акции выпущенные (не аудировано)</t>
  </si>
  <si>
    <t xml:space="preserve">Всего операций с собственниками, отраженных в составе собственного капитала (не аудировано) </t>
  </si>
  <si>
    <t>Убытки от обесценения долговых финансовых активов</t>
  </si>
  <si>
    <t xml:space="preserve">Восстановление/(формирование) убытков от обесценения прочих нефинансовых активов </t>
  </si>
  <si>
    <t>Чистый поток денежных средств, использованных в операционной деятельности до уплаты подоходного налога</t>
  </si>
  <si>
    <t>Чистый поток денежных средств, использованных в операционной деятельности</t>
  </si>
  <si>
    <t>Займы от АО "ФНБ "Самрук-Казына"</t>
  </si>
  <si>
    <t>Базовая и разводненная прибыль на акцию, в тенге</t>
  </si>
  <si>
    <t>Примечание</t>
  </si>
  <si>
    <t>Восстановление убытков от обесценения в отношении обязательств по предоставлению займов и договоров финансовой гарантии</t>
  </si>
  <si>
    <t>Прибыль до налогообложения</t>
  </si>
  <si>
    <t>Расход по подоходному налогу</t>
  </si>
  <si>
    <t>Чистые поступления/(выбытия) от операций с иностранной валютой</t>
  </si>
  <si>
    <t xml:space="preserve">Акции выпущенные </t>
  </si>
  <si>
    <t xml:space="preserve">Всего прочего совокупного дохода (не аудировано) </t>
  </si>
  <si>
    <t xml:space="preserve">Погашение/(приобретение) долевых инвестиций </t>
  </si>
  <si>
    <t>31 декабря 2020 г.</t>
  </si>
  <si>
    <t xml:space="preserve"> АО "Банк Развития Казахстана" по состоянию на 31 марта 2021 года</t>
  </si>
  <si>
    <t>31 марта 2021 г.</t>
  </si>
  <si>
    <t>Неаудированный консолидированный отчет о прибыли или убытке и прочем совокупном доходе
АО "Банк Развития Казахстана" за три месяца, закончившиеся 31 марта 2021 года</t>
  </si>
  <si>
    <t>За три месяца, закончившиеся 31 марта 2021 года</t>
  </si>
  <si>
    <t>За три месяца, закончившиеся 31 марта 2020 года</t>
  </si>
  <si>
    <t>АО "Банк Развития Казахстана" за три месяца, закончившиеся 31 марта 2021 года</t>
  </si>
  <si>
    <t>Денежные средства и их эквиваленты на начало периода</t>
  </si>
  <si>
    <t xml:space="preserve">Денежные средства и их эквиваленты на конец периода </t>
  </si>
  <si>
    <t xml:space="preserve">Убыток за период (не аудировано) </t>
  </si>
  <si>
    <t xml:space="preserve">Всего прочего совокупного убытка (не аудировано) </t>
  </si>
  <si>
    <t xml:space="preserve">Всего совокупного убытка за период (не аудировано) </t>
  </si>
  <si>
    <t>Остаток на 31 марта 2020 года (не аудировано)</t>
  </si>
  <si>
    <t>Остаток по состоянию на 1 января 2021 года</t>
  </si>
  <si>
    <t>Прибыль за период (не аудировано)</t>
  </si>
  <si>
    <t>Остаток на 31 марта 2021 года (не аудировано)</t>
  </si>
  <si>
    <t xml:space="preserve">Общий совокупный доход за период (не аудировано) </t>
  </si>
  <si>
    <t>Чистый комиссионный доход</t>
  </si>
  <si>
    <t>Чистая реализованная прибыль от операций с долговыми ценными бумагами, оцениваемыми по справедливой стоимости через прочий совокупный доход</t>
  </si>
  <si>
    <t>Чистая прибыль/(убыток) от операций с финансовыми инструментами, оцениваемыми по справедливой стоимости через прибыль или убыток</t>
  </si>
  <si>
    <t>Прибыль/(убыток) за период</t>
  </si>
  <si>
    <t>Прочий совокупный убыток за период</t>
  </si>
  <si>
    <t>Общий совокупный доход/(убыток) за период</t>
  </si>
  <si>
    <t xml:space="preserve">Чистое увеличение денежных средств и их эквивалентов </t>
  </si>
  <si>
    <t>Обязательства по текущему налогу</t>
  </si>
  <si>
    <t>Прочие доходы, нетто</t>
  </si>
  <si>
    <t xml:space="preserve">Займы от банков и прочих финансовых институтов </t>
  </si>
  <si>
    <t>Дисконт по выпущенным долговым ценным бумагам, за вычетом налогов в размере 627 825 тыс. тенге (не 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</si>
</sst>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* #,##0_);* \(#,##0\);&quot;-&quot;??_);@"/>
  </numFmts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5" fontId="4" fillId="0" borderId="0" applyFill="0" applyBorder="0" applyProtection="0"/>
    <xf numFmtId="164" fontId="5" fillId="0" borderId="0" applyFont="0" applyFill="0" applyBorder="0" applyAlignment="0" applyProtection="0"/>
    <xf numFmtId="0" fontId="6" fillId="0" borderId="0"/>
    <xf numFmtId="0" fontId="3" fillId="0" borderId="0"/>
  </cellStyleXfs>
  <cellXfs count="109">
    <xf numFmtId="0" fontId="0" fillId="0" borderId="0" xfId="0"/>
    <xf numFmtId="0" fontId="1" fillId="0" borderId="0" xfId="0" applyFont="1" applyAlignment="1"/>
    <xf numFmtId="0" fontId="7" fillId="0" borderId="0" xfId="0" applyFont="1" applyAlignment="1">
      <alignment horizontal="center" vertical="center" wrapText="1"/>
    </xf>
    <xf numFmtId="164" fontId="7" fillId="0" borderId="0" xfId="6" applyFont="1" applyAlignment="1">
      <alignment horizontal="center" vertical="center" wrapText="1"/>
    </xf>
    <xf numFmtId="164" fontId="0" fillId="0" borderId="0" xfId="6" applyFont="1"/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top"/>
    </xf>
    <xf numFmtId="0" fontId="0" fillId="0" borderId="0" xfId="0" applyFill="1"/>
    <xf numFmtId="0" fontId="9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 wrapText="1"/>
    </xf>
    <xf numFmtId="165" fontId="9" fillId="0" borderId="0" xfId="0" applyNumberFormat="1" applyFont="1" applyFill="1" applyAlignment="1">
      <alignment vertical="center" wrapText="1"/>
    </xf>
    <xf numFmtId="165" fontId="7" fillId="0" borderId="0" xfId="0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165" fontId="13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165" fontId="1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165" fontId="12" fillId="0" borderId="0" xfId="0" applyNumberFormat="1" applyFont="1" applyBorder="1" applyAlignment="1">
      <alignment horizontal="right" vertical="center" wrapText="1"/>
    </xf>
    <xf numFmtId="165" fontId="13" fillId="0" borderId="0" xfId="0" applyNumberFormat="1" applyFont="1" applyBorder="1" applyAlignment="1">
      <alignment horizontal="right" vertical="center" wrapText="1"/>
    </xf>
    <xf numFmtId="3" fontId="9" fillId="0" borderId="0" xfId="0" applyNumberFormat="1" applyFont="1" applyFill="1" applyAlignment="1">
      <alignment vertical="center" wrapText="1"/>
    </xf>
    <xf numFmtId="3" fontId="7" fillId="0" borderId="0" xfId="0" applyNumberFormat="1" applyFont="1" applyFill="1" applyAlignment="1">
      <alignment vertical="center" wrapText="1"/>
    </xf>
    <xf numFmtId="3" fontId="7" fillId="0" borderId="1" xfId="0" applyNumberFormat="1" applyFont="1" applyFill="1" applyBorder="1" applyAlignment="1">
      <alignment vertical="center" wrapText="1"/>
    </xf>
    <xf numFmtId="0" fontId="16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165" fontId="0" fillId="0" borderId="0" xfId="0" applyNumberFormat="1"/>
    <xf numFmtId="0" fontId="17" fillId="0" borderId="0" xfId="0" applyFont="1"/>
    <xf numFmtId="3" fontId="9" fillId="0" borderId="0" xfId="6" applyNumberFormat="1" applyFont="1" applyAlignment="1">
      <alignment vertical="center" wrapText="1"/>
    </xf>
    <xf numFmtId="165" fontId="9" fillId="0" borderId="0" xfId="6" applyNumberFormat="1" applyFont="1" applyAlignment="1">
      <alignment vertical="center" wrapText="1"/>
    </xf>
    <xf numFmtId="165" fontId="7" fillId="0" borderId="0" xfId="6" applyNumberFormat="1" applyFont="1" applyAlignment="1">
      <alignment vertical="center" wrapText="1"/>
    </xf>
    <xf numFmtId="3" fontId="7" fillId="0" borderId="0" xfId="6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164" fontId="17" fillId="0" borderId="0" xfId="6" applyFont="1"/>
    <xf numFmtId="165" fontId="9" fillId="0" borderId="0" xfId="6" applyNumberFormat="1" applyFont="1" applyAlignment="1">
      <alignment horizontal="right" vertical="center" wrapText="1"/>
    </xf>
    <xf numFmtId="165" fontId="7" fillId="0" borderId="0" xfId="6" applyNumberFormat="1" applyFont="1" applyAlignment="1">
      <alignment horizontal="right" vertical="center" wrapText="1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/>
    <xf numFmtId="165" fontId="7" fillId="0" borderId="1" xfId="6" applyNumberFormat="1" applyFont="1" applyBorder="1" applyAlignment="1">
      <alignment horizontal="right" vertical="center" wrapText="1"/>
    </xf>
    <xf numFmtId="165" fontId="7" fillId="0" borderId="0" xfId="6" applyNumberFormat="1" applyFont="1" applyBorder="1" applyAlignment="1">
      <alignment horizontal="right" vertical="center" wrapText="1"/>
    </xf>
    <xf numFmtId="164" fontId="7" fillId="0" borderId="0" xfId="6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/>
    <xf numFmtId="0" fontId="7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vertical="center" wrapText="1"/>
    </xf>
    <xf numFmtId="165" fontId="9" fillId="0" borderId="2" xfId="0" applyNumberFormat="1" applyFont="1" applyFill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164" fontId="7" fillId="0" borderId="2" xfId="6" applyFont="1" applyBorder="1" applyAlignment="1">
      <alignment horizontal="center" vertical="center" wrapText="1"/>
    </xf>
    <xf numFmtId="165" fontId="9" fillId="0" borderId="2" xfId="6" applyNumberFormat="1" applyFont="1" applyBorder="1" applyAlignment="1">
      <alignment horizontal="right" vertical="center" wrapText="1"/>
    </xf>
    <xf numFmtId="3" fontId="7" fillId="0" borderId="2" xfId="6" applyNumberFormat="1" applyFont="1" applyBorder="1" applyAlignment="1">
      <alignment vertical="center" wrapText="1"/>
    </xf>
    <xf numFmtId="165" fontId="9" fillId="0" borderId="2" xfId="6" applyNumberFormat="1" applyFont="1" applyBorder="1" applyAlignment="1">
      <alignment vertical="center" wrapText="1"/>
    </xf>
    <xf numFmtId="3" fontId="7" fillId="0" borderId="2" xfId="0" applyNumberFormat="1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vertical="center" wrapText="1"/>
    </xf>
    <xf numFmtId="165" fontId="7" fillId="0" borderId="2" xfId="0" applyNumberFormat="1" applyFont="1" applyFill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165" fontId="12" fillId="0" borderId="2" xfId="0" applyNumberFormat="1" applyFont="1" applyBorder="1" applyAlignment="1">
      <alignment horizontal="right" vertical="center" wrapText="1"/>
    </xf>
    <xf numFmtId="165" fontId="13" fillId="0" borderId="2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9" fillId="0" borderId="2" xfId="0" applyNumberFormat="1" applyFont="1" applyBorder="1" applyAlignment="1">
      <alignment horizontal="right" vertical="center" wrapText="1"/>
    </xf>
    <xf numFmtId="165" fontId="9" fillId="0" borderId="0" xfId="6" applyNumberFormat="1" applyFont="1" applyBorder="1" applyAlignment="1">
      <alignment horizontal="right" vertical="center" wrapText="1"/>
    </xf>
    <xf numFmtId="3" fontId="9" fillId="0" borderId="0" xfId="6" applyNumberFormat="1" applyFont="1" applyBorder="1" applyAlignment="1">
      <alignment vertical="center" wrapText="1"/>
    </xf>
    <xf numFmtId="165" fontId="7" fillId="0" borderId="3" xfId="6" applyNumberFormat="1" applyFont="1" applyBorder="1" applyAlignment="1">
      <alignment horizontal="right" vertical="center" wrapText="1"/>
    </xf>
    <xf numFmtId="3" fontId="7" fillId="0" borderId="3" xfId="6" applyNumberFormat="1" applyFont="1" applyBorder="1" applyAlignment="1">
      <alignment horizontal="right" vertical="center" wrapText="1"/>
    </xf>
    <xf numFmtId="165" fontId="9" fillId="0" borderId="0" xfId="0" applyNumberFormat="1" applyFont="1" applyFill="1" applyAlignment="1">
      <alignment horizontal="right" vertical="center" wrapText="1"/>
    </xf>
    <xf numFmtId="165" fontId="7" fillId="0" borderId="0" xfId="0" applyNumberFormat="1" applyFont="1" applyFill="1" applyAlignment="1">
      <alignment horizontal="right" vertical="center" wrapText="1"/>
    </xf>
    <xf numFmtId="165" fontId="9" fillId="0" borderId="2" xfId="0" applyNumberFormat="1" applyFont="1" applyFill="1" applyBorder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165" fontId="9" fillId="0" borderId="2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7" fillId="0" borderId="0" xfId="6" applyFont="1" applyAlignment="1">
      <alignment horizontal="center" vertical="center" wrapText="1"/>
    </xf>
    <xf numFmtId="165" fontId="7" fillId="0" borderId="4" xfId="6" applyNumberFormat="1" applyFont="1" applyBorder="1" applyAlignment="1">
      <alignment vertical="center" wrapText="1"/>
    </xf>
    <xf numFmtId="165" fontId="7" fillId="0" borderId="1" xfId="6" applyNumberFormat="1" applyFont="1" applyBorder="1" applyAlignment="1">
      <alignment vertical="center" wrapText="1"/>
    </xf>
    <xf numFmtId="165" fontId="21" fillId="0" borderId="3" xfId="6" applyNumberFormat="1" applyFont="1" applyBorder="1" applyAlignment="1">
      <alignment vertical="center" wrapText="1"/>
    </xf>
    <xf numFmtId="3" fontId="0" fillId="0" borderId="0" xfId="0" applyNumberFormat="1"/>
    <xf numFmtId="165" fontId="9" fillId="0" borderId="2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164" fontId="7" fillId="0" borderId="0" xfId="6" applyFont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5" fillId="0" borderId="0" xfId="2" applyFont="1" applyFill="1" applyAlignment="1">
      <alignment horizontal="center" vertical="justify" wrapText="1"/>
    </xf>
    <xf numFmtId="0" fontId="15" fillId="0" borderId="0" xfId="2" applyFont="1" applyFill="1" applyAlignment="1">
      <alignment horizontal="center" vertical="justify"/>
    </xf>
  </cellXfs>
  <cellStyles count="9">
    <cellStyle name="Debit" xfId="5" xr:uid="{00000000-0005-0000-0000-000000000000}"/>
    <cellStyle name="Обычный" xfId="0" builtinId="0"/>
    <cellStyle name="Обычный 10 3 2" xfId="8" xr:uid="{00000000-0005-0000-0000-000002000000}"/>
    <cellStyle name="Обычный 2" xfId="7" xr:uid="{00000000-0005-0000-0000-000003000000}"/>
    <cellStyle name="Обычный 2 5" xfId="4" xr:uid="{00000000-0005-0000-0000-000004000000}"/>
    <cellStyle name="Обычный 3 3" xfId="2" xr:uid="{00000000-0005-0000-0000-000005000000}"/>
    <cellStyle name="Обычный 4 2" xfId="1" xr:uid="{00000000-0005-0000-0000-000006000000}"/>
    <cellStyle name="Обычный 4 3" xfId="3" xr:uid="{00000000-0005-0000-0000-000007000000}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KZHO~1\AppData\Local\Temp\notesF3B52A\Non-financial\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ten001\AppData\Local\Temp\notesF3B52A\Non-financial%20KPIs_SR_v7_17_10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FES"/>
      <sheetName val="Содержание"/>
      <sheetName val="Справочники"/>
      <sheetName val="Prelim Cost"/>
      <sheetName val="Cabre0703"/>
      <sheetName val="ESH.0703"/>
      <sheetName val="LOE0703"/>
      <sheetName val="NEG06-0703"/>
      <sheetName val="WG09-0703"/>
      <sheetName val="Hot Sparks TETS_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topLeftCell="A22" workbookViewId="0">
      <selection activeCell="E25" sqref="E25"/>
    </sheetView>
  </sheetViews>
  <sheetFormatPr defaultRowHeight="14.5"/>
  <cols>
    <col min="1" max="1" width="53.54296875" customWidth="1"/>
    <col min="2" max="2" width="6.1796875" style="59" customWidth="1"/>
    <col min="3" max="3" width="17.81640625" customWidth="1"/>
    <col min="4" max="4" width="1.1796875" customWidth="1"/>
    <col min="5" max="5" width="18.1796875" customWidth="1"/>
    <col min="7" max="7" width="10.1796875" bestFit="1" customWidth="1"/>
  </cols>
  <sheetData>
    <row r="1" spans="1:5">
      <c r="A1" s="97" t="s">
        <v>20</v>
      </c>
      <c r="B1" s="97"/>
      <c r="C1" s="97"/>
      <c r="D1" s="97"/>
      <c r="E1" s="97"/>
    </row>
    <row r="2" spans="1:5">
      <c r="A2" s="98" t="s">
        <v>105</v>
      </c>
      <c r="B2" s="98"/>
      <c r="C2" s="98"/>
      <c r="D2" s="98"/>
      <c r="E2" s="98"/>
    </row>
    <row r="4" spans="1:5">
      <c r="C4" s="2" t="s">
        <v>30</v>
      </c>
      <c r="E4" s="10"/>
    </row>
    <row r="5" spans="1:5">
      <c r="A5" s="99"/>
      <c r="B5" s="101" t="s">
        <v>96</v>
      </c>
      <c r="C5" s="76" t="s">
        <v>106</v>
      </c>
      <c r="D5" s="100"/>
      <c r="E5" s="88" t="s">
        <v>104</v>
      </c>
    </row>
    <row r="6" spans="1:5">
      <c r="A6" s="99"/>
      <c r="B6" s="102"/>
      <c r="C6" s="61" t="s">
        <v>0</v>
      </c>
      <c r="D6" s="100"/>
      <c r="E6" s="61" t="s">
        <v>0</v>
      </c>
    </row>
    <row r="7" spans="1:5">
      <c r="A7" s="6" t="s">
        <v>4</v>
      </c>
      <c r="B7" s="52"/>
      <c r="C7" s="5"/>
      <c r="D7" s="5"/>
      <c r="E7" s="5"/>
    </row>
    <row r="8" spans="1:5">
      <c r="A8" s="5" t="s">
        <v>40</v>
      </c>
      <c r="B8" s="54">
        <v>12</v>
      </c>
      <c r="C8" s="11">
        <v>277202053</v>
      </c>
      <c r="D8" s="7"/>
      <c r="E8" s="11">
        <v>242786137</v>
      </c>
    </row>
    <row r="9" spans="1:5">
      <c r="A9" s="36" t="s">
        <v>41</v>
      </c>
      <c r="B9" s="54">
        <v>13</v>
      </c>
      <c r="C9" s="11">
        <v>192010205</v>
      </c>
      <c r="D9" s="9"/>
      <c r="E9" s="11">
        <v>121779502</v>
      </c>
    </row>
    <row r="10" spans="1:5">
      <c r="A10" s="5" t="s">
        <v>5</v>
      </c>
      <c r="B10" s="54">
        <v>14</v>
      </c>
      <c r="C10" s="11">
        <v>126785492</v>
      </c>
      <c r="D10" s="7"/>
      <c r="E10" s="11">
        <v>124810690</v>
      </c>
    </row>
    <row r="11" spans="1:5">
      <c r="A11" s="5" t="s">
        <v>6</v>
      </c>
      <c r="B11" s="54">
        <v>15</v>
      </c>
      <c r="C11" s="11">
        <v>1780330722</v>
      </c>
      <c r="D11" s="7"/>
      <c r="E11" s="11">
        <v>1845916215</v>
      </c>
    </row>
    <row r="12" spans="1:5">
      <c r="A12" s="5" t="s">
        <v>21</v>
      </c>
      <c r="B12" s="54">
        <v>16</v>
      </c>
      <c r="C12" s="11">
        <v>370863509</v>
      </c>
      <c r="D12" s="7"/>
      <c r="E12" s="11">
        <v>326539861</v>
      </c>
    </row>
    <row r="13" spans="1:5">
      <c r="A13" s="5" t="s">
        <v>19</v>
      </c>
      <c r="B13" s="54">
        <v>17</v>
      </c>
      <c r="C13" s="11">
        <v>191046899</v>
      </c>
      <c r="D13" s="7"/>
      <c r="E13" s="11">
        <v>209257679</v>
      </c>
    </row>
    <row r="14" spans="1:5">
      <c r="A14" s="5" t="s">
        <v>42</v>
      </c>
      <c r="B14" s="54">
        <v>18</v>
      </c>
      <c r="C14" s="11">
        <v>97142033</v>
      </c>
      <c r="D14" s="7"/>
      <c r="E14" s="11">
        <v>123158997</v>
      </c>
    </row>
    <row r="15" spans="1:5" ht="17.399999999999999" customHeight="1">
      <c r="A15" s="5" t="s">
        <v>43</v>
      </c>
      <c r="B15" s="54">
        <v>19</v>
      </c>
      <c r="C15" s="11">
        <v>14858281</v>
      </c>
      <c r="D15" s="7"/>
      <c r="E15" s="11">
        <v>27855425</v>
      </c>
    </row>
    <row r="16" spans="1:5">
      <c r="A16" s="5" t="s">
        <v>28</v>
      </c>
      <c r="B16" s="54">
        <v>20</v>
      </c>
      <c r="C16" s="11">
        <v>27936000</v>
      </c>
      <c r="D16" s="7"/>
      <c r="E16" s="11">
        <v>14841000</v>
      </c>
    </row>
    <row r="17" spans="1:5">
      <c r="A17" s="5" t="s">
        <v>24</v>
      </c>
      <c r="B17" s="54"/>
      <c r="C17" s="11">
        <v>221338</v>
      </c>
      <c r="D17" s="7"/>
      <c r="E17" s="11">
        <v>222507</v>
      </c>
    </row>
    <row r="18" spans="1:5">
      <c r="A18" s="5" t="s">
        <v>7</v>
      </c>
      <c r="B18" s="54"/>
      <c r="C18" s="11">
        <v>5864772</v>
      </c>
      <c r="D18" s="7"/>
      <c r="E18" s="11">
        <v>5991289</v>
      </c>
    </row>
    <row r="19" spans="1:5">
      <c r="A19" s="5" t="s">
        <v>8</v>
      </c>
      <c r="B19" s="54">
        <v>21</v>
      </c>
      <c r="C19" s="11">
        <v>10271162</v>
      </c>
      <c r="D19" s="7"/>
      <c r="E19" s="11">
        <v>31327781</v>
      </c>
    </row>
    <row r="20" spans="1:5">
      <c r="A20" s="5" t="s">
        <v>9</v>
      </c>
      <c r="B20" s="54"/>
      <c r="C20" s="18">
        <v>0</v>
      </c>
      <c r="D20" s="7"/>
      <c r="E20" s="11">
        <v>963526</v>
      </c>
    </row>
    <row r="21" spans="1:5">
      <c r="A21" s="35" t="s">
        <v>84</v>
      </c>
      <c r="B21" s="54"/>
      <c r="C21" s="18">
        <v>0</v>
      </c>
      <c r="D21" s="9"/>
      <c r="E21" s="11">
        <v>1040108</v>
      </c>
    </row>
    <row r="22" spans="1:5">
      <c r="A22" s="5" t="s">
        <v>27</v>
      </c>
      <c r="B22" s="54"/>
      <c r="C22" s="62">
        <v>11640418</v>
      </c>
      <c r="D22" s="7"/>
      <c r="E22" s="62">
        <v>11489170</v>
      </c>
    </row>
    <row r="23" spans="1:5" ht="15" thickBot="1">
      <c r="A23" s="6" t="s">
        <v>44</v>
      </c>
      <c r="B23" s="52"/>
      <c r="C23" s="12">
        <f>SUM(C8:C22)</f>
        <v>3106172884</v>
      </c>
      <c r="D23" s="8"/>
      <c r="E23" s="12">
        <f>SUM(E8:E22)</f>
        <v>3087979887</v>
      </c>
    </row>
    <row r="24" spans="1:5" ht="15" thickTop="1">
      <c r="A24" s="6"/>
      <c r="B24" s="52"/>
      <c r="C24" s="7"/>
      <c r="D24" s="7"/>
      <c r="E24" s="11"/>
    </row>
    <row r="25" spans="1:5">
      <c r="A25" s="6" t="s">
        <v>10</v>
      </c>
      <c r="B25" s="52"/>
      <c r="C25" s="7"/>
      <c r="D25" s="7"/>
      <c r="E25" s="11"/>
    </row>
    <row r="26" spans="1:5">
      <c r="A26" s="5" t="s">
        <v>45</v>
      </c>
      <c r="B26" s="54">
        <v>22</v>
      </c>
      <c r="C26" s="11">
        <v>6733858</v>
      </c>
      <c r="D26" s="7"/>
      <c r="E26" s="11">
        <v>15793749</v>
      </c>
    </row>
    <row r="27" spans="1:5">
      <c r="A27" s="5" t="s">
        <v>94</v>
      </c>
      <c r="B27" s="54"/>
      <c r="C27" s="11">
        <v>28324744</v>
      </c>
      <c r="D27" s="9"/>
      <c r="E27" s="11">
        <v>27966887</v>
      </c>
    </row>
    <row r="28" spans="1:5">
      <c r="A28" s="5" t="s">
        <v>130</v>
      </c>
      <c r="B28" s="54">
        <v>23</v>
      </c>
      <c r="C28" s="11">
        <v>586453100</v>
      </c>
      <c r="D28" s="7"/>
      <c r="E28" s="11">
        <v>640007969</v>
      </c>
    </row>
    <row r="29" spans="1:5">
      <c r="A29" s="5" t="s">
        <v>11</v>
      </c>
      <c r="B29" s="54">
        <v>24</v>
      </c>
      <c r="C29" s="11">
        <v>235334797</v>
      </c>
      <c r="D29" s="7"/>
      <c r="E29" s="11">
        <v>227596965</v>
      </c>
    </row>
    <row r="30" spans="1:5">
      <c r="A30" s="5" t="s">
        <v>13</v>
      </c>
      <c r="B30" s="54">
        <v>25</v>
      </c>
      <c r="C30" s="11">
        <v>256500269</v>
      </c>
      <c r="D30" s="7"/>
      <c r="E30" s="11">
        <v>261838993</v>
      </c>
    </row>
    <row r="31" spans="1:5">
      <c r="A31" s="5" t="s">
        <v>22</v>
      </c>
      <c r="B31" s="54">
        <v>26</v>
      </c>
      <c r="C31" s="11">
        <v>1296530583</v>
      </c>
      <c r="D31" s="7"/>
      <c r="E31" s="11">
        <v>1241012715</v>
      </c>
    </row>
    <row r="32" spans="1:5">
      <c r="A32" s="5" t="s">
        <v>46</v>
      </c>
      <c r="B32" s="54"/>
      <c r="C32" s="11">
        <v>112837124</v>
      </c>
      <c r="D32" s="7"/>
      <c r="E32" s="11">
        <v>111163010</v>
      </c>
    </row>
    <row r="33" spans="1:7">
      <c r="A33" s="5" t="s">
        <v>14</v>
      </c>
      <c r="B33" s="54"/>
      <c r="C33" s="11">
        <v>43245410</v>
      </c>
      <c r="D33" s="7"/>
      <c r="E33" s="11">
        <v>47741111</v>
      </c>
    </row>
    <row r="34" spans="1:7">
      <c r="A34" s="5" t="s">
        <v>29</v>
      </c>
      <c r="B34" s="54"/>
      <c r="C34" s="11">
        <v>2535225</v>
      </c>
      <c r="D34" s="7"/>
      <c r="E34" s="11">
        <v>2825438</v>
      </c>
    </row>
    <row r="35" spans="1:7">
      <c r="A35" s="87" t="s">
        <v>128</v>
      </c>
      <c r="B35" s="89"/>
      <c r="C35" s="11">
        <v>236263</v>
      </c>
      <c r="D35" s="9"/>
      <c r="E35" s="18">
        <v>0</v>
      </c>
    </row>
    <row r="36" spans="1:7">
      <c r="A36" s="5" t="s">
        <v>15</v>
      </c>
      <c r="B36" s="54"/>
      <c r="C36" s="77">
        <v>1022674</v>
      </c>
      <c r="D36" s="7"/>
      <c r="E36" s="77" t="s">
        <v>65</v>
      </c>
    </row>
    <row r="37" spans="1:7">
      <c r="A37" s="6" t="s">
        <v>16</v>
      </c>
      <c r="B37" s="52"/>
      <c r="C37" s="64">
        <f>SUM(C26:C36)</f>
        <v>2569754047</v>
      </c>
      <c r="D37" s="8"/>
      <c r="E37" s="64">
        <f>SUM(E26:E36)</f>
        <v>2575946837</v>
      </c>
    </row>
    <row r="38" spans="1:7">
      <c r="A38" s="6"/>
      <c r="B38" s="52"/>
      <c r="C38" s="7"/>
      <c r="D38" s="7"/>
      <c r="E38" s="7"/>
    </row>
    <row r="39" spans="1:7">
      <c r="A39" s="6" t="s">
        <v>23</v>
      </c>
      <c r="B39" s="52"/>
      <c r="C39" s="7"/>
      <c r="D39" s="7"/>
      <c r="E39" s="7"/>
    </row>
    <row r="40" spans="1:7">
      <c r="A40" s="5" t="s">
        <v>17</v>
      </c>
      <c r="B40" s="54">
        <v>27</v>
      </c>
      <c r="C40" s="11">
        <v>515953511</v>
      </c>
      <c r="D40" s="7"/>
      <c r="E40" s="11">
        <v>503667511</v>
      </c>
    </row>
    <row r="41" spans="1:7">
      <c r="A41" s="5" t="s">
        <v>47</v>
      </c>
      <c r="B41" s="54"/>
      <c r="C41" s="85">
        <v>-6949589</v>
      </c>
      <c r="D41" s="7"/>
      <c r="E41" s="85">
        <v>-1380134</v>
      </c>
      <c r="G41" s="37"/>
    </row>
    <row r="42" spans="1:7">
      <c r="A42" s="5" t="s">
        <v>48</v>
      </c>
      <c r="B42" s="54"/>
      <c r="C42" s="11">
        <v>36750489</v>
      </c>
      <c r="D42" s="7"/>
      <c r="E42" s="11">
        <v>34239190</v>
      </c>
      <c r="G42" s="94"/>
    </row>
    <row r="43" spans="1:7">
      <c r="A43" s="5" t="s">
        <v>18</v>
      </c>
      <c r="B43" s="54"/>
      <c r="C43" s="86">
        <v>-9335574</v>
      </c>
      <c r="D43" s="7"/>
      <c r="E43" s="86">
        <v>-24493517</v>
      </c>
    </row>
    <row r="44" spans="1:7">
      <c r="A44" s="6" t="s">
        <v>49</v>
      </c>
      <c r="B44" s="52"/>
      <c r="C44" s="64">
        <f>SUM(C40:C43)</f>
        <v>536418837</v>
      </c>
      <c r="D44" s="8"/>
      <c r="E44" s="64">
        <f>SUM(E40:E43)</f>
        <v>512033050</v>
      </c>
    </row>
    <row r="45" spans="1:7" ht="15" thickBot="1">
      <c r="A45" s="6" t="s">
        <v>50</v>
      </c>
      <c r="B45" s="52"/>
      <c r="C45" s="12">
        <f>C37+C44</f>
        <v>3106172884</v>
      </c>
      <c r="D45" s="8"/>
      <c r="E45" s="12">
        <f>E37+E44</f>
        <v>3087979887</v>
      </c>
    </row>
    <row r="46" spans="1:7" ht="15" thickTop="1"/>
    <row r="47" spans="1:7" ht="15.5">
      <c r="E47" s="1"/>
    </row>
  </sheetData>
  <mergeCells count="5">
    <mergeCell ref="A1:E1"/>
    <mergeCell ref="A2:E2"/>
    <mergeCell ref="A5:A6"/>
    <mergeCell ref="D5:D6"/>
    <mergeCell ref="B5:B6"/>
  </mergeCells>
  <pageMargins left="0.98425196850393704" right="0.59055118110236227" top="0.59055118110236227" bottom="0.3937007874015748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4"/>
  <sheetViews>
    <sheetView topLeftCell="A22" workbookViewId="0">
      <selection activeCell="C34" sqref="C34"/>
    </sheetView>
  </sheetViews>
  <sheetFormatPr defaultRowHeight="14.5"/>
  <cols>
    <col min="1" max="1" width="60" customWidth="1"/>
    <col min="2" max="2" width="6.54296875" style="59" customWidth="1"/>
    <col min="3" max="3" width="15.453125" style="4" customWidth="1"/>
    <col min="4" max="4" width="1.81640625" style="4" customWidth="1"/>
    <col min="5" max="5" width="14.81640625" style="4" customWidth="1"/>
  </cols>
  <sheetData>
    <row r="1" spans="1:5" ht="29.4" customHeight="1">
      <c r="A1" s="103" t="s">
        <v>107</v>
      </c>
      <c r="B1" s="103"/>
      <c r="C1" s="103"/>
      <c r="D1" s="103"/>
      <c r="E1" s="103"/>
    </row>
    <row r="3" spans="1:5" s="38" customFormat="1" ht="15" customHeight="1">
      <c r="A3" s="99"/>
      <c r="B3" s="54"/>
      <c r="C3" s="3" t="s">
        <v>30</v>
      </c>
      <c r="D3" s="104"/>
      <c r="E3" s="90" t="s">
        <v>30</v>
      </c>
    </row>
    <row r="4" spans="1:5" s="38" customFormat="1" ht="52">
      <c r="A4" s="99"/>
      <c r="B4" s="54" t="s">
        <v>96</v>
      </c>
      <c r="C4" s="51" t="s">
        <v>108</v>
      </c>
      <c r="D4" s="104"/>
      <c r="E4" s="90" t="s">
        <v>109</v>
      </c>
    </row>
    <row r="5" spans="1:5" s="38" customFormat="1" ht="13">
      <c r="A5" s="99"/>
      <c r="B5" s="54"/>
      <c r="C5" s="65" t="s">
        <v>51</v>
      </c>
      <c r="D5" s="104"/>
      <c r="E5" s="65" t="s">
        <v>51</v>
      </c>
    </row>
    <row r="6" spans="1:5" s="38" customFormat="1" ht="30.75" customHeight="1">
      <c r="A6" s="96" t="s">
        <v>26</v>
      </c>
      <c r="B6" s="54">
        <v>4</v>
      </c>
      <c r="C6" s="39">
        <v>41505641</v>
      </c>
      <c r="D6" s="39"/>
      <c r="E6" s="39">
        <v>36791356</v>
      </c>
    </row>
    <row r="7" spans="1:5" s="38" customFormat="1" ht="16.5" customHeight="1">
      <c r="A7" s="96" t="s">
        <v>25</v>
      </c>
      <c r="B7" s="54">
        <v>4</v>
      </c>
      <c r="C7" s="39">
        <v>14058103</v>
      </c>
      <c r="D7" s="39"/>
      <c r="E7" s="39">
        <v>10205148</v>
      </c>
    </row>
    <row r="8" spans="1:5" s="38" customFormat="1" ht="15" customHeight="1">
      <c r="A8" s="96" t="s">
        <v>31</v>
      </c>
      <c r="B8" s="54">
        <v>4</v>
      </c>
      <c r="C8" s="66">
        <v>-39220691</v>
      </c>
      <c r="D8" s="40"/>
      <c r="E8" s="66">
        <v>-33952187</v>
      </c>
    </row>
    <row r="9" spans="1:5" s="38" customFormat="1" ht="16.5" customHeight="1">
      <c r="A9" s="6" t="s">
        <v>32</v>
      </c>
      <c r="B9" s="52"/>
      <c r="C9" s="67">
        <f>SUM(C6:C8)</f>
        <v>16343053</v>
      </c>
      <c r="D9" s="41"/>
      <c r="E9" s="67">
        <f>SUM(E6:E8)</f>
        <v>13044317</v>
      </c>
    </row>
    <row r="10" spans="1:5" s="38" customFormat="1" ht="16.5" customHeight="1">
      <c r="A10" s="96" t="s">
        <v>1</v>
      </c>
      <c r="B10" s="54">
        <v>5</v>
      </c>
      <c r="C10" s="39">
        <v>468804</v>
      </c>
      <c r="D10" s="40"/>
      <c r="E10" s="39">
        <v>149110</v>
      </c>
    </row>
    <row r="11" spans="1:5" s="38" customFormat="1" ht="18" customHeight="1">
      <c r="A11" s="96" t="s">
        <v>33</v>
      </c>
      <c r="B11" s="54">
        <v>5</v>
      </c>
      <c r="C11" s="66">
        <v>-458404</v>
      </c>
      <c r="D11" s="45"/>
      <c r="E11" s="66">
        <v>-34523</v>
      </c>
    </row>
    <row r="12" spans="1:5" s="38" customFormat="1" ht="18" customHeight="1">
      <c r="A12" s="6" t="s">
        <v>121</v>
      </c>
      <c r="B12" s="52"/>
      <c r="C12" s="80">
        <f>SUM(C10:C11)</f>
        <v>10400</v>
      </c>
      <c r="D12" s="46"/>
      <c r="E12" s="81">
        <f>SUM(E10:E11)</f>
        <v>114587</v>
      </c>
    </row>
    <row r="13" spans="1:5" s="38" customFormat="1" ht="17.25" customHeight="1">
      <c r="A13" s="96" t="s">
        <v>34</v>
      </c>
      <c r="B13" s="54">
        <v>6</v>
      </c>
      <c r="C13" s="78">
        <v>-473513</v>
      </c>
      <c r="D13" s="79"/>
      <c r="E13" s="78">
        <v>-4064678</v>
      </c>
    </row>
    <row r="14" spans="1:5" s="38" customFormat="1" ht="42.75" customHeight="1">
      <c r="A14" s="96" t="s">
        <v>122</v>
      </c>
      <c r="B14" s="54"/>
      <c r="C14" s="39">
        <v>49046</v>
      </c>
      <c r="D14" s="39"/>
      <c r="E14" s="39">
        <v>2141470</v>
      </c>
    </row>
    <row r="15" spans="1:5" s="38" customFormat="1" ht="30.75" customHeight="1">
      <c r="A15" s="96" t="s">
        <v>123</v>
      </c>
      <c r="B15" s="54">
        <v>7</v>
      </c>
      <c r="C15" s="39">
        <v>1700752</v>
      </c>
      <c r="D15" s="39"/>
      <c r="E15" s="78">
        <v>-4896737</v>
      </c>
    </row>
    <row r="16" spans="1:5" s="38" customFormat="1" ht="17.25" customHeight="1">
      <c r="A16" s="96" t="s">
        <v>129</v>
      </c>
      <c r="B16" s="54">
        <v>8</v>
      </c>
      <c r="C16" s="78">
        <f>5334284-615226</f>
        <v>4719058</v>
      </c>
      <c r="D16" s="39"/>
      <c r="E16" s="78">
        <v>2701697</v>
      </c>
    </row>
    <row r="17" spans="1:5" s="38" customFormat="1" ht="15.75" customHeight="1">
      <c r="A17" s="6" t="s">
        <v>2</v>
      </c>
      <c r="B17" s="52"/>
      <c r="C17" s="81">
        <f>SUM(C13:C16)+C12+C9</f>
        <v>22348796</v>
      </c>
      <c r="D17" s="40"/>
      <c r="E17" s="81">
        <f>SUM(E13:E16)+E12+E9</f>
        <v>9040656</v>
      </c>
    </row>
    <row r="18" spans="1:5" s="38" customFormat="1" ht="16.5" customHeight="1">
      <c r="A18" s="96" t="s">
        <v>90</v>
      </c>
      <c r="B18" s="54">
        <v>9</v>
      </c>
      <c r="C18" s="78">
        <v>-1426898</v>
      </c>
      <c r="D18" s="78"/>
      <c r="E18" s="78">
        <v>-6738901</v>
      </c>
    </row>
    <row r="19" spans="1:5" s="38" customFormat="1" ht="35.4" customHeight="1">
      <c r="A19" s="96" t="s">
        <v>97</v>
      </c>
      <c r="B19" s="54">
        <v>9</v>
      </c>
      <c r="C19" s="39">
        <v>57046</v>
      </c>
      <c r="D19" s="39"/>
      <c r="E19" s="39">
        <v>142684</v>
      </c>
    </row>
    <row r="20" spans="1:5" s="38" customFormat="1" ht="27" customHeight="1">
      <c r="A20" s="96" t="s">
        <v>91</v>
      </c>
      <c r="B20" s="54">
        <v>9</v>
      </c>
      <c r="C20" s="39">
        <v>83100</v>
      </c>
      <c r="D20" s="45"/>
      <c r="E20" s="78">
        <v>-30670</v>
      </c>
    </row>
    <row r="21" spans="1:5" s="38" customFormat="1" ht="20.25" customHeight="1">
      <c r="A21" s="96" t="s">
        <v>35</v>
      </c>
      <c r="B21" s="54">
        <v>10</v>
      </c>
      <c r="C21" s="66">
        <v>-1857270</v>
      </c>
      <c r="D21" s="45"/>
      <c r="E21" s="66">
        <v>-1960907</v>
      </c>
    </row>
    <row r="22" spans="1:5" s="38" customFormat="1" ht="15.75" customHeight="1">
      <c r="A22" s="6" t="s">
        <v>98</v>
      </c>
      <c r="B22" s="52"/>
      <c r="C22" s="50">
        <f>SUM(C17:C21)</f>
        <v>19204774</v>
      </c>
      <c r="D22" s="40"/>
      <c r="E22" s="42">
        <f>SUM(E17:E21)</f>
        <v>452862</v>
      </c>
    </row>
    <row r="23" spans="1:5" s="38" customFormat="1" ht="17.25" customHeight="1">
      <c r="A23" s="96" t="s">
        <v>99</v>
      </c>
      <c r="B23" s="54">
        <v>11</v>
      </c>
      <c r="C23" s="68">
        <v>-4046831</v>
      </c>
      <c r="D23" s="40"/>
      <c r="E23" s="68">
        <v>-1905563</v>
      </c>
    </row>
    <row r="24" spans="1:5" s="38" customFormat="1" ht="20.25" customHeight="1" thickBot="1">
      <c r="A24" s="6" t="s">
        <v>124</v>
      </c>
      <c r="B24" s="52"/>
      <c r="C24" s="49">
        <f>SUM(C22:C23)</f>
        <v>15157943</v>
      </c>
      <c r="D24" s="40"/>
      <c r="E24" s="91">
        <f>SUM(E22:E23)</f>
        <v>-1452701</v>
      </c>
    </row>
    <row r="25" spans="1:5" s="38" customFormat="1" ht="13.5" thickTop="1">
      <c r="A25" s="6"/>
      <c r="B25" s="52"/>
      <c r="C25" s="40"/>
      <c r="D25" s="40"/>
      <c r="E25" s="40"/>
    </row>
    <row r="26" spans="1:5" s="38" customFormat="1" ht="16.5" customHeight="1">
      <c r="A26" s="6" t="s">
        <v>36</v>
      </c>
      <c r="B26" s="52"/>
      <c r="C26" s="40"/>
      <c r="D26" s="40"/>
      <c r="E26" s="40"/>
    </row>
    <row r="27" spans="1:5" s="38" customFormat="1" ht="26">
      <c r="A27" s="43" t="s">
        <v>3</v>
      </c>
      <c r="B27" s="55"/>
      <c r="C27" s="40"/>
      <c r="D27" s="40"/>
      <c r="E27" s="40"/>
    </row>
    <row r="28" spans="1:5" s="38" customFormat="1" ht="15" customHeight="1">
      <c r="A28" s="36" t="s">
        <v>37</v>
      </c>
      <c r="B28" s="54"/>
      <c r="C28" s="40"/>
      <c r="D28" s="40"/>
      <c r="E28" s="40"/>
    </row>
    <row r="29" spans="1:5" s="38" customFormat="1" ht="15" customHeight="1">
      <c r="A29" s="36" t="s">
        <v>38</v>
      </c>
      <c r="B29" s="54"/>
      <c r="C29" s="78">
        <v>-5520409</v>
      </c>
      <c r="D29" s="40"/>
      <c r="E29" s="78">
        <v>-485026</v>
      </c>
    </row>
    <row r="30" spans="1:5" s="38" customFormat="1" ht="16.5" customHeight="1">
      <c r="A30" s="36" t="s">
        <v>39</v>
      </c>
      <c r="B30" s="54"/>
      <c r="C30" s="78">
        <v>-49046</v>
      </c>
      <c r="D30" s="40"/>
      <c r="E30" s="78">
        <v>-2141470</v>
      </c>
    </row>
    <row r="31" spans="1:5" s="38" customFormat="1" ht="19.5" customHeight="1">
      <c r="A31" s="6" t="s">
        <v>125</v>
      </c>
      <c r="B31" s="52"/>
      <c r="C31" s="80">
        <f>SUM(C29:C30)</f>
        <v>-5569455</v>
      </c>
      <c r="D31" s="41"/>
      <c r="E31" s="93">
        <f>SUM(E29:E30)</f>
        <v>-2626496</v>
      </c>
    </row>
    <row r="32" spans="1:5" s="38" customFormat="1" ht="15" customHeight="1" thickBot="1">
      <c r="A32" s="6" t="s">
        <v>126</v>
      </c>
      <c r="B32" s="52"/>
      <c r="C32" s="49">
        <f>C24+C31</f>
        <v>9588488</v>
      </c>
      <c r="D32" s="41"/>
      <c r="E32" s="92">
        <f>E24+E31</f>
        <v>-4079197</v>
      </c>
    </row>
    <row r="33" spans="1:5" s="38" customFormat="1" ht="19.5" customHeight="1" thickTop="1">
      <c r="A33" s="53" t="s">
        <v>95</v>
      </c>
      <c r="B33" s="56"/>
      <c r="C33" s="45">
        <v>7186</v>
      </c>
      <c r="D33" s="44"/>
      <c r="E33" s="45">
        <v>-689</v>
      </c>
    </row>
    <row r="34" spans="1:5" s="38" customFormat="1" ht="13">
      <c r="B34" s="57"/>
      <c r="C34" s="44"/>
      <c r="D34" s="44"/>
      <c r="E34" s="44"/>
    </row>
  </sheetData>
  <mergeCells count="3">
    <mergeCell ref="A1:E1"/>
    <mergeCell ref="A3:A5"/>
    <mergeCell ref="D3:D5"/>
  </mergeCells>
  <pageMargins left="0.98425196850393704" right="0.59055118110236227" top="0.39370078740157483" bottom="0.3937007874015748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9"/>
  <sheetViews>
    <sheetView workbookViewId="0">
      <selection activeCell="A29" sqref="A29"/>
    </sheetView>
  </sheetViews>
  <sheetFormatPr defaultColWidth="9.1796875" defaultRowHeight="14.5"/>
  <cols>
    <col min="1" max="1" width="67.54296875" style="14" customWidth="1"/>
    <col min="2" max="2" width="20.7265625" style="14" customWidth="1"/>
    <col min="3" max="3" width="1.1796875" style="14" customWidth="1"/>
    <col min="4" max="4" width="20.81640625" style="14" customWidth="1"/>
    <col min="5" max="16384" width="9.1796875" style="14"/>
  </cols>
  <sheetData>
    <row r="1" spans="1:4">
      <c r="A1" s="105" t="s">
        <v>52</v>
      </c>
      <c r="B1" s="105"/>
      <c r="C1" s="105"/>
      <c r="D1" s="105"/>
    </row>
    <row r="2" spans="1:4">
      <c r="A2" s="106" t="s">
        <v>110</v>
      </c>
      <c r="B2" s="106"/>
      <c r="C2" s="106"/>
      <c r="D2" s="106"/>
    </row>
    <row r="3" spans="1:4">
      <c r="A3" s="13"/>
      <c r="B3" s="13"/>
      <c r="C3" s="13"/>
      <c r="D3" s="13"/>
    </row>
    <row r="4" spans="1:4" s="48" customFormat="1" ht="13">
      <c r="B4" s="3" t="s">
        <v>30</v>
      </c>
      <c r="C4" s="104"/>
      <c r="D4" s="90" t="s">
        <v>30</v>
      </c>
    </row>
    <row r="5" spans="1:4" s="48" customFormat="1" ht="40" customHeight="1">
      <c r="A5" s="15"/>
      <c r="B5" s="90" t="s">
        <v>108</v>
      </c>
      <c r="C5" s="104"/>
      <c r="D5" s="90" t="s">
        <v>109</v>
      </c>
    </row>
    <row r="6" spans="1:4" s="48" customFormat="1" ht="13">
      <c r="A6" s="15"/>
      <c r="B6" s="65" t="s">
        <v>51</v>
      </c>
      <c r="C6" s="104"/>
      <c r="D6" s="65" t="s">
        <v>51</v>
      </c>
    </row>
    <row r="7" spans="1:4" s="48" customFormat="1" ht="26">
      <c r="A7" s="16" t="s">
        <v>53</v>
      </c>
      <c r="B7" s="19"/>
      <c r="C7" s="17"/>
      <c r="D7" s="19"/>
    </row>
    <row r="8" spans="1:4" s="48" customFormat="1" ht="13">
      <c r="A8" s="15" t="s">
        <v>54</v>
      </c>
      <c r="B8" s="31">
        <v>36134133</v>
      </c>
      <c r="C8" s="31"/>
      <c r="D8" s="11">
        <v>32952325</v>
      </c>
    </row>
    <row r="9" spans="1:4" s="48" customFormat="1" ht="13">
      <c r="A9" s="15" t="s">
        <v>55</v>
      </c>
      <c r="B9" s="82">
        <v>-18733259</v>
      </c>
      <c r="C9" s="18"/>
      <c r="D9" s="9">
        <v>-12708759</v>
      </c>
    </row>
    <row r="10" spans="1:4" s="48" customFormat="1" ht="13">
      <c r="A10" s="15" t="s">
        <v>56</v>
      </c>
      <c r="B10" s="31">
        <v>588643</v>
      </c>
      <c r="C10" s="31"/>
      <c r="D10" s="11">
        <v>129879</v>
      </c>
    </row>
    <row r="11" spans="1:4" s="48" customFormat="1" ht="13">
      <c r="A11" s="15" t="s">
        <v>57</v>
      </c>
      <c r="B11" s="82">
        <v>-461229</v>
      </c>
      <c r="C11" s="18"/>
      <c r="D11" s="9">
        <v>-40687</v>
      </c>
    </row>
    <row r="12" spans="1:4" s="48" customFormat="1" ht="13">
      <c r="A12" s="15" t="s">
        <v>100</v>
      </c>
      <c r="B12" s="31">
        <v>22115</v>
      </c>
      <c r="C12" s="31"/>
      <c r="D12" s="9">
        <v>-197314</v>
      </c>
    </row>
    <row r="13" spans="1:4" s="48" customFormat="1" ht="26">
      <c r="A13" s="15" t="s">
        <v>58</v>
      </c>
      <c r="B13" s="31">
        <v>28424</v>
      </c>
      <c r="C13" s="31"/>
      <c r="D13" s="11">
        <v>114927</v>
      </c>
    </row>
    <row r="14" spans="1:4" s="48" customFormat="1" ht="13">
      <c r="A14" s="15" t="s">
        <v>59</v>
      </c>
      <c r="B14" s="31">
        <v>136274</v>
      </c>
      <c r="C14" s="31"/>
      <c r="D14" s="11">
        <v>61344</v>
      </c>
    </row>
    <row r="15" spans="1:4" s="48" customFormat="1" ht="13">
      <c r="A15" s="15" t="s">
        <v>60</v>
      </c>
      <c r="B15" s="84">
        <v>-1563776</v>
      </c>
      <c r="C15" s="18"/>
      <c r="D15" s="84">
        <v>-1778572</v>
      </c>
    </row>
    <row r="16" spans="1:4" s="48" customFormat="1" ht="13">
      <c r="A16" s="15"/>
      <c r="B16" s="69">
        <f>SUM(B8:B15)</f>
        <v>16151325</v>
      </c>
      <c r="C16" s="17"/>
      <c r="D16" s="69">
        <f>SUM(D8:D15)</f>
        <v>18533143</v>
      </c>
    </row>
    <row r="17" spans="1:4" s="48" customFormat="1" ht="13">
      <c r="A17" s="16" t="s">
        <v>61</v>
      </c>
      <c r="B17" s="17"/>
      <c r="C17" s="18"/>
      <c r="D17" s="18"/>
    </row>
    <row r="18" spans="1:4" s="48" customFormat="1" ht="13">
      <c r="A18" s="15" t="s">
        <v>41</v>
      </c>
      <c r="B18" s="82">
        <v>-70286425</v>
      </c>
      <c r="C18" s="31"/>
      <c r="D18" s="9">
        <v>-7294177</v>
      </c>
    </row>
    <row r="19" spans="1:4" s="48" customFormat="1" ht="13">
      <c r="A19" s="15" t="s">
        <v>5</v>
      </c>
      <c r="B19" s="82">
        <v>1679500</v>
      </c>
      <c r="C19" s="31"/>
      <c r="D19" s="11">
        <v>1815383</v>
      </c>
    </row>
    <row r="20" spans="1:4" s="48" customFormat="1" ht="13">
      <c r="A20" s="15" t="s">
        <v>62</v>
      </c>
      <c r="B20" s="82">
        <v>87192678</v>
      </c>
      <c r="C20" s="31"/>
      <c r="D20" s="9">
        <v>-69335207</v>
      </c>
    </row>
    <row r="21" spans="1:4" s="48" customFormat="1" ht="13">
      <c r="A21" s="15" t="s">
        <v>21</v>
      </c>
      <c r="B21" s="31">
        <v>6740272</v>
      </c>
      <c r="C21" s="31"/>
      <c r="D21" s="11">
        <v>3751965</v>
      </c>
    </row>
    <row r="22" spans="1:4" s="48" customFormat="1" ht="13">
      <c r="A22" s="15" t="s">
        <v>63</v>
      </c>
      <c r="B22" s="82">
        <v>-16701953</v>
      </c>
      <c r="C22" s="31"/>
      <c r="D22" s="9">
        <v>-12727625</v>
      </c>
    </row>
    <row r="23" spans="1:4" s="48" customFormat="1" ht="13">
      <c r="A23" s="15" t="s">
        <v>8</v>
      </c>
      <c r="B23" s="31">
        <v>19186339</v>
      </c>
      <c r="C23" s="31"/>
      <c r="D23" s="11">
        <v>342403</v>
      </c>
    </row>
    <row r="24" spans="1:4" s="48" customFormat="1" ht="13">
      <c r="A24" s="16" t="s">
        <v>64</v>
      </c>
      <c r="B24" s="31"/>
      <c r="C24" s="31"/>
      <c r="D24" s="31"/>
    </row>
    <row r="25" spans="1:4" s="48" customFormat="1" ht="13">
      <c r="A25" s="15" t="s">
        <v>45</v>
      </c>
      <c r="B25" s="82">
        <v>-8789032</v>
      </c>
      <c r="C25" s="31"/>
      <c r="D25" s="11">
        <v>10671954</v>
      </c>
    </row>
    <row r="26" spans="1:4" s="48" customFormat="1" ht="13">
      <c r="A26" s="15" t="s">
        <v>11</v>
      </c>
      <c r="B26" s="31">
        <v>8833333</v>
      </c>
      <c r="C26" s="31"/>
      <c r="D26" s="9">
        <v>-1166667</v>
      </c>
    </row>
    <row r="27" spans="1:4" s="48" customFormat="1" ht="13">
      <c r="A27" s="15" t="s">
        <v>12</v>
      </c>
      <c r="B27" s="82">
        <v>-59633675</v>
      </c>
      <c r="C27" s="31"/>
      <c r="D27" s="9">
        <v>-12014811</v>
      </c>
    </row>
    <row r="28" spans="1:4" s="48" customFormat="1" ht="13">
      <c r="A28" s="15" t="s">
        <v>14</v>
      </c>
      <c r="B28" s="84">
        <v>-2166836</v>
      </c>
      <c r="C28" s="31"/>
      <c r="D28" s="62">
        <v>5633008</v>
      </c>
    </row>
    <row r="29" spans="1:4" s="48" customFormat="1" ht="26">
      <c r="A29" s="16" t="s">
        <v>92</v>
      </c>
      <c r="B29" s="19">
        <f>SUM(B16:B28)</f>
        <v>-17794474</v>
      </c>
      <c r="C29" s="17"/>
      <c r="D29" s="19">
        <f>SUM(D16:D28)</f>
        <v>-61790631</v>
      </c>
    </row>
    <row r="30" spans="1:4" s="48" customFormat="1" ht="13">
      <c r="A30" s="15" t="s">
        <v>66</v>
      </c>
      <c r="B30" s="63">
        <v>-1412085</v>
      </c>
      <c r="C30" s="18"/>
      <c r="D30" s="95">
        <v>-1797195</v>
      </c>
    </row>
    <row r="31" spans="1:4" s="48" customFormat="1" ht="26">
      <c r="A31" s="16" t="s">
        <v>93</v>
      </c>
      <c r="B31" s="71">
        <f>SUM(B29:B30)</f>
        <v>-19206559</v>
      </c>
      <c r="C31" s="18"/>
      <c r="D31" s="71">
        <f>SUM(D29:D30)</f>
        <v>-63587826</v>
      </c>
    </row>
    <row r="32" spans="1:4" s="48" customFormat="1" ht="26">
      <c r="A32" s="16" t="s">
        <v>67</v>
      </c>
      <c r="B32" s="17"/>
      <c r="C32" s="17"/>
      <c r="D32" s="19"/>
    </row>
    <row r="33" spans="1:4" s="48" customFormat="1" ht="26">
      <c r="A33" s="15" t="s">
        <v>68</v>
      </c>
      <c r="B33" s="82">
        <v>-25639</v>
      </c>
      <c r="C33" s="82"/>
      <c r="D33" s="9">
        <v>-276</v>
      </c>
    </row>
    <row r="34" spans="1:4" s="48" customFormat="1" ht="13">
      <c r="A34" s="15" t="s">
        <v>103</v>
      </c>
      <c r="B34" s="82">
        <v>-13153321</v>
      </c>
      <c r="C34" s="31"/>
      <c r="D34" s="82">
        <v>0</v>
      </c>
    </row>
    <row r="35" spans="1:4" s="48" customFormat="1" ht="13">
      <c r="A35" s="15" t="s">
        <v>69</v>
      </c>
      <c r="B35" s="70">
        <v>13220979</v>
      </c>
      <c r="C35" s="31"/>
      <c r="D35" s="62">
        <v>136670383</v>
      </c>
    </row>
    <row r="36" spans="1:4" s="48" customFormat="1" ht="13">
      <c r="A36" s="16" t="s">
        <v>83</v>
      </c>
      <c r="B36" s="69">
        <f>SUM(B33:B35)</f>
        <v>42019</v>
      </c>
      <c r="C36" s="17"/>
      <c r="D36" s="69">
        <f>SUM(D33:D35)</f>
        <v>136670107</v>
      </c>
    </row>
    <row r="37" spans="1:4" s="48" customFormat="1" ht="13">
      <c r="A37" s="16"/>
      <c r="B37" s="17"/>
      <c r="C37" s="17"/>
      <c r="D37" s="17"/>
    </row>
    <row r="38" spans="1:4" s="48" customFormat="1" ht="13">
      <c r="A38" s="16" t="s">
        <v>70</v>
      </c>
      <c r="B38" s="17"/>
      <c r="C38" s="17"/>
      <c r="D38" s="17"/>
    </row>
    <row r="39" spans="1:4" s="48" customFormat="1" ht="13">
      <c r="A39" s="15" t="s">
        <v>85</v>
      </c>
      <c r="B39" s="31">
        <v>12286000</v>
      </c>
      <c r="C39" s="17"/>
      <c r="D39" s="18">
        <v>0</v>
      </c>
    </row>
    <row r="40" spans="1:4" s="48" customFormat="1" ht="13">
      <c r="A40" s="15" t="s">
        <v>86</v>
      </c>
      <c r="B40" s="31">
        <v>50000000</v>
      </c>
      <c r="C40" s="31"/>
      <c r="D40" s="11">
        <v>62028125</v>
      </c>
    </row>
    <row r="41" spans="1:4" s="48" customFormat="1" ht="13">
      <c r="A41" s="15" t="s">
        <v>87</v>
      </c>
      <c r="B41" s="63">
        <v>-9460946</v>
      </c>
      <c r="C41" s="18"/>
      <c r="D41" s="63">
        <v>0</v>
      </c>
    </row>
    <row r="42" spans="1:4" s="48" customFormat="1" ht="13">
      <c r="A42" s="16" t="s">
        <v>71</v>
      </c>
      <c r="B42" s="69">
        <f>SUM(B39:B41)</f>
        <v>52825054</v>
      </c>
      <c r="C42" s="17"/>
      <c r="D42" s="69">
        <f>SUM(D39:D41)</f>
        <v>62028125</v>
      </c>
    </row>
    <row r="43" spans="1:4" s="48" customFormat="1" ht="13">
      <c r="A43" s="15"/>
      <c r="B43" s="18"/>
      <c r="C43" s="18"/>
      <c r="D43" s="18"/>
    </row>
    <row r="44" spans="1:4" s="48" customFormat="1" ht="13">
      <c r="A44" s="16" t="s">
        <v>127</v>
      </c>
      <c r="B44" s="32">
        <f>B42+B36+B31</f>
        <v>33660514</v>
      </c>
      <c r="C44" s="17"/>
      <c r="D44" s="83">
        <f>D42+D36+D31</f>
        <v>135110406</v>
      </c>
    </row>
    <row r="45" spans="1:4" s="48" customFormat="1" ht="13">
      <c r="A45" s="15" t="s">
        <v>72</v>
      </c>
      <c r="B45" s="31">
        <v>755422</v>
      </c>
      <c r="C45" s="31"/>
      <c r="D45" s="11">
        <v>31321466</v>
      </c>
    </row>
    <row r="46" spans="1:4" s="48" customFormat="1" ht="26">
      <c r="A46" s="15" t="s">
        <v>73</v>
      </c>
      <c r="B46" s="63">
        <v>-20</v>
      </c>
      <c r="C46" s="31"/>
      <c r="D46" s="95">
        <v>-15</v>
      </c>
    </row>
    <row r="47" spans="1:4" s="48" customFormat="1" ht="13">
      <c r="A47" s="87" t="s">
        <v>111</v>
      </c>
      <c r="B47" s="70">
        <v>242786137</v>
      </c>
      <c r="C47" s="18"/>
      <c r="D47" s="70">
        <v>144173738</v>
      </c>
    </row>
    <row r="48" spans="1:4" s="48" customFormat="1" ht="13.5" thickBot="1">
      <c r="A48" s="6" t="s">
        <v>112</v>
      </c>
      <c r="B48" s="33">
        <f>SUM(B44:B47)</f>
        <v>277202053</v>
      </c>
      <c r="C48" s="17"/>
      <c r="D48" s="33">
        <f>SUM(D44:D47)</f>
        <v>310605595</v>
      </c>
    </row>
    <row r="49" spans="1:1" s="48" customFormat="1" ht="13.5" thickTop="1">
      <c r="A49" s="47"/>
    </row>
  </sheetData>
  <mergeCells count="3">
    <mergeCell ref="A1:D1"/>
    <mergeCell ref="A2:D2"/>
    <mergeCell ref="C4:C6"/>
  </mergeCells>
  <pageMargins left="0.98425196850393704" right="0.39370078740157483" top="0.39370078740157483" bottom="0.19685039370078741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2"/>
  <sheetViews>
    <sheetView view="pageBreakPreview" zoomScaleNormal="85" zoomScaleSheetLayoutView="100" workbookViewId="0">
      <selection activeCell="J18" sqref="J18"/>
    </sheetView>
  </sheetViews>
  <sheetFormatPr defaultRowHeight="14.5"/>
  <cols>
    <col min="1" max="1" width="36.6328125" customWidth="1"/>
    <col min="2" max="2" width="13.54296875" style="28" customWidth="1"/>
    <col min="3" max="3" width="1.1796875" style="28" customWidth="1"/>
    <col min="4" max="4" width="13" style="28" customWidth="1"/>
    <col min="5" max="5" width="1.81640625" style="28" customWidth="1"/>
    <col min="6" max="6" width="15" style="28" customWidth="1"/>
    <col min="7" max="7" width="1.1796875" style="28" customWidth="1"/>
    <col min="8" max="8" width="13.54296875" style="28" customWidth="1"/>
    <col min="9" max="9" width="1.54296875" style="28" customWidth="1"/>
    <col min="10" max="10" width="14" style="28" customWidth="1"/>
  </cols>
  <sheetData>
    <row r="1" spans="1:10" s="34" customFormat="1" ht="14">
      <c r="A1" s="107" t="s">
        <v>74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34" customFormat="1" ht="14">
      <c r="A2" s="108" t="s">
        <v>110</v>
      </c>
      <c r="B2" s="108"/>
      <c r="C2" s="108"/>
      <c r="D2" s="108"/>
      <c r="E2" s="108"/>
      <c r="F2" s="108"/>
      <c r="G2" s="108"/>
      <c r="H2" s="108"/>
      <c r="I2" s="108"/>
      <c r="J2" s="108"/>
    </row>
    <row r="4" spans="1:10" ht="57.5">
      <c r="A4" s="20"/>
      <c r="B4" s="21" t="s">
        <v>17</v>
      </c>
      <c r="C4" s="21"/>
      <c r="D4" s="21" t="s">
        <v>47</v>
      </c>
      <c r="E4" s="21"/>
      <c r="F4" s="21" t="s">
        <v>48</v>
      </c>
      <c r="G4" s="21"/>
      <c r="H4" s="21" t="s">
        <v>18</v>
      </c>
      <c r="I4" s="21"/>
      <c r="J4" s="21" t="s">
        <v>75</v>
      </c>
    </row>
    <row r="5" spans="1:10">
      <c r="A5" s="20"/>
      <c r="B5" s="72" t="s">
        <v>0</v>
      </c>
      <c r="C5" s="22"/>
      <c r="D5" s="72" t="s">
        <v>0</v>
      </c>
      <c r="E5" s="22"/>
      <c r="F5" s="72" t="s">
        <v>0</v>
      </c>
      <c r="G5" s="22"/>
      <c r="H5" s="72" t="s">
        <v>0</v>
      </c>
      <c r="I5" s="22"/>
      <c r="J5" s="72" t="s">
        <v>0</v>
      </c>
    </row>
    <row r="6" spans="1:10">
      <c r="A6" s="23" t="s">
        <v>82</v>
      </c>
      <c r="B6" s="24">
        <v>445667511</v>
      </c>
      <c r="C6" s="24"/>
      <c r="D6" s="24">
        <v>-2137067</v>
      </c>
      <c r="E6" s="24"/>
      <c r="F6" s="24">
        <v>28423220</v>
      </c>
      <c r="G6" s="24"/>
      <c r="H6" s="24">
        <v>-43575816</v>
      </c>
      <c r="I6" s="24"/>
      <c r="J6" s="24">
        <f>SUM(B6:H6)</f>
        <v>428377848</v>
      </c>
    </row>
    <row r="7" spans="1:10">
      <c r="A7" s="20" t="s">
        <v>113</v>
      </c>
      <c r="B7" s="25">
        <v>0</v>
      </c>
      <c r="C7" s="24"/>
      <c r="D7" s="25">
        <v>0</v>
      </c>
      <c r="E7" s="25"/>
      <c r="F7" s="25">
        <v>0</v>
      </c>
      <c r="G7" s="25"/>
      <c r="H7" s="25">
        <f>'ф 2 '!E24</f>
        <v>-1452701</v>
      </c>
      <c r="I7" s="25"/>
      <c r="J7" s="25">
        <f>SUM(B7:H7)</f>
        <v>-1452701</v>
      </c>
    </row>
    <row r="8" spans="1:10">
      <c r="A8" s="23" t="s">
        <v>76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ht="34.5">
      <c r="A9" s="26" t="s">
        <v>3</v>
      </c>
      <c r="B9" s="24"/>
      <c r="C9" s="24"/>
      <c r="D9" s="24"/>
      <c r="E9" s="24"/>
      <c r="F9" s="24"/>
      <c r="G9" s="24"/>
      <c r="H9" s="24"/>
      <c r="I9" s="24"/>
      <c r="J9" s="24"/>
    </row>
    <row r="10" spans="1:10">
      <c r="A10" s="20" t="s">
        <v>77</v>
      </c>
      <c r="B10" s="25" t="s">
        <v>65</v>
      </c>
      <c r="C10" s="24"/>
      <c r="D10" s="25">
        <f>'ф 2 '!E29</f>
        <v>-485026</v>
      </c>
      <c r="E10" s="25"/>
      <c r="F10" s="25" t="s">
        <v>65</v>
      </c>
      <c r="G10" s="25"/>
      <c r="H10" s="25" t="s">
        <v>65</v>
      </c>
      <c r="I10" s="25"/>
      <c r="J10" s="25">
        <f t="shared" ref="J10:J11" si="0">SUM(B10:H10)</f>
        <v>-485026</v>
      </c>
    </row>
    <row r="11" spans="1:10" ht="23">
      <c r="A11" s="20" t="s">
        <v>78</v>
      </c>
      <c r="B11" s="73" t="s">
        <v>65</v>
      </c>
      <c r="C11" s="24"/>
      <c r="D11" s="73">
        <f>'ф 2 '!E30</f>
        <v>-2141470</v>
      </c>
      <c r="E11" s="25"/>
      <c r="F11" s="73" t="s">
        <v>65</v>
      </c>
      <c r="G11" s="25"/>
      <c r="H11" s="73" t="s">
        <v>65</v>
      </c>
      <c r="I11" s="25"/>
      <c r="J11" s="73">
        <f t="shared" si="0"/>
        <v>-2141470</v>
      </c>
    </row>
    <row r="12" spans="1:10" ht="23">
      <c r="A12" s="23" t="s">
        <v>114</v>
      </c>
      <c r="B12" s="73">
        <f>SUM(B10:B11)</f>
        <v>0</v>
      </c>
      <c r="C12" s="25"/>
      <c r="D12" s="74">
        <f>SUM(D10:D11)</f>
        <v>-2626496</v>
      </c>
      <c r="E12" s="25"/>
      <c r="F12" s="73">
        <f>SUM(F10:F11)</f>
        <v>0</v>
      </c>
      <c r="G12" s="25"/>
      <c r="H12" s="73">
        <f>SUM(H10:H11)</f>
        <v>0</v>
      </c>
      <c r="I12" s="25"/>
      <c r="J12" s="74">
        <f>SUM(B12:H12)</f>
        <v>-2626496</v>
      </c>
    </row>
    <row r="13" spans="1:10" ht="23">
      <c r="A13" s="23" t="s">
        <v>115</v>
      </c>
      <c r="B13" s="74">
        <f>B7+B12</f>
        <v>0</v>
      </c>
      <c r="C13" s="25"/>
      <c r="D13" s="74">
        <f>D7+D12</f>
        <v>-2626496</v>
      </c>
      <c r="E13" s="25"/>
      <c r="F13" s="74">
        <f>F7+F12</f>
        <v>0</v>
      </c>
      <c r="G13" s="25"/>
      <c r="H13" s="74">
        <f>H7+H12</f>
        <v>-1452701</v>
      </c>
      <c r="I13" s="25"/>
      <c r="J13" s="74">
        <f>J7+J12</f>
        <v>-4079197</v>
      </c>
    </row>
    <row r="14" spans="1:10" hidden="1">
      <c r="A14" s="20" t="s">
        <v>101</v>
      </c>
      <c r="B14" s="29">
        <f>'ф 3'!D39</f>
        <v>0</v>
      </c>
      <c r="C14" s="29"/>
      <c r="D14" s="30"/>
      <c r="E14" s="29"/>
      <c r="F14" s="29"/>
      <c r="G14" s="29"/>
      <c r="H14" s="29"/>
      <c r="I14" s="29"/>
      <c r="J14" s="25">
        <f t="shared" ref="J14" si="1">SUM(B14:H14)</f>
        <v>0</v>
      </c>
    </row>
    <row r="15" spans="1:10" ht="23" hidden="1">
      <c r="A15" s="23" t="s">
        <v>115</v>
      </c>
      <c r="B15" s="74">
        <f>SUM(B14:B14)</f>
        <v>0</v>
      </c>
      <c r="C15" s="24"/>
      <c r="D15" s="74">
        <f>SUM(D14:D14)</f>
        <v>0</v>
      </c>
      <c r="E15" s="24"/>
      <c r="F15" s="74">
        <f>F12+F7</f>
        <v>0</v>
      </c>
      <c r="G15" s="24"/>
      <c r="H15" s="74">
        <f>SUM(H14:H14)</f>
        <v>0</v>
      </c>
      <c r="I15" s="24"/>
      <c r="J15" s="74">
        <f>SUM(J14:J14)</f>
        <v>0</v>
      </c>
    </row>
    <row r="16" spans="1:10" ht="15" thickBot="1">
      <c r="A16" s="23" t="s">
        <v>116</v>
      </c>
      <c r="B16" s="27">
        <f>B6+B13+B15</f>
        <v>445667511</v>
      </c>
      <c r="C16" s="24"/>
      <c r="D16" s="27">
        <f>D6+D13+D15</f>
        <v>-4763563</v>
      </c>
      <c r="E16" s="24"/>
      <c r="F16" s="27">
        <f>F6+F13+F15</f>
        <v>28423220</v>
      </c>
      <c r="G16" s="24"/>
      <c r="H16" s="27">
        <f>H6+H13+H15</f>
        <v>-45028517</v>
      </c>
      <c r="I16" s="24"/>
      <c r="J16" s="27">
        <f>J6+J13+J15</f>
        <v>424298651</v>
      </c>
    </row>
    <row r="17" spans="1:12" ht="15" thickTop="1">
      <c r="B17"/>
      <c r="C17"/>
      <c r="D17"/>
      <c r="E17"/>
      <c r="F17"/>
      <c r="G17"/>
      <c r="H17"/>
      <c r="I17"/>
      <c r="J17"/>
    </row>
    <row r="18" spans="1:12" ht="57.5">
      <c r="A18" s="20"/>
      <c r="B18" s="21" t="s">
        <v>17</v>
      </c>
      <c r="C18" s="21"/>
      <c r="D18" s="21" t="s">
        <v>47</v>
      </c>
      <c r="E18" s="21"/>
      <c r="F18" s="21" t="s">
        <v>48</v>
      </c>
      <c r="G18" s="21"/>
      <c r="H18" s="21" t="s">
        <v>18</v>
      </c>
      <c r="I18" s="21"/>
      <c r="J18" s="21" t="s">
        <v>75</v>
      </c>
      <c r="K18" s="28"/>
      <c r="L18" s="28"/>
    </row>
    <row r="19" spans="1:12">
      <c r="A19" s="20"/>
      <c r="B19" s="75" t="s">
        <v>0</v>
      </c>
      <c r="C19" s="21"/>
      <c r="D19" s="72" t="s">
        <v>0</v>
      </c>
      <c r="E19" s="21"/>
      <c r="F19" s="75" t="s">
        <v>0</v>
      </c>
      <c r="G19" s="21"/>
      <c r="H19" s="75" t="s">
        <v>0</v>
      </c>
      <c r="I19" s="21"/>
      <c r="J19" s="75" t="s">
        <v>0</v>
      </c>
      <c r="K19" s="28"/>
      <c r="L19" s="28"/>
    </row>
    <row r="20" spans="1:12">
      <c r="A20" s="23" t="s">
        <v>117</v>
      </c>
      <c r="B20" s="74">
        <v>503667511</v>
      </c>
      <c r="C20" s="24"/>
      <c r="D20" s="74">
        <v>-1380134</v>
      </c>
      <c r="E20" s="24"/>
      <c r="F20" s="74">
        <v>34239190</v>
      </c>
      <c r="G20" s="24"/>
      <c r="H20" s="74">
        <v>-24493517</v>
      </c>
      <c r="I20" s="24"/>
      <c r="J20" s="74">
        <f>SUM(B20:H20)</f>
        <v>512033050</v>
      </c>
      <c r="K20" s="28"/>
      <c r="L20" s="28"/>
    </row>
    <row r="21" spans="1:12">
      <c r="A21" s="20" t="s">
        <v>118</v>
      </c>
      <c r="B21" s="25">
        <v>0</v>
      </c>
      <c r="C21" s="25"/>
      <c r="D21" s="25"/>
      <c r="E21" s="25"/>
      <c r="F21" s="25">
        <v>0</v>
      </c>
      <c r="G21" s="25"/>
      <c r="H21" s="25">
        <f>'ф 2 '!C24</f>
        <v>15157943</v>
      </c>
      <c r="I21" s="25"/>
      <c r="J21" s="25">
        <f>SUM(B21:H21)</f>
        <v>15157943</v>
      </c>
      <c r="K21" s="28"/>
      <c r="L21" s="28"/>
    </row>
    <row r="22" spans="1:12">
      <c r="A22" s="23" t="s">
        <v>79</v>
      </c>
      <c r="B22" s="24"/>
      <c r="C22" s="24"/>
      <c r="D22" s="24"/>
      <c r="E22" s="24"/>
      <c r="F22" s="24"/>
      <c r="G22" s="24"/>
      <c r="H22" s="24"/>
      <c r="I22" s="24"/>
      <c r="J22" s="24"/>
      <c r="K22" s="28"/>
      <c r="L22" s="28"/>
    </row>
    <row r="23" spans="1:12" ht="34.5">
      <c r="A23" s="26" t="s">
        <v>3</v>
      </c>
      <c r="B23" s="24"/>
      <c r="C23" s="24"/>
      <c r="D23" s="24"/>
      <c r="E23" s="24"/>
      <c r="F23" s="24"/>
      <c r="G23" s="24"/>
      <c r="H23" s="24"/>
      <c r="I23" s="24"/>
      <c r="J23" s="24"/>
      <c r="K23" s="28"/>
      <c r="L23" s="28"/>
    </row>
    <row r="24" spans="1:12" ht="23">
      <c r="A24" s="20" t="s">
        <v>80</v>
      </c>
      <c r="B24" s="25" t="s">
        <v>65</v>
      </c>
      <c r="C24" s="25"/>
      <c r="D24" s="25">
        <f>'ф 2 '!C29</f>
        <v>-5520409</v>
      </c>
      <c r="E24" s="25"/>
      <c r="F24" s="25" t="s">
        <v>65</v>
      </c>
      <c r="G24" s="25"/>
      <c r="H24" s="25" t="s">
        <v>65</v>
      </c>
      <c r="I24" s="25"/>
      <c r="J24" s="25">
        <f>SUM(B24:H24)</f>
        <v>-5520409</v>
      </c>
      <c r="K24" s="28"/>
      <c r="L24" s="28"/>
    </row>
    <row r="25" spans="1:12" ht="23">
      <c r="A25" s="20" t="s">
        <v>81</v>
      </c>
      <c r="B25" s="73" t="s">
        <v>65</v>
      </c>
      <c r="C25" s="25"/>
      <c r="D25" s="73">
        <f>'ф 2 '!C30</f>
        <v>-49046</v>
      </c>
      <c r="E25" s="25"/>
      <c r="F25" s="73" t="s">
        <v>65</v>
      </c>
      <c r="G25" s="25"/>
      <c r="H25" s="73" t="s">
        <v>65</v>
      </c>
      <c r="I25" s="25"/>
      <c r="J25" s="73">
        <f>SUM(B25:H25)</f>
        <v>-49046</v>
      </c>
      <c r="K25" s="28"/>
      <c r="L25" s="28"/>
    </row>
    <row r="26" spans="1:12" ht="23">
      <c r="A26" s="23" t="s">
        <v>102</v>
      </c>
      <c r="B26" s="73">
        <f>SUM(B24:B25)</f>
        <v>0</v>
      </c>
      <c r="C26" s="29">
        <f t="shared" ref="C26:D27" si="2">SUM(C24:C25)</f>
        <v>0</v>
      </c>
      <c r="D26" s="74">
        <f t="shared" si="2"/>
        <v>-5569455</v>
      </c>
      <c r="E26" s="25"/>
      <c r="F26" s="73">
        <f>SUM(F24:F25)</f>
        <v>0</v>
      </c>
      <c r="G26" s="25"/>
      <c r="H26" s="73">
        <f>SUM(H24:H25)</f>
        <v>0</v>
      </c>
      <c r="I26" s="25"/>
      <c r="J26" s="74">
        <f>SUM(B26:H26)</f>
        <v>-5569455</v>
      </c>
      <c r="K26" s="28"/>
      <c r="L26" s="28"/>
    </row>
    <row r="27" spans="1:12" ht="23">
      <c r="A27" s="23" t="s">
        <v>120</v>
      </c>
      <c r="B27" s="74">
        <f>B21+B26</f>
        <v>0</v>
      </c>
      <c r="C27" s="29">
        <f t="shared" si="2"/>
        <v>0</v>
      </c>
      <c r="D27" s="74">
        <f>D21+D26</f>
        <v>-5569455</v>
      </c>
      <c r="E27" s="25"/>
      <c r="F27" s="74">
        <f>F21+F26</f>
        <v>0</v>
      </c>
      <c r="G27" s="25"/>
      <c r="H27" s="74">
        <f>H21+H26</f>
        <v>15157943</v>
      </c>
      <c r="I27" s="25"/>
      <c r="J27" s="74">
        <f>J21+J26</f>
        <v>9588488</v>
      </c>
      <c r="K27" s="28"/>
      <c r="L27" s="28"/>
    </row>
    <row r="28" spans="1:12">
      <c r="A28" s="20" t="s">
        <v>88</v>
      </c>
      <c r="B28" s="29">
        <f>'ф 3'!B39</f>
        <v>12286000</v>
      </c>
      <c r="C28" s="29"/>
      <c r="D28" s="30">
        <v>0</v>
      </c>
      <c r="E28" s="29"/>
      <c r="F28" s="29">
        <v>0</v>
      </c>
      <c r="G28" s="29"/>
      <c r="H28" s="29">
        <v>0</v>
      </c>
      <c r="I28" s="29"/>
      <c r="J28" s="25">
        <f t="shared" ref="J28:J29" si="3">SUM(B28:H28)</f>
        <v>12286000</v>
      </c>
    </row>
    <row r="29" spans="1:12" ht="34.5">
      <c r="A29" s="20" t="s">
        <v>131</v>
      </c>
      <c r="B29" s="73">
        <v>0</v>
      </c>
      <c r="C29" s="29"/>
      <c r="D29" s="74">
        <v>0</v>
      </c>
      <c r="E29" s="29"/>
      <c r="F29" s="73">
        <v>2511299</v>
      </c>
      <c r="G29" s="29"/>
      <c r="H29" s="73">
        <v>0</v>
      </c>
      <c r="I29" s="29"/>
      <c r="J29" s="73">
        <f t="shared" si="3"/>
        <v>2511299</v>
      </c>
    </row>
    <row r="30" spans="1:12" ht="34.5">
      <c r="A30" s="23" t="s">
        <v>89</v>
      </c>
      <c r="B30" s="74">
        <f>SUM(B28:B29)</f>
        <v>12286000</v>
      </c>
      <c r="C30" s="30">
        <f t="shared" ref="C30" si="4">C26+C21</f>
        <v>0</v>
      </c>
      <c r="D30" s="74">
        <f>SUM(D28:D29)</f>
        <v>0</v>
      </c>
      <c r="E30" s="24"/>
      <c r="F30" s="74">
        <f>SUM(F28:F29)</f>
        <v>2511299</v>
      </c>
      <c r="G30" s="24"/>
      <c r="H30" s="74">
        <f>SUM(H28:H29)</f>
        <v>0</v>
      </c>
      <c r="I30" s="24"/>
      <c r="J30" s="74">
        <f>SUM(J28:J29)</f>
        <v>14797299</v>
      </c>
      <c r="K30" s="28"/>
      <c r="L30" s="28"/>
    </row>
    <row r="31" spans="1:12" ht="15" thickBot="1">
      <c r="A31" s="23" t="s">
        <v>119</v>
      </c>
      <c r="B31" s="27">
        <f>B20+B27+B30</f>
        <v>515953511</v>
      </c>
      <c r="C31" s="27" t="e">
        <f>C20+C30+#REF!</f>
        <v>#REF!</v>
      </c>
      <c r="D31" s="27">
        <f>D20+D27+D30</f>
        <v>-6949589</v>
      </c>
      <c r="E31" s="27"/>
      <c r="F31" s="27">
        <f>F20+F27+F30</f>
        <v>36750489</v>
      </c>
      <c r="G31" s="27"/>
      <c r="H31" s="27">
        <f>H20+H27+H30</f>
        <v>-9335574</v>
      </c>
      <c r="I31" s="27"/>
      <c r="J31" s="27">
        <f>J20+J27+J30</f>
        <v>536418837</v>
      </c>
      <c r="K31" s="28"/>
      <c r="L31" s="28"/>
    </row>
    <row r="32" spans="1:12" ht="16" thickTop="1">
      <c r="A32" s="1"/>
      <c r="B32" s="58"/>
      <c r="C32" s="60"/>
      <c r="D32"/>
      <c r="E32" s="60"/>
    </row>
  </sheetData>
  <mergeCells count="2">
    <mergeCell ref="A1:J1"/>
    <mergeCell ref="A2:J2"/>
  </mergeCells>
  <pageMargins left="0.98425196850393704" right="0.59055118110236227" top="0.59055118110236227" bottom="0.3937007874015748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 1</vt:lpstr>
      <vt:lpstr>ф 2 </vt:lpstr>
      <vt:lpstr>ф 3</vt:lpstr>
      <vt:lpstr>ф 4</vt:lpstr>
      <vt:lpstr>'ф 3'!_Hlk194221429</vt:lpstr>
      <vt:lpstr>'ф 1'!BalanceSheet</vt:lpstr>
      <vt:lpstr>'ф 3'!CashFlows</vt:lpstr>
      <vt:lpstr>'ф 3'!OLE_LINK1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Амирова Баян Елубековна</cp:lastModifiedBy>
  <cp:lastPrinted>2021-03-19T05:58:01Z</cp:lastPrinted>
  <dcterms:created xsi:type="dcterms:W3CDTF">2017-02-27T03:37:51Z</dcterms:created>
  <dcterms:modified xsi:type="dcterms:W3CDTF">2021-05-14T06:56:02Z</dcterms:modified>
</cp:coreProperties>
</file>