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ASE\2018\1 кв 2018\"/>
    </mc:Choice>
  </mc:AlternateContent>
  <bookViews>
    <workbookView xWindow="0" yWindow="0" windowWidth="28800" windowHeight="11835" activeTab="2"/>
  </bookViews>
  <sheets>
    <sheet name="ф. 1 конс" sheetId="2" r:id="rId1"/>
    <sheet name="ф. 2 конс" sheetId="1" r:id="rId2"/>
    <sheet name="Ф 3 конс" sheetId="3" r:id="rId3"/>
    <sheet name="СК конс" sheetId="6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'ф. 2 конс'!$A$8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'СК конс'!$5:$7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6" l="1"/>
  <c r="J17" i="6"/>
  <c r="J22" i="6" l="1"/>
  <c r="J21" i="6" l="1"/>
  <c r="E9" i="1" l="1"/>
  <c r="E13" i="1"/>
  <c r="E28" i="6" l="1"/>
  <c r="E29" i="6" s="1"/>
  <c r="G27" i="6"/>
  <c r="G29" i="6" s="1"/>
  <c r="F25" i="6"/>
  <c r="F29" i="6" s="1"/>
  <c r="J9" i="6"/>
  <c r="I32" i="6"/>
  <c r="H32" i="6"/>
  <c r="G32" i="6"/>
  <c r="F32" i="6"/>
  <c r="E32" i="6"/>
  <c r="D32" i="6"/>
  <c r="C32" i="6"/>
  <c r="B32" i="6"/>
  <c r="J31" i="6"/>
  <c r="J30" i="6"/>
  <c r="H29" i="6"/>
  <c r="D29" i="6"/>
  <c r="C29" i="6"/>
  <c r="B29" i="6"/>
  <c r="J26" i="6"/>
  <c r="J23" i="6"/>
  <c r="I18" i="6"/>
  <c r="H18" i="6"/>
  <c r="F18" i="6"/>
  <c r="E18" i="6"/>
  <c r="D18" i="6"/>
  <c r="C18" i="6"/>
  <c r="B18" i="6"/>
  <c r="I15" i="6"/>
  <c r="H15" i="6"/>
  <c r="F15" i="6"/>
  <c r="E15" i="6"/>
  <c r="D15" i="6"/>
  <c r="C15" i="6"/>
  <c r="B15" i="6"/>
  <c r="J14" i="6"/>
  <c r="J13" i="6"/>
  <c r="J12" i="6"/>
  <c r="J11" i="6"/>
  <c r="J10" i="6"/>
  <c r="B19" i="6" l="1"/>
  <c r="F19" i="6"/>
  <c r="J32" i="6"/>
  <c r="B33" i="6"/>
  <c r="H33" i="6"/>
  <c r="F33" i="6"/>
  <c r="J25" i="6"/>
  <c r="J28" i="6"/>
  <c r="C19" i="6"/>
  <c r="H19" i="6"/>
  <c r="D33" i="6"/>
  <c r="G33" i="6"/>
  <c r="C33" i="6"/>
  <c r="J15" i="6"/>
  <c r="E19" i="6"/>
  <c r="J18" i="6"/>
  <c r="D19" i="6"/>
  <c r="E33" i="6"/>
  <c r="I19" i="6"/>
  <c r="J27" i="6"/>
  <c r="J19" i="6" l="1"/>
  <c r="E32" i="1"/>
  <c r="E14" i="1"/>
  <c r="E10" i="1"/>
  <c r="E19" i="1" l="1"/>
  <c r="E22" i="1" s="1"/>
  <c r="E24" i="1" s="1"/>
  <c r="E33" i="1" s="1"/>
  <c r="D38" i="3"/>
  <c r="B38" i="3"/>
  <c r="B42" i="3" l="1"/>
  <c r="B17" i="3"/>
  <c r="B29" i="3" s="1"/>
  <c r="B31" i="3" s="1"/>
  <c r="B44" i="3" l="1"/>
  <c r="B47" i="3" s="1"/>
  <c r="D42" i="3" l="1"/>
  <c r="D17" i="3"/>
  <c r="D29" i="3" s="1"/>
  <c r="D31" i="3" s="1"/>
  <c r="D44" i="3" l="1"/>
  <c r="D47" i="3" s="1"/>
  <c r="C32" i="1"/>
  <c r="C14" i="1"/>
  <c r="C41" i="2"/>
  <c r="E41" i="2"/>
  <c r="E28" i="2"/>
  <c r="C28" i="2"/>
  <c r="C50" i="2" l="1"/>
  <c r="C51" i="2" s="1"/>
  <c r="E50" i="2"/>
  <c r="E51" i="2" s="1"/>
  <c r="C10" i="1"/>
  <c r="C19" i="1"/>
  <c r="C22" i="1" s="1"/>
  <c r="C24" i="1" s="1"/>
  <c r="C33" i="1" l="1"/>
  <c r="I24" i="6"/>
  <c r="J24" i="6" l="1"/>
  <c r="J29" i="6" s="1"/>
  <c r="I29" i="6"/>
  <c r="I33" i="6" s="1"/>
  <c r="J33" i="6" l="1"/>
</calcChain>
</file>

<file path=xl/sharedStrings.xml><?xml version="1.0" encoding="utf-8"?>
<sst xmlns="http://schemas.openxmlformats.org/spreadsheetml/2006/main" count="190" uniqueCount="134">
  <si>
    <t>тыс. тенге</t>
  </si>
  <si>
    <t xml:space="preserve">Процентные доходы  </t>
  </si>
  <si>
    <t xml:space="preserve">Процентные расходы </t>
  </si>
  <si>
    <t xml:space="preserve">Чистый процентный доход </t>
  </si>
  <si>
    <t>Комиссионные доходы</t>
  </si>
  <si>
    <t xml:space="preserve">Комиссионные расходы </t>
  </si>
  <si>
    <t>Операционная прибыль</t>
  </si>
  <si>
    <t xml:space="preserve">Общие административные расходы </t>
  </si>
  <si>
    <t>Прибыль до налогообложения</t>
  </si>
  <si>
    <t>Статьи, которые реклассифицированы или могут быть впоследствии реклассифицированы в состав прибыли или убытка:</t>
  </si>
  <si>
    <t xml:space="preserve">Чистый нереализованный доход от операций с инструментами хеджирования, за вычетом налога </t>
  </si>
  <si>
    <t>АКТИВЫ</t>
  </si>
  <si>
    <t xml:space="preserve">Денежные средства и их эквиваленты </t>
  </si>
  <si>
    <t xml:space="preserve">            </t>
  </si>
  <si>
    <t>Счета и вклады в банках и других финансовых институтах</t>
  </si>
  <si>
    <t>Займы, выданные банкам</t>
  </si>
  <si>
    <t xml:space="preserve">Займы, выданные клиентам </t>
  </si>
  <si>
    <t>Основные средства и нематериальные активы</t>
  </si>
  <si>
    <t>Прочие активы</t>
  </si>
  <si>
    <t>Текущий налоговый актив</t>
  </si>
  <si>
    <t xml:space="preserve">Производные финансовые инструменты </t>
  </si>
  <si>
    <t>Итого активов</t>
  </si>
  <si>
    <t>ОБЯЗАТЕЛЬСТВА</t>
  </si>
  <si>
    <t>Займы от Материнской компании</t>
  </si>
  <si>
    <t xml:space="preserve">Займы и средства от банков и прочих финансовых институтов </t>
  </si>
  <si>
    <t>Государственные субсидии</t>
  </si>
  <si>
    <t>Субординированный долг</t>
  </si>
  <si>
    <t>Прочие обязательства</t>
  </si>
  <si>
    <t>Отложенные налоговые обязательства</t>
  </si>
  <si>
    <t>Итого обязательств</t>
  </si>
  <si>
    <t>Акционерный капитал</t>
  </si>
  <si>
    <t>Резервный капитал</t>
  </si>
  <si>
    <t>Резерв хеджирования</t>
  </si>
  <si>
    <t xml:space="preserve">Дополнительный оплаченный капитал </t>
  </si>
  <si>
    <t>Накопленные убытки</t>
  </si>
  <si>
    <t>Главный бухгалтер</t>
  </si>
  <si>
    <t>Мамекова С.М.</t>
  </si>
  <si>
    <t>ДВИЖЕНИЕ ДЕНЕЖНЫХ СРЕДСТВ ОТ ОПЕРАЦИОННОЙ ДЕЯТЕЛЬНОСТИ</t>
  </si>
  <si>
    <t>Вознаграждение полученное</t>
  </si>
  <si>
    <t>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</si>
  <si>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</si>
  <si>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</si>
  <si>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>Общие административные платежи</t>
  </si>
  <si>
    <t>(Увеличение)/уменьшение операционных активов</t>
  </si>
  <si>
    <t xml:space="preserve">Прочие активы </t>
  </si>
  <si>
    <t>Увеличение/(уменьшение) операционных обязательств</t>
  </si>
  <si>
    <t>Текущие счета и вклады клиентов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</si>
  <si>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</si>
  <si>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</si>
  <si>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 xml:space="preserve">Приобретение основных средств и нематериальных активов </t>
  </si>
  <si>
    <t>ДВИЖЕНИЕ ДЕНЕЖНЫХ СРЕДСТВ ОТ ФИНАНСОВОЙ ДЕЯТЕЛЬНОСТИ</t>
  </si>
  <si>
    <t>Погашение/выкуп выпущенных долговых ценных бумаг</t>
  </si>
  <si>
    <t xml:space="preserve">Влияние изменений валютных курсов на денежные средства и их эквиваленты </t>
  </si>
  <si>
    <t>Дополнитель-ный оплаченный капитал</t>
  </si>
  <si>
    <t>Нераспреде-ленная прибыль</t>
  </si>
  <si>
    <t>Итого капитала</t>
  </si>
  <si>
    <t>Неаудировано</t>
  </si>
  <si>
    <t>Акции выпущенные (неаудировано)</t>
  </si>
  <si>
    <t>Итого совокупного убытка за год (неаудировано)</t>
  </si>
  <si>
    <t>Начисление дивидендов Материнской компании (неаудировано)</t>
  </si>
  <si>
    <t>Всего операций с собственниками (неаудировано)</t>
  </si>
  <si>
    <t>Прибыль за период</t>
  </si>
  <si>
    <t>Денежные средства и их эквиваленты на конец периода</t>
  </si>
  <si>
    <t>Денежные средства и их эквиваленты на начало периода</t>
  </si>
  <si>
    <t xml:space="preserve">Расход по подоходному налогу </t>
  </si>
  <si>
    <t>Итого совокупного дохода за период</t>
  </si>
  <si>
    <t xml:space="preserve">   оцениваемые по амортизированной стоимости</t>
  </si>
  <si>
    <t xml:space="preserve">   оцениваемые по справедливой стоимости через прибыли и убытки</t>
  </si>
  <si>
    <t>Долговые ценные бумаги</t>
  </si>
  <si>
    <t xml:space="preserve">   оцениваемые по справедливой стоимости через прочий совокупный доход</t>
  </si>
  <si>
    <t>Резервы (провизии) на покрытие убытков по условным обязательствам</t>
  </si>
  <si>
    <t>Резерв по переоценке финансовых активов реклассифицированных из категории "долговые ценные бумаги, оцениваемые по справедливой стоимости через прочий совокупный доход" в категорию "займы, оцениваемые по амортизированной стоимости"</t>
  </si>
  <si>
    <t>Резерв по переоценке долговых ценных бумаг, оцениваемых по справедливой стоимости через прочий совокупный доход</t>
  </si>
  <si>
    <t>Резервы под обесценение долговых ценных бумаг, учитываемых по справедливой стоимости через прочий совокупный доход</t>
  </si>
  <si>
    <t>Прибыль за период (неаудировано)</t>
  </si>
  <si>
    <t>Чистое изменение стоимости долговых ценных бумаг, оцениваемых по справедливой стоимости через прочий совокупный доход (неаудировано)</t>
  </si>
  <si>
    <t>Чистое изменение стоимости долговых ценных бумаг, оцениваемых по справедливой стоимости через прочий совокупный доход, перенесенное в состав в прибыли или убытка (неаудировано)</t>
  </si>
  <si>
    <t>Амортизация резерва по переоценке финансовых активов, реклассифицированных из категории "долговые ценные бумаги, оцениваемые по справедливой стоимости через прочий совокупный доход" в категорию "займы, оцениваемые по амортизированной стоимости" (неаудировано)</t>
  </si>
  <si>
    <t>Чистое изменение резервов (провизий) на покрытие убытков по долговым ценным бумагам, учитываемым по справедливой стоимости через прочий совокупный доход (неаудировано)</t>
  </si>
  <si>
    <t>Чистое изменение стоимости долговых ценных бумаг, оцениваемых по справедливой стоимости через прочий совокупный доход</t>
  </si>
  <si>
    <t>Амортизация резерва по переоценке финансовых активов реклассифицированных из категории "долговые ценные бумаги, оцениваемые по справедливой стоимости через прочий совокупный доход" в категорию "займы, оцениваемые по амортизированной стоимости</t>
  </si>
  <si>
    <t>Чистое изменение резервов (провизий) на покрытие убытков по долговым ценным бумагам, учитываемым по справедливой стоимости через прочий совокупный доход</t>
  </si>
  <si>
    <t>Чистое использование денежных средств в операционной деятельности до уплаты налогов</t>
  </si>
  <si>
    <t xml:space="preserve">Использование денежных средств в операционной деятельности </t>
  </si>
  <si>
    <t>Использование денежных средств от финансовой деятельности</t>
  </si>
  <si>
    <t xml:space="preserve">Чистое уменьшение денежных средств и их эквивалентов </t>
  </si>
  <si>
    <t>Неаудированный консолидированный отчет о финансовом положении</t>
  </si>
  <si>
    <t>Неаудированный консолидированный отчет о прибыли или убытке и прочем совокупном доходе</t>
  </si>
  <si>
    <t xml:space="preserve">Неаудированный консолидированный отчет о движении денежных средств  </t>
  </si>
  <si>
    <t>Неаудированный консолидированный отчет об изменениях в капитале</t>
  </si>
  <si>
    <t xml:space="preserve"> АО "Банк Развития Казахстана"  по состоянию на 31 марта 2018 года</t>
  </si>
  <si>
    <t>31 марта 2018 г.</t>
  </si>
  <si>
    <t>Дебиторская задолженность по договорам финансовой аренды</t>
  </si>
  <si>
    <t>Активы, подлежащие передаче по договорам финансовой аренды</t>
  </si>
  <si>
    <t>Авансы, выданные по договорам финансовой аренды</t>
  </si>
  <si>
    <t>Займы от Правительства Республики Казахстан и ФНБ «Самрук-Казына»</t>
  </si>
  <si>
    <t>Долговые ценные бумаги выпущенные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</si>
  <si>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</si>
  <si>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</si>
  <si>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</si>
  <si>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 xml:space="preserve">Текущие счета и депозиты клиентов </t>
  </si>
  <si>
    <t>Чистый комиссионный расход</t>
  </si>
  <si>
    <t xml:space="preserve">Прочий доход/(расход), нетто </t>
  </si>
  <si>
    <t>Прочий совокупный доход/(убыток)</t>
  </si>
  <si>
    <t>Остаток на 31 марта 2017 г. (неаудировано)</t>
  </si>
  <si>
    <t>Остаток на 31 марта 2018 г. (неаудировано)</t>
  </si>
  <si>
    <t>Дебиторская задолженность по финансовой аренде</t>
  </si>
  <si>
    <t xml:space="preserve">Продажа основных средств и нематериальных активов </t>
  </si>
  <si>
    <t>Приобретение долговых ценных бумаг, оцениваемых по справедливой стоимости через прочий совокупный доход</t>
  </si>
  <si>
    <t>Выбытие и погашение долговых ценных бумаг, оцениваемых по справедливой стоимости через прочий совокупный доход</t>
  </si>
  <si>
    <t xml:space="preserve">Чистая прибыль от операций с иностранной валютой  </t>
  </si>
  <si>
    <t>Чистый убыток от операций по финансовым инструментам, учитываемым по справедливой стоимости через прибыль или убыток</t>
  </si>
  <si>
    <t>Прочий совокупный (расход)/доход за период</t>
  </si>
  <si>
    <t>Чистые поступления по операциям с иностранной валютой</t>
  </si>
  <si>
    <t>Чистые поступления/(выплаты) от операций с производными финансовыми инструментами</t>
  </si>
  <si>
    <t>Прочие (выплаты)/поступления, нетто</t>
  </si>
  <si>
    <t>Чистый нереализованный доход от операций с инструментами хеджирования, с учетом налога в сумме 9,014 тысяч тенге (неаудировано)</t>
  </si>
  <si>
    <t>Остаток на 01 января 2017 г.</t>
  </si>
  <si>
    <t>Остаток на 01 января 2018 г. (неаудировано)</t>
  </si>
  <si>
    <t xml:space="preserve"> АО "Банк Развития Казахстана" за три месяца, закончившиеся 31 марта 2018 года </t>
  </si>
  <si>
    <t xml:space="preserve">АО "Банк Развития Казахстана" за три месяца, закончившиеся 31 марта 2018 года </t>
  </si>
  <si>
    <t>За три месяца, закончившиеся
31 марта 2018 г.</t>
  </si>
  <si>
    <t>За три месяца, закончившиеся
31 марта 2017 г.</t>
  </si>
  <si>
    <t>(Использование)/поступление денежных средств от инвестиционной деятельности</t>
  </si>
  <si>
    <t xml:space="preserve"> АО "Банк Развития Казахстана" за три месяца, закончившиеся 31 марта 2018 года</t>
  </si>
  <si>
    <t>31 декабря 2017 г.</t>
  </si>
  <si>
    <t>Остаток на 01 января 2018 г.</t>
  </si>
  <si>
    <t>Приме-</t>
  </si>
  <si>
    <t>чание</t>
  </si>
  <si>
    <t xml:space="preserve">Восстановление/(убыток) от обесценения  </t>
  </si>
  <si>
    <t>Председатель Правления</t>
  </si>
  <si>
    <t>Жамишев Б.Б.</t>
  </si>
  <si>
    <t>Базовая и разводненная прибыль на акцию (тенге)</t>
  </si>
  <si>
    <t>Эффект перехода на МСФО (IFRS) 9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</si>
</sst>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* #,##0_);* \(#,##0\);&quot;-&quot;??_);@"/>
    <numFmt numFmtId="165" formatCode="_-* #,##0\ _₽_-;\-* #,##0\ _₽_-;_-* &quot;-&quot;??\ _₽_-;_-@_-"/>
    <numFmt numFmtId="166" formatCode="#,##0_ ;\-#,##0\ "/>
  </numFmts>
  <fonts count="2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164" fontId="19" fillId="0" borderId="0" applyFill="0" applyBorder="0" applyProtection="0"/>
  </cellStyleXfs>
  <cellXfs count="154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1" fillId="0" borderId="0" xfId="1" applyNumberFormat="1" applyFont="1" applyAlignment="1"/>
    <xf numFmtId="0" fontId="3" fillId="0" borderId="0" xfId="3" applyFont="1" applyFill="1"/>
    <xf numFmtId="0" fontId="3" fillId="0" borderId="0" xfId="3" applyFont="1" applyFill="1" applyAlignment="1">
      <alignment horizontal="right"/>
    </xf>
    <xf numFmtId="0" fontId="1" fillId="0" borderId="0" xfId="4" applyFont="1" applyFill="1" applyAlignment="1">
      <alignment horizontal="right"/>
    </xf>
    <xf numFmtId="0" fontId="6" fillId="0" borderId="0" xfId="3" applyFont="1" applyFill="1"/>
    <xf numFmtId="0" fontId="3" fillId="0" borderId="0" xfId="3" applyFont="1" applyFill="1" applyAlignment="1">
      <alignment wrapText="1"/>
    </xf>
    <xf numFmtId="164" fontId="8" fillId="0" borderId="2" xfId="5" applyNumberFormat="1" applyFont="1" applyFill="1" applyBorder="1" applyAlignment="1" applyProtection="1">
      <alignment horizontal="right"/>
    </xf>
    <xf numFmtId="37" fontId="3" fillId="0" borderId="0" xfId="3" applyNumberFormat="1" applyFont="1" applyFill="1" applyAlignment="1" applyProtection="1">
      <alignment horizontal="right"/>
    </xf>
    <xf numFmtId="3" fontId="3" fillId="0" borderId="0" xfId="5" applyNumberFormat="1" applyFont="1" applyFill="1" applyAlignment="1">
      <alignment horizontal="right"/>
    </xf>
    <xf numFmtId="164" fontId="9" fillId="0" borderId="0" xfId="5" applyNumberFormat="1" applyFont="1" applyFill="1" applyBorder="1" applyAlignment="1" applyProtection="1">
      <alignment horizontal="right"/>
    </xf>
    <xf numFmtId="0" fontId="1" fillId="0" borderId="0" xfId="3" applyFont="1" applyFill="1" applyAlignment="1">
      <alignment wrapText="1"/>
    </xf>
    <xf numFmtId="164" fontId="8" fillId="0" borderId="3" xfId="5" applyNumberFormat="1" applyFont="1" applyFill="1" applyBorder="1" applyAlignment="1" applyProtection="1">
      <alignment horizontal="right"/>
    </xf>
    <xf numFmtId="164" fontId="8" fillId="0" borderId="0" xfId="5" applyNumberFormat="1" applyFont="1" applyFill="1" applyBorder="1" applyAlignment="1" applyProtection="1">
      <alignment horizontal="right"/>
    </xf>
    <xf numFmtId="37" fontId="1" fillId="0" borderId="0" xfId="3" applyNumberFormat="1" applyFont="1" applyFill="1" applyBorder="1" applyAlignment="1" applyProtection="1">
      <alignment horizontal="right"/>
    </xf>
    <xf numFmtId="3" fontId="1" fillId="0" borderId="3" xfId="5" applyNumberFormat="1" applyFont="1" applyFill="1" applyBorder="1" applyAlignment="1" applyProtection="1">
      <alignment horizontal="right" wrapText="1"/>
    </xf>
    <xf numFmtId="3" fontId="1" fillId="0" borderId="4" xfId="5" applyNumberFormat="1" applyFont="1" applyFill="1" applyBorder="1" applyAlignment="1" applyProtection="1">
      <alignment horizontal="right" wrapText="1"/>
    </xf>
    <xf numFmtId="164" fontId="8" fillId="0" borderId="4" xfId="5" applyNumberFormat="1" applyFont="1" applyFill="1" applyBorder="1" applyAlignment="1" applyProtection="1">
      <alignment horizontal="right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165" fontId="11" fillId="0" borderId="0" xfId="2" applyNumberFormat="1" applyFont="1" applyAlignment="1">
      <alignment horizontal="right" vertical="center" wrapText="1"/>
    </xf>
    <xf numFmtId="165" fontId="10" fillId="0" borderId="0" xfId="2" applyNumberFormat="1" applyFont="1" applyAlignment="1">
      <alignment horizontal="right" vertical="center" wrapText="1"/>
    </xf>
    <xf numFmtId="165" fontId="10" fillId="0" borderId="0" xfId="2" applyNumberFormat="1" applyFont="1" applyBorder="1" applyAlignment="1">
      <alignment horizontal="right" vertical="center" wrapText="1"/>
    </xf>
    <xf numFmtId="165" fontId="10" fillId="0" borderId="1" xfId="2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3" fontId="11" fillId="0" borderId="0" xfId="0" applyNumberFormat="1" applyFont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165" fontId="11" fillId="0" borderId="0" xfId="2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/>
    </xf>
    <xf numFmtId="0" fontId="4" fillId="0" borderId="0" xfId="0" applyFont="1" applyBorder="1" applyAlignment="1"/>
    <xf numFmtId="0" fontId="10" fillId="0" borderId="2" xfId="0" applyFont="1" applyBorder="1" applyAlignment="1">
      <alignment horizontal="center" vertical="center" wrapText="1"/>
    </xf>
    <xf numFmtId="165" fontId="11" fillId="0" borderId="3" xfId="2" applyNumberFormat="1" applyFont="1" applyBorder="1" applyAlignment="1">
      <alignment horizontal="right" vertical="center" wrapText="1"/>
    </xf>
    <xf numFmtId="165" fontId="10" fillId="0" borderId="3" xfId="2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3" fontId="10" fillId="0" borderId="3" xfId="0" applyNumberFormat="1" applyFont="1" applyBorder="1" applyAlignment="1">
      <alignment vertical="center" wrapText="1"/>
    </xf>
    <xf numFmtId="164" fontId="9" fillId="0" borderId="2" xfId="5" applyNumberFormat="1" applyFont="1" applyFill="1" applyBorder="1" applyAlignment="1" applyProtection="1">
      <alignment horizontal="right"/>
    </xf>
    <xf numFmtId="3" fontId="10" fillId="0" borderId="2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/>
    <xf numFmtId="3" fontId="3" fillId="0" borderId="0" xfId="5" applyNumberFormat="1" applyFont="1" applyFill="1" applyBorder="1" applyAlignment="1">
      <alignment horizontal="right"/>
    </xf>
    <xf numFmtId="3" fontId="3" fillId="0" borderId="2" xfId="5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5" fontId="10" fillId="0" borderId="0" xfId="2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4" fontId="12" fillId="0" borderId="0" xfId="0" applyNumberFormat="1" applyFont="1"/>
    <xf numFmtId="3" fontId="11" fillId="0" borderId="0" xfId="5" applyNumberFormat="1" applyFont="1" applyFill="1" applyAlignment="1">
      <alignment horizontal="right"/>
    </xf>
    <xf numFmtId="164" fontId="11" fillId="0" borderId="0" xfId="5" applyNumberFormat="1" applyFont="1" applyFill="1" applyBorder="1" applyAlignment="1" applyProtection="1">
      <alignment horizontal="right"/>
    </xf>
    <xf numFmtId="164" fontId="10" fillId="0" borderId="3" xfId="5" applyNumberFormat="1" applyFont="1" applyFill="1" applyBorder="1" applyAlignment="1" applyProtection="1">
      <alignment horizontal="right"/>
    </xf>
    <xf numFmtId="164" fontId="10" fillId="0" borderId="0" xfId="5" applyNumberFormat="1" applyFont="1" applyFill="1" applyBorder="1" applyAlignment="1" applyProtection="1">
      <alignment horizontal="right"/>
    </xf>
    <xf numFmtId="164" fontId="6" fillId="0" borderId="0" xfId="3" applyNumberFormat="1" applyFont="1" applyFill="1"/>
    <xf numFmtId="0" fontId="11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3" fontId="1" fillId="0" borderId="5" xfId="5" applyNumberFormat="1" applyFont="1" applyFill="1" applyBorder="1" applyAlignment="1" applyProtection="1">
      <alignment horizontal="right" wrapText="1"/>
    </xf>
    <xf numFmtId="164" fontId="8" fillId="0" borderId="5" xfId="5" applyNumberFormat="1" applyFont="1" applyFill="1" applyBorder="1" applyAlignment="1" applyProtection="1">
      <alignment horizontal="right"/>
    </xf>
    <xf numFmtId="164" fontId="3" fillId="0" borderId="0" xfId="3" applyNumberFormat="1" applyFont="1" applyFill="1" applyAlignment="1">
      <alignment horizontal="right"/>
    </xf>
    <xf numFmtId="0" fontId="14" fillId="0" borderId="0" xfId="1" applyFont="1" applyFill="1"/>
    <xf numFmtId="0" fontId="16" fillId="0" borderId="0" xfId="3" applyFont="1" applyFill="1" applyAlignment="1">
      <alignment horizontal="right"/>
    </xf>
    <xf numFmtId="3" fontId="14" fillId="0" borderId="0" xfId="1" applyNumberFormat="1" applyFont="1" applyFill="1" applyAlignment="1"/>
    <xf numFmtId="37" fontId="16" fillId="0" borderId="0" xfId="3" applyNumberFormat="1" applyFont="1" applyFill="1" applyAlignment="1">
      <alignment horizontal="right"/>
    </xf>
    <xf numFmtId="0" fontId="16" fillId="0" borderId="0" xfId="3" applyFont="1" applyFill="1"/>
    <xf numFmtId="0" fontId="17" fillId="0" borderId="0" xfId="5" applyFont="1" applyFill="1"/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3" fontId="14" fillId="0" borderId="0" xfId="1" applyNumberFormat="1" applyFont="1" applyFill="1" applyAlignment="1">
      <alignment horizontal="right"/>
    </xf>
    <xf numFmtId="0" fontId="3" fillId="0" borderId="0" xfId="3" applyFont="1" applyFill="1" applyAlignment="1">
      <alignment horizontal="center" wrapText="1"/>
    </xf>
    <xf numFmtId="3" fontId="12" fillId="0" borderId="0" xfId="0" applyNumberFormat="1" applyFont="1"/>
    <xf numFmtId="3" fontId="3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165" fontId="3" fillId="0" borderId="0" xfId="2" applyNumberFormat="1" applyFont="1" applyFill="1" applyAlignment="1">
      <alignment horizontal="right"/>
    </xf>
    <xf numFmtId="164" fontId="16" fillId="0" borderId="0" xfId="3" applyNumberFormat="1" applyFont="1" applyFill="1"/>
    <xf numFmtId="0" fontId="1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164" fontId="3" fillId="0" borderId="2" xfId="5" applyNumberFormat="1" applyFont="1" applyFill="1" applyBorder="1" applyAlignment="1" applyProtection="1">
      <alignment horizontal="right"/>
    </xf>
    <xf numFmtId="3" fontId="1" fillId="0" borderId="3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4" fontId="1" fillId="0" borderId="2" xfId="5" applyNumberFormat="1" applyFont="1" applyFill="1" applyBorder="1" applyAlignment="1" applyProtection="1">
      <alignment horizontal="right"/>
    </xf>
    <xf numFmtId="164" fontId="3" fillId="0" borderId="0" xfId="5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18" fillId="0" borderId="0" xfId="0" applyFont="1"/>
    <xf numFmtId="3" fontId="1" fillId="0" borderId="0" xfId="5" applyNumberFormat="1" applyFont="1" applyFill="1" applyBorder="1" applyAlignment="1" applyProtection="1">
      <alignment horizontal="right" wrapText="1"/>
    </xf>
    <xf numFmtId="0" fontId="3" fillId="0" borderId="0" xfId="0" applyFont="1" applyAlignment="1">
      <alignment vertical="center" wrapText="1"/>
    </xf>
    <xf numFmtId="164" fontId="9" fillId="0" borderId="5" xfId="5" applyNumberFormat="1" applyFont="1" applyFill="1" applyBorder="1" applyAlignment="1" applyProtection="1">
      <alignment horizontal="right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/>
    <xf numFmtId="3" fontId="3" fillId="0" borderId="1" xfId="6" applyNumberFormat="1" applyFont="1" applyFill="1" applyBorder="1" applyAlignment="1"/>
    <xf numFmtId="3" fontId="14" fillId="0" borderId="0" xfId="1" applyNumberFormat="1" applyFont="1" applyFill="1" applyAlignment="1">
      <alignment horizontal="right"/>
    </xf>
    <xf numFmtId="3" fontId="8" fillId="0" borderId="3" xfId="5" applyNumberFormat="1" applyFont="1" applyFill="1" applyBorder="1" applyAlignment="1" applyProtection="1">
      <alignment horizontal="right"/>
    </xf>
    <xf numFmtId="3" fontId="8" fillId="0" borderId="4" xfId="5" applyNumberFormat="1" applyFont="1" applyFill="1" applyBorder="1" applyAlignment="1" applyProtection="1">
      <alignment horizontal="right"/>
    </xf>
    <xf numFmtId="3" fontId="9" fillId="0" borderId="2" xfId="5" applyNumberFormat="1" applyFont="1" applyFill="1" applyBorder="1" applyAlignment="1" applyProtection="1">
      <alignment horizontal="right"/>
    </xf>
    <xf numFmtId="3" fontId="9" fillId="0" borderId="0" xfId="5" applyNumberFormat="1" applyFont="1" applyFill="1" applyBorder="1" applyAlignment="1" applyProtection="1">
      <alignment horizontal="right"/>
    </xf>
    <xf numFmtId="166" fontId="10" fillId="0" borderId="3" xfId="2" applyNumberFormat="1" applyFont="1" applyBorder="1" applyAlignment="1">
      <alignment horizontal="right" wrapText="1"/>
    </xf>
    <xf numFmtId="0" fontId="14" fillId="0" borderId="0" xfId="0" applyFont="1"/>
    <xf numFmtId="3" fontId="14" fillId="0" borderId="0" xfId="1" applyNumberFormat="1" applyFont="1" applyAlignment="1"/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justify" wrapText="1"/>
    </xf>
    <xf numFmtId="0" fontId="14" fillId="0" borderId="0" xfId="0" applyFont="1" applyAlignment="1">
      <alignment horizontal="center" vertical="justify"/>
    </xf>
    <xf numFmtId="3" fontId="1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165" fontId="10" fillId="0" borderId="0" xfId="2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3" fontId="14" fillId="0" borderId="0" xfId="1" applyNumberFormat="1" applyFont="1" applyFill="1" applyAlignment="1">
      <alignment horizontal="right"/>
    </xf>
    <xf numFmtId="0" fontId="1" fillId="0" borderId="0" xfId="3" applyFont="1" applyFill="1" applyBorder="1" applyAlignment="1">
      <alignment horizontal="center" wrapText="1"/>
    </xf>
    <xf numFmtId="0" fontId="14" fillId="0" borderId="0" xfId="3" applyFont="1" applyFill="1" applyAlignment="1">
      <alignment horizontal="center" vertical="justify" wrapText="1"/>
    </xf>
    <xf numFmtId="0" fontId="14" fillId="0" borderId="0" xfId="3" applyFont="1" applyFill="1" applyAlignment="1">
      <alignment horizontal="center" vertical="justify"/>
    </xf>
    <xf numFmtId="0" fontId="3" fillId="0" borderId="0" xfId="3" applyFont="1" applyFill="1" applyAlignment="1">
      <alignment horizontal="center" wrapText="1"/>
    </xf>
    <xf numFmtId="0" fontId="20" fillId="0" borderId="0" xfId="0" applyFont="1"/>
    <xf numFmtId="0" fontId="16" fillId="0" borderId="0" xfId="1" applyFont="1" applyAlignment="1"/>
    <xf numFmtId="0" fontId="14" fillId="0" borderId="0" xfId="1" applyFont="1" applyFill="1" applyAlignment="1">
      <alignment horizontal="right"/>
    </xf>
    <xf numFmtId="0" fontId="17" fillId="0" borderId="0" xfId="0" applyFont="1" applyAlignment="1"/>
    <xf numFmtId="3" fontId="15" fillId="0" borderId="0" xfId="1" applyNumberFormat="1" applyFont="1" applyAlignment="1"/>
    <xf numFmtId="3" fontId="14" fillId="0" borderId="0" xfId="1" applyNumberFormat="1" applyFont="1" applyBorder="1" applyAlignment="1"/>
    <xf numFmtId="0" fontId="21" fillId="0" borderId="0" xfId="0" applyFont="1"/>
    <xf numFmtId="0" fontId="22" fillId="0" borderId="0" xfId="0" applyFont="1" applyAlignment="1"/>
    <xf numFmtId="0" fontId="17" fillId="0" borderId="0" xfId="0" applyFont="1" applyBorder="1" applyAlignment="1"/>
    <xf numFmtId="0" fontId="20" fillId="0" borderId="0" xfId="0" applyFont="1" applyAlignment="1">
      <alignment horizontal="left"/>
    </xf>
    <xf numFmtId="3" fontId="14" fillId="0" borderId="0" xfId="1" applyNumberFormat="1" applyFont="1" applyAlignment="1">
      <alignment horizontal="left"/>
    </xf>
  </cellXfs>
  <cellStyles count="7">
    <cellStyle name="Debit" xfId="6"/>
    <cellStyle name="Обычный" xfId="0" builtinId="0"/>
    <cellStyle name="Обычный 2 5" xfId="5"/>
    <cellStyle name="Обычный 3 3" xfId="3"/>
    <cellStyle name="Обычный 4 2" xfId="1"/>
    <cellStyle name="Обычный 4 3" xfId="4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Содержание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7"/>
  <sheetViews>
    <sheetView view="pageBreakPreview" topLeftCell="A34" zoomScale="85" zoomScaleNormal="100" zoomScaleSheetLayoutView="85" workbookViewId="0">
      <selection activeCell="A61" sqref="A61"/>
    </sheetView>
  </sheetViews>
  <sheetFormatPr defaultRowHeight="15.75" x14ac:dyDescent="0.25"/>
  <cols>
    <col min="1" max="1" width="81" style="31" customWidth="1"/>
    <col min="2" max="2" width="9.7109375" style="31" customWidth="1"/>
    <col min="3" max="3" width="19.42578125" style="31" customWidth="1"/>
    <col min="4" max="4" width="1.85546875" style="31" customWidth="1"/>
    <col min="5" max="5" width="20.85546875" style="31" bestFit="1" customWidth="1"/>
    <col min="6" max="6" width="14.85546875" style="31" customWidth="1"/>
    <col min="7" max="7" width="11" style="31" bestFit="1" customWidth="1"/>
    <col min="8" max="16384" width="9.140625" style="31"/>
  </cols>
  <sheetData>
    <row r="2" spans="1:5" ht="18.75" x14ac:dyDescent="0.3">
      <c r="A2" s="127" t="s">
        <v>86</v>
      </c>
      <c r="B2" s="127"/>
      <c r="C2" s="127"/>
      <c r="D2" s="127"/>
      <c r="E2" s="127"/>
    </row>
    <row r="3" spans="1:5" ht="18.75" x14ac:dyDescent="0.3">
      <c r="A3" s="128" t="s">
        <v>90</v>
      </c>
      <c r="B3" s="128"/>
      <c r="C3" s="128"/>
      <c r="D3" s="128"/>
      <c r="E3" s="128"/>
    </row>
    <row r="5" spans="1:5" x14ac:dyDescent="0.25">
      <c r="B5" s="112" t="s">
        <v>127</v>
      </c>
      <c r="C5" s="53" t="s">
        <v>56</v>
      </c>
      <c r="E5" s="57"/>
    </row>
    <row r="6" spans="1:5" x14ac:dyDescent="0.25">
      <c r="A6" s="126"/>
      <c r="B6" s="112" t="s">
        <v>128</v>
      </c>
      <c r="C6" s="22" t="s">
        <v>91</v>
      </c>
      <c r="D6" s="129"/>
      <c r="E6" s="57" t="s">
        <v>125</v>
      </c>
    </row>
    <row r="7" spans="1:5" x14ac:dyDescent="0.25">
      <c r="A7" s="126"/>
      <c r="B7" s="111"/>
      <c r="C7" s="41" t="s">
        <v>0</v>
      </c>
      <c r="D7" s="129"/>
      <c r="E7" s="41" t="s">
        <v>0</v>
      </c>
    </row>
    <row r="8" spans="1:5" x14ac:dyDescent="0.25">
      <c r="A8" s="23" t="s">
        <v>11</v>
      </c>
      <c r="B8" s="113"/>
      <c r="C8" s="25"/>
      <c r="D8" s="25"/>
      <c r="E8" s="56"/>
    </row>
    <row r="9" spans="1:5" x14ac:dyDescent="0.25">
      <c r="A9" s="25" t="s">
        <v>12</v>
      </c>
      <c r="B9" s="115">
        <v>9</v>
      </c>
      <c r="C9" s="12">
        <v>231475851</v>
      </c>
      <c r="D9" s="12" t="s">
        <v>13</v>
      </c>
      <c r="E9" s="12">
        <v>452595842</v>
      </c>
    </row>
    <row r="10" spans="1:5" x14ac:dyDescent="0.25">
      <c r="A10" s="25" t="s">
        <v>14</v>
      </c>
      <c r="B10" s="115">
        <v>10</v>
      </c>
      <c r="C10" s="12">
        <v>89805424</v>
      </c>
      <c r="D10" s="12"/>
      <c r="E10" s="12">
        <v>74218324</v>
      </c>
    </row>
    <row r="11" spans="1:5" x14ac:dyDescent="0.25">
      <c r="A11" s="25" t="s">
        <v>15</v>
      </c>
      <c r="B11" s="111"/>
      <c r="C11" s="12">
        <v>68256387</v>
      </c>
      <c r="D11" s="12"/>
      <c r="E11" s="12">
        <v>67999981</v>
      </c>
    </row>
    <row r="12" spans="1:5" x14ac:dyDescent="0.25">
      <c r="A12" s="25" t="s">
        <v>16</v>
      </c>
      <c r="B12" s="115">
        <v>11</v>
      </c>
      <c r="C12" s="12"/>
      <c r="D12" s="12"/>
      <c r="E12" s="12">
        <v>1492658569</v>
      </c>
    </row>
    <row r="13" spans="1:5" x14ac:dyDescent="0.25">
      <c r="A13" s="67" t="s">
        <v>66</v>
      </c>
      <c r="B13" s="111"/>
      <c r="C13" s="12">
        <v>1419638954</v>
      </c>
      <c r="D13" s="12"/>
      <c r="E13" s="12"/>
    </row>
    <row r="14" spans="1:5" x14ac:dyDescent="0.25">
      <c r="A14" s="67" t="s">
        <v>67</v>
      </c>
      <c r="B14" s="111"/>
      <c r="C14" s="12">
        <v>27060873</v>
      </c>
      <c r="D14" s="12"/>
      <c r="E14" s="12"/>
    </row>
    <row r="15" spans="1:5" x14ac:dyDescent="0.25">
      <c r="A15" s="84" t="s">
        <v>92</v>
      </c>
      <c r="B15" s="111"/>
      <c r="C15" s="12">
        <v>100182293</v>
      </c>
      <c r="D15" s="12"/>
      <c r="E15" s="12">
        <v>96293765</v>
      </c>
    </row>
    <row r="16" spans="1:5" x14ac:dyDescent="0.25">
      <c r="A16" s="67" t="s">
        <v>68</v>
      </c>
      <c r="B16" s="115">
        <v>12</v>
      </c>
      <c r="C16" s="12"/>
      <c r="D16" s="12"/>
      <c r="E16" s="12"/>
    </row>
    <row r="17" spans="1:7" x14ac:dyDescent="0.25">
      <c r="A17" s="67" t="s">
        <v>69</v>
      </c>
      <c r="B17" s="111"/>
      <c r="C17" s="12">
        <v>195588480</v>
      </c>
      <c r="D17" s="12"/>
      <c r="E17" s="12">
        <v>165997497</v>
      </c>
    </row>
    <row r="18" spans="1:7" x14ac:dyDescent="0.25">
      <c r="A18" s="67" t="s">
        <v>66</v>
      </c>
      <c r="B18" s="111"/>
      <c r="C18" s="12">
        <v>5468475</v>
      </c>
      <c r="D18" s="12"/>
      <c r="E18" s="12">
        <v>5381556</v>
      </c>
    </row>
    <row r="19" spans="1:7" x14ac:dyDescent="0.25">
      <c r="A19" s="67" t="s">
        <v>67</v>
      </c>
      <c r="B19" s="111"/>
      <c r="C19" s="12">
        <v>863755</v>
      </c>
      <c r="D19" s="12"/>
      <c r="E19" s="12"/>
    </row>
    <row r="20" spans="1:7" x14ac:dyDescent="0.25">
      <c r="A20" s="84" t="s">
        <v>94</v>
      </c>
      <c r="B20" s="111"/>
      <c r="C20" s="12">
        <v>69681614</v>
      </c>
      <c r="D20" s="12"/>
      <c r="E20" s="12">
        <v>75855651</v>
      </c>
    </row>
    <row r="21" spans="1:7" x14ac:dyDescent="0.25">
      <c r="A21" s="84" t="s">
        <v>93</v>
      </c>
      <c r="B21" s="111"/>
      <c r="C21" s="12">
        <v>3675810</v>
      </c>
      <c r="D21" s="12"/>
      <c r="E21" s="12">
        <v>2404233</v>
      </c>
    </row>
    <row r="22" spans="1:7" x14ac:dyDescent="0.25">
      <c r="A22" s="25" t="s">
        <v>17</v>
      </c>
      <c r="B22" s="111"/>
      <c r="C22" s="12">
        <v>555222</v>
      </c>
      <c r="D22" s="12"/>
      <c r="E22" s="12">
        <v>570521</v>
      </c>
    </row>
    <row r="23" spans="1:7" x14ac:dyDescent="0.25">
      <c r="A23" s="25" t="s">
        <v>18</v>
      </c>
      <c r="B23" s="111"/>
      <c r="C23" s="12"/>
      <c r="D23" s="12"/>
      <c r="E23" s="12">
        <v>71968707</v>
      </c>
    </row>
    <row r="24" spans="1:7" x14ac:dyDescent="0.25">
      <c r="A24" s="67" t="s">
        <v>66</v>
      </c>
      <c r="B24" s="111"/>
      <c r="C24" s="12">
        <v>5300236</v>
      </c>
      <c r="D24" s="12"/>
      <c r="E24" s="12"/>
    </row>
    <row r="25" spans="1:7" x14ac:dyDescent="0.25">
      <c r="A25" s="67" t="s">
        <v>67</v>
      </c>
      <c r="B25" s="111"/>
      <c r="C25" s="12">
        <v>63213478</v>
      </c>
      <c r="D25" s="12"/>
      <c r="E25" s="12"/>
    </row>
    <row r="26" spans="1:7" x14ac:dyDescent="0.25">
      <c r="A26" s="25" t="s">
        <v>19</v>
      </c>
      <c r="B26" s="111"/>
      <c r="C26" s="12">
        <v>556995</v>
      </c>
      <c r="D26" s="12"/>
      <c r="E26" s="12">
        <v>2243028</v>
      </c>
    </row>
    <row r="27" spans="1:7" x14ac:dyDescent="0.25">
      <c r="A27" s="25" t="s">
        <v>20</v>
      </c>
      <c r="B27" s="111"/>
      <c r="C27" s="12">
        <v>48032887</v>
      </c>
      <c r="D27" s="12"/>
      <c r="E27" s="12">
        <v>55353504</v>
      </c>
      <c r="F27" s="87"/>
      <c r="G27" s="87"/>
    </row>
    <row r="28" spans="1:7" x14ac:dyDescent="0.25">
      <c r="A28" s="23" t="s">
        <v>21</v>
      </c>
      <c r="B28" s="113"/>
      <c r="C28" s="45">
        <f>SUM(C9:C27)</f>
        <v>2329356734</v>
      </c>
      <c r="D28" s="23"/>
      <c r="E28" s="45">
        <f>SUM(E9:E27)</f>
        <v>2563541178</v>
      </c>
    </row>
    <row r="29" spans="1:7" x14ac:dyDescent="0.25">
      <c r="A29" s="23"/>
      <c r="B29" s="113"/>
      <c r="C29" s="130"/>
      <c r="D29" s="126"/>
      <c r="E29" s="130"/>
    </row>
    <row r="30" spans="1:7" x14ac:dyDescent="0.25">
      <c r="A30" s="23" t="s">
        <v>22</v>
      </c>
      <c r="B30" s="113"/>
      <c r="C30" s="126"/>
      <c r="D30" s="126"/>
      <c r="E30" s="126"/>
    </row>
    <row r="31" spans="1:7" x14ac:dyDescent="0.25">
      <c r="A31" s="25" t="s">
        <v>100</v>
      </c>
      <c r="B31" s="115">
        <v>13</v>
      </c>
      <c r="C31" s="12">
        <v>23056687</v>
      </c>
      <c r="D31" s="12"/>
      <c r="E31" s="12">
        <v>25282229</v>
      </c>
    </row>
    <row r="32" spans="1:7" x14ac:dyDescent="0.25">
      <c r="A32" s="25" t="s">
        <v>95</v>
      </c>
      <c r="B32" s="111"/>
      <c r="C32" s="12">
        <v>38719277</v>
      </c>
      <c r="D32" s="12"/>
      <c r="E32" s="12">
        <v>38399262</v>
      </c>
    </row>
    <row r="33" spans="1:6" x14ac:dyDescent="0.25">
      <c r="A33" s="25" t="s">
        <v>23</v>
      </c>
      <c r="B33" s="111"/>
      <c r="C33" s="12">
        <v>93042969</v>
      </c>
      <c r="D33" s="12"/>
      <c r="E33" s="12">
        <v>91036314</v>
      </c>
    </row>
    <row r="34" spans="1:6" x14ac:dyDescent="0.25">
      <c r="A34" s="25" t="s">
        <v>24</v>
      </c>
      <c r="B34" s="115">
        <v>14</v>
      </c>
      <c r="C34" s="12">
        <v>689302005</v>
      </c>
      <c r="D34" s="12"/>
      <c r="E34" s="12">
        <v>877251200</v>
      </c>
    </row>
    <row r="35" spans="1:6" x14ac:dyDescent="0.25">
      <c r="A35" s="25" t="s">
        <v>25</v>
      </c>
      <c r="B35" s="115">
        <v>15</v>
      </c>
      <c r="C35" s="12">
        <v>177314840</v>
      </c>
      <c r="D35" s="12"/>
      <c r="E35" s="12">
        <v>185447772</v>
      </c>
    </row>
    <row r="36" spans="1:6" x14ac:dyDescent="0.25">
      <c r="A36" s="25" t="s">
        <v>96</v>
      </c>
      <c r="B36" s="111"/>
      <c r="C36" s="12">
        <v>789467846</v>
      </c>
      <c r="D36" s="12"/>
      <c r="E36" s="12">
        <v>798957535</v>
      </c>
    </row>
    <row r="37" spans="1:6" x14ac:dyDescent="0.25">
      <c r="A37" s="25" t="s">
        <v>26</v>
      </c>
      <c r="B37" s="111"/>
      <c r="C37" s="12">
        <v>93627209</v>
      </c>
      <c r="D37" s="12"/>
      <c r="E37" s="12">
        <v>92256002</v>
      </c>
    </row>
    <row r="38" spans="1:6" x14ac:dyDescent="0.25">
      <c r="A38" s="25" t="s">
        <v>27</v>
      </c>
      <c r="B38" s="115">
        <v>16</v>
      </c>
      <c r="C38" s="12">
        <v>38521356.656000003</v>
      </c>
      <c r="D38" s="12"/>
      <c r="E38" s="12">
        <v>33378240</v>
      </c>
    </row>
    <row r="39" spans="1:6" x14ac:dyDescent="0.25">
      <c r="A39" s="67" t="s">
        <v>70</v>
      </c>
      <c r="B39" s="111"/>
      <c r="C39" s="12">
        <v>4891746.1059999997</v>
      </c>
      <c r="D39" s="12"/>
      <c r="E39" s="13">
        <v>0</v>
      </c>
    </row>
    <row r="40" spans="1:6" x14ac:dyDescent="0.25">
      <c r="A40" s="25" t="s">
        <v>28</v>
      </c>
      <c r="B40" s="111"/>
      <c r="C40" s="12">
        <v>11749511</v>
      </c>
      <c r="D40" s="12"/>
      <c r="E40" s="12">
        <v>13365470</v>
      </c>
    </row>
    <row r="41" spans="1:6" x14ac:dyDescent="0.25">
      <c r="A41" s="23" t="s">
        <v>29</v>
      </c>
      <c r="B41" s="113"/>
      <c r="C41" s="45">
        <f>SUM(C31:C40)</f>
        <v>1959693446.7619998</v>
      </c>
      <c r="D41" s="23"/>
      <c r="E41" s="45">
        <f>SUM(E31:E40)</f>
        <v>2155374024</v>
      </c>
    </row>
    <row r="42" spans="1:6" x14ac:dyDescent="0.25">
      <c r="A42" s="23"/>
      <c r="B42" s="113"/>
      <c r="C42" s="82"/>
      <c r="D42" s="126"/>
      <c r="E42" s="82"/>
    </row>
    <row r="43" spans="1:6" x14ac:dyDescent="0.25">
      <c r="A43" s="23" t="s">
        <v>97</v>
      </c>
      <c r="B43" s="113"/>
      <c r="C43" s="83"/>
      <c r="D43" s="126"/>
      <c r="E43" s="83"/>
    </row>
    <row r="44" spans="1:6" x14ac:dyDescent="0.25">
      <c r="A44" s="25" t="s">
        <v>30</v>
      </c>
      <c r="B44" s="115">
        <v>17</v>
      </c>
      <c r="C44" s="32">
        <v>398667511</v>
      </c>
      <c r="D44" s="25"/>
      <c r="E44" s="32">
        <v>398667511</v>
      </c>
    </row>
    <row r="45" spans="1:6" ht="31.5" x14ac:dyDescent="0.25">
      <c r="A45" s="84" t="s">
        <v>72</v>
      </c>
      <c r="B45" s="111"/>
      <c r="C45" s="13">
        <v>-5906618</v>
      </c>
      <c r="D45" s="13"/>
      <c r="E45" s="13">
        <v>-3029141</v>
      </c>
    </row>
    <row r="46" spans="1:6" ht="31.5" x14ac:dyDescent="0.25">
      <c r="A46" s="84" t="s">
        <v>73</v>
      </c>
      <c r="B46" s="111"/>
      <c r="C46" s="13">
        <v>220270</v>
      </c>
      <c r="D46" s="13"/>
      <c r="E46" s="13">
        <v>0</v>
      </c>
      <c r="F46" s="61"/>
    </row>
    <row r="47" spans="1:6" ht="63" x14ac:dyDescent="0.25">
      <c r="A47" s="25" t="s">
        <v>71</v>
      </c>
      <c r="B47" s="111"/>
      <c r="C47" s="12">
        <v>701902</v>
      </c>
      <c r="D47" s="12"/>
      <c r="E47" s="12">
        <v>914412</v>
      </c>
      <c r="F47" s="61"/>
    </row>
    <row r="48" spans="1:6" x14ac:dyDescent="0.25">
      <c r="A48" s="25" t="s">
        <v>33</v>
      </c>
      <c r="B48" s="111"/>
      <c r="C48" s="12">
        <v>28423220</v>
      </c>
      <c r="D48" s="12"/>
      <c r="E48" s="12">
        <v>28423220</v>
      </c>
    </row>
    <row r="49" spans="1:6" x14ac:dyDescent="0.25">
      <c r="A49" s="25" t="s">
        <v>34</v>
      </c>
      <c r="B49" s="111"/>
      <c r="C49" s="13">
        <v>-52442998</v>
      </c>
      <c r="D49" s="13"/>
      <c r="E49" s="13">
        <v>-16808848</v>
      </c>
      <c r="F49" s="61"/>
    </row>
    <row r="50" spans="1:6" x14ac:dyDescent="0.25">
      <c r="A50" s="23" t="s">
        <v>98</v>
      </c>
      <c r="B50" s="113"/>
      <c r="C50" s="45">
        <f>SUM(C44:C49)</f>
        <v>369663287</v>
      </c>
      <c r="D50" s="23"/>
      <c r="E50" s="45">
        <f>SUM(E44:E49)</f>
        <v>408167154</v>
      </c>
    </row>
    <row r="51" spans="1:6" ht="16.5" thickBot="1" x14ac:dyDescent="0.3">
      <c r="A51" s="23" t="s">
        <v>99</v>
      </c>
      <c r="B51" s="113"/>
      <c r="C51" s="33">
        <f>C41+C50</f>
        <v>2329356733.7620001</v>
      </c>
      <c r="D51" s="23"/>
      <c r="E51" s="33">
        <f>E41+E50</f>
        <v>2563541178</v>
      </c>
    </row>
    <row r="52" spans="1:6" ht="16.5" thickTop="1" x14ac:dyDescent="0.25"/>
    <row r="55" spans="1:6" s="143" customFormat="1" ht="18.75" x14ac:dyDescent="0.3">
      <c r="A55" s="124" t="s">
        <v>130</v>
      </c>
      <c r="B55" s="124"/>
      <c r="C55" s="125"/>
      <c r="D55" s="125"/>
      <c r="E55" s="125" t="s">
        <v>131</v>
      </c>
      <c r="F55" s="125"/>
    </row>
    <row r="56" spans="1:6" s="143" customFormat="1" ht="18.75" x14ac:dyDescent="0.3">
      <c r="A56" s="144"/>
      <c r="B56" s="144"/>
      <c r="C56" s="145"/>
      <c r="D56" s="146"/>
    </row>
    <row r="57" spans="1:6" s="143" customFormat="1" ht="18.75" x14ac:dyDescent="0.3">
      <c r="A57" s="124" t="s">
        <v>35</v>
      </c>
      <c r="B57" s="124"/>
      <c r="C57" s="125"/>
      <c r="D57" s="125"/>
      <c r="E57" s="125" t="s">
        <v>36</v>
      </c>
      <c r="F57" s="125"/>
    </row>
  </sheetData>
  <mergeCells count="8">
    <mergeCell ref="D42:D43"/>
    <mergeCell ref="A2:E2"/>
    <mergeCell ref="A3:E3"/>
    <mergeCell ref="A6:A7"/>
    <mergeCell ref="D6:D7"/>
    <mergeCell ref="C29:C30"/>
    <mergeCell ref="D29:D30"/>
    <mergeCell ref="E29:E30"/>
  </mergeCells>
  <pageMargins left="0.98425196850393704" right="0.4" top="0.59055118110236204" bottom="0.59055118110236204" header="0.31496062992126" footer="0.31496062992126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7"/>
  <sheetViews>
    <sheetView view="pageBreakPreview" topLeftCell="A34" zoomScaleNormal="100" zoomScaleSheetLayoutView="100" workbookViewId="0">
      <selection activeCell="E37" sqref="E37"/>
    </sheetView>
  </sheetViews>
  <sheetFormatPr defaultRowHeight="15.75" x14ac:dyDescent="0.25"/>
  <cols>
    <col min="1" max="1" width="65" style="31" customWidth="1"/>
    <col min="2" max="2" width="9.7109375" style="31" customWidth="1"/>
    <col min="3" max="3" width="20" style="31" customWidth="1"/>
    <col min="4" max="4" width="1.140625" style="50" customWidth="1"/>
    <col min="5" max="5" width="20.5703125" style="107" customWidth="1"/>
    <col min="6" max="16384" width="9.140625" style="31"/>
  </cols>
  <sheetData>
    <row r="2" spans="1:5" ht="18.75" x14ac:dyDescent="0.25">
      <c r="A2" s="131" t="s">
        <v>87</v>
      </c>
      <c r="B2" s="131"/>
      <c r="C2" s="131"/>
      <c r="D2" s="131"/>
      <c r="E2" s="131"/>
    </row>
    <row r="3" spans="1:5" ht="18.75" x14ac:dyDescent="0.25">
      <c r="A3" s="132" t="s">
        <v>119</v>
      </c>
      <c r="B3" s="132"/>
      <c r="C3" s="132"/>
      <c r="D3" s="132"/>
      <c r="E3" s="132"/>
    </row>
    <row r="5" spans="1:5" x14ac:dyDescent="0.25">
      <c r="B5" s="112" t="s">
        <v>127</v>
      </c>
      <c r="C5" s="71" t="s">
        <v>56</v>
      </c>
      <c r="E5" s="93" t="s">
        <v>56</v>
      </c>
    </row>
    <row r="6" spans="1:5" ht="47.25" x14ac:dyDescent="0.25">
      <c r="A6" s="126"/>
      <c r="B6" s="114" t="s">
        <v>128</v>
      </c>
      <c r="C6" s="71" t="s">
        <v>121</v>
      </c>
      <c r="D6" s="134"/>
      <c r="E6" s="93" t="s">
        <v>122</v>
      </c>
    </row>
    <row r="7" spans="1:5" x14ac:dyDescent="0.25">
      <c r="A7" s="126"/>
      <c r="B7" s="111"/>
      <c r="C7" s="41" t="s">
        <v>0</v>
      </c>
      <c r="D7" s="134"/>
      <c r="E7" s="94" t="s">
        <v>0</v>
      </c>
    </row>
    <row r="8" spans="1:5" x14ac:dyDescent="0.25">
      <c r="A8" s="25" t="s">
        <v>1</v>
      </c>
      <c r="B8" s="115">
        <v>4</v>
      </c>
      <c r="C8" s="32">
        <v>40852048</v>
      </c>
      <c r="D8" s="44"/>
      <c r="E8" s="95">
        <v>39005665</v>
      </c>
    </row>
    <row r="9" spans="1:5" x14ac:dyDescent="0.25">
      <c r="A9" s="25" t="s">
        <v>2</v>
      </c>
      <c r="B9" s="115">
        <v>4</v>
      </c>
      <c r="C9" s="46">
        <v>-28318641</v>
      </c>
      <c r="D9" s="13"/>
      <c r="E9" s="96">
        <f>-27482157-608</f>
        <v>-27482765</v>
      </c>
    </row>
    <row r="10" spans="1:5" x14ac:dyDescent="0.25">
      <c r="A10" s="23" t="s">
        <v>3</v>
      </c>
      <c r="B10" s="115"/>
      <c r="C10" s="45">
        <f>SUM(C8:C9)</f>
        <v>12533407</v>
      </c>
      <c r="D10" s="49"/>
      <c r="E10" s="97">
        <f>SUM(E8:E9)</f>
        <v>11522900</v>
      </c>
    </row>
    <row r="11" spans="1:5" x14ac:dyDescent="0.25">
      <c r="A11" s="25"/>
      <c r="B11" s="115"/>
      <c r="C11" s="69"/>
      <c r="D11" s="44"/>
      <c r="E11" s="98"/>
    </row>
    <row r="12" spans="1:5" x14ac:dyDescent="0.25">
      <c r="A12" s="25" t="s">
        <v>4</v>
      </c>
      <c r="B12" s="115"/>
      <c r="C12" s="32">
        <v>168029</v>
      </c>
      <c r="D12" s="44"/>
      <c r="E12" s="95">
        <v>122440</v>
      </c>
    </row>
    <row r="13" spans="1:5" x14ac:dyDescent="0.25">
      <c r="A13" s="25" t="s">
        <v>5</v>
      </c>
      <c r="B13" s="115"/>
      <c r="C13" s="46">
        <v>-961377</v>
      </c>
      <c r="D13" s="44"/>
      <c r="E13" s="96">
        <f>-437946+608</f>
        <v>-437338</v>
      </c>
    </row>
    <row r="14" spans="1:5" x14ac:dyDescent="0.25">
      <c r="A14" s="23" t="s">
        <v>101</v>
      </c>
      <c r="B14" s="115"/>
      <c r="C14" s="10">
        <f>SUM(C12:C13)</f>
        <v>-793348</v>
      </c>
      <c r="D14" s="49"/>
      <c r="E14" s="99">
        <f>SUM(E12:E13)</f>
        <v>-314898</v>
      </c>
    </row>
    <row r="15" spans="1:5" x14ac:dyDescent="0.25">
      <c r="A15" s="25"/>
      <c r="B15" s="115"/>
      <c r="C15" s="69"/>
      <c r="D15" s="44"/>
      <c r="E15" s="98"/>
    </row>
    <row r="16" spans="1:5" x14ac:dyDescent="0.25">
      <c r="A16" s="25" t="s">
        <v>110</v>
      </c>
      <c r="B16" s="115">
        <v>5</v>
      </c>
      <c r="C16" s="12">
        <v>6507888</v>
      </c>
      <c r="D16" s="13"/>
      <c r="E16" s="88">
        <v>7805858</v>
      </c>
    </row>
    <row r="17" spans="1:5" ht="47.25" x14ac:dyDescent="0.25">
      <c r="A17" s="70" t="s">
        <v>111</v>
      </c>
      <c r="B17" s="115"/>
      <c r="C17" s="13">
        <v>-8317900</v>
      </c>
      <c r="D17" s="13"/>
      <c r="E17" s="100">
        <v>-7946492</v>
      </c>
    </row>
    <row r="18" spans="1:5" x14ac:dyDescent="0.25">
      <c r="A18" s="25" t="s">
        <v>102</v>
      </c>
      <c r="B18" s="115">
        <v>6</v>
      </c>
      <c r="C18" s="121">
        <v>1781765</v>
      </c>
      <c r="D18" s="13"/>
      <c r="E18" s="101">
        <v>-650950</v>
      </c>
    </row>
    <row r="19" spans="1:5" x14ac:dyDescent="0.25">
      <c r="A19" s="23" t="s">
        <v>6</v>
      </c>
      <c r="B19" s="115"/>
      <c r="C19" s="48">
        <f>SUM(C16:C18,C14,C10)</f>
        <v>11711812</v>
      </c>
      <c r="D19" s="49"/>
      <c r="E19" s="102">
        <f>SUM(E16:E18,E14,E10)</f>
        <v>10416418</v>
      </c>
    </row>
    <row r="20" spans="1:5" x14ac:dyDescent="0.25">
      <c r="A20" s="25" t="s">
        <v>129</v>
      </c>
      <c r="B20" s="115">
        <v>7</v>
      </c>
      <c r="C20" s="122">
        <v>171073</v>
      </c>
      <c r="D20" s="44"/>
      <c r="E20" s="100">
        <v>-6847689</v>
      </c>
    </row>
    <row r="21" spans="1:5" x14ac:dyDescent="0.25">
      <c r="A21" s="25" t="s">
        <v>7</v>
      </c>
      <c r="B21" s="115"/>
      <c r="C21" s="46">
        <v>-1552406</v>
      </c>
      <c r="D21" s="44"/>
      <c r="E21" s="96">
        <v>-1373712</v>
      </c>
    </row>
    <row r="22" spans="1:5" x14ac:dyDescent="0.25">
      <c r="A22" s="23" t="s">
        <v>8</v>
      </c>
      <c r="B22" s="115"/>
      <c r="C22" s="34">
        <f>SUM(C19:C21)</f>
        <v>10330479</v>
      </c>
      <c r="D22" s="49"/>
      <c r="E22" s="103">
        <f>SUM(E19:E21)</f>
        <v>2195017</v>
      </c>
    </row>
    <row r="23" spans="1:5" x14ac:dyDescent="0.25">
      <c r="A23" s="25" t="s">
        <v>64</v>
      </c>
      <c r="B23" s="115">
        <v>8</v>
      </c>
      <c r="C23" s="46">
        <v>-1149647</v>
      </c>
      <c r="D23" s="44"/>
      <c r="E23" s="101">
        <v>-1031438</v>
      </c>
    </row>
    <row r="24" spans="1:5" x14ac:dyDescent="0.25">
      <c r="A24" s="23" t="s">
        <v>61</v>
      </c>
      <c r="B24" s="115"/>
      <c r="C24" s="47">
        <f>SUM(C22:C23)</f>
        <v>9180832</v>
      </c>
      <c r="D24" s="49"/>
      <c r="E24" s="104">
        <f>SUM(E22:E23)</f>
        <v>1163579</v>
      </c>
    </row>
    <row r="25" spans="1:5" x14ac:dyDescent="0.25">
      <c r="A25" s="23"/>
      <c r="B25" s="111"/>
      <c r="C25" s="23"/>
      <c r="D25" s="49"/>
      <c r="E25" s="105"/>
    </row>
    <row r="26" spans="1:5" x14ac:dyDescent="0.25">
      <c r="A26" s="23" t="s">
        <v>103</v>
      </c>
      <c r="B26" s="111"/>
      <c r="C26" s="23"/>
      <c r="D26" s="49"/>
      <c r="E26" s="105"/>
    </row>
    <row r="27" spans="1:5" ht="47.25" x14ac:dyDescent="0.25">
      <c r="A27" s="35" t="s">
        <v>9</v>
      </c>
      <c r="B27" s="111"/>
      <c r="C27" s="23"/>
      <c r="D27" s="49"/>
      <c r="E27" s="105"/>
    </row>
    <row r="28" spans="1:5" ht="47.25" x14ac:dyDescent="0.25">
      <c r="A28" s="25" t="s">
        <v>79</v>
      </c>
      <c r="B28" s="113"/>
      <c r="C28" s="13">
        <v>-2877477</v>
      </c>
      <c r="D28" s="49"/>
      <c r="E28" s="88">
        <v>4260532</v>
      </c>
    </row>
    <row r="29" spans="1:5" ht="47.25" x14ac:dyDescent="0.25">
      <c r="A29" s="70" t="s">
        <v>81</v>
      </c>
      <c r="B29" s="113"/>
      <c r="C29" s="13">
        <v>-6153</v>
      </c>
      <c r="D29" s="49"/>
      <c r="E29" s="100">
        <v>0</v>
      </c>
    </row>
    <row r="30" spans="1:5" ht="78.75" x14ac:dyDescent="0.25">
      <c r="A30" s="25" t="s">
        <v>80</v>
      </c>
      <c r="B30" s="113"/>
      <c r="C30" s="13">
        <v>-212510</v>
      </c>
      <c r="D30" s="49"/>
      <c r="E30" s="89">
        <v>-360409</v>
      </c>
    </row>
    <row r="31" spans="1:5" ht="31.5" x14ac:dyDescent="0.25">
      <c r="A31" s="25" t="s">
        <v>10</v>
      </c>
      <c r="B31" s="111"/>
      <c r="C31" s="46">
        <v>0</v>
      </c>
      <c r="D31" s="51"/>
      <c r="E31" s="52">
        <v>36054</v>
      </c>
    </row>
    <row r="32" spans="1:5" x14ac:dyDescent="0.25">
      <c r="A32" s="23" t="s">
        <v>112</v>
      </c>
      <c r="B32" s="111"/>
      <c r="C32" s="10">
        <f>SUM(C28:C31)</f>
        <v>-3096140</v>
      </c>
      <c r="D32" s="16"/>
      <c r="E32" s="104">
        <f>SUM(E28:E31)</f>
        <v>3936177</v>
      </c>
    </row>
    <row r="33" spans="1:5" ht="16.5" thickBot="1" x14ac:dyDescent="0.3">
      <c r="A33" s="23" t="s">
        <v>65</v>
      </c>
      <c r="B33" s="111"/>
      <c r="C33" s="33">
        <f>C32+C24</f>
        <v>6084692</v>
      </c>
      <c r="D33" s="49"/>
      <c r="E33" s="106">
        <f>E32+E24</f>
        <v>5099756</v>
      </c>
    </row>
    <row r="34" spans="1:5" ht="17.25" thickTop="1" thickBot="1" x14ac:dyDescent="0.3">
      <c r="A34" s="116" t="s">
        <v>132</v>
      </c>
      <c r="C34" s="117">
        <v>4358</v>
      </c>
      <c r="E34" s="117">
        <v>553</v>
      </c>
    </row>
    <row r="35" spans="1:5" ht="16.5" thickTop="1" x14ac:dyDescent="0.25">
      <c r="B35" s="111"/>
    </row>
    <row r="36" spans="1:5" x14ac:dyDescent="0.25">
      <c r="B36" s="111"/>
    </row>
    <row r="37" spans="1:5" x14ac:dyDescent="0.25">
      <c r="A37" s="1" t="s">
        <v>130</v>
      </c>
      <c r="B37" s="111"/>
      <c r="C37" s="133"/>
      <c r="D37" s="133"/>
      <c r="E37" s="4" t="s">
        <v>131</v>
      </c>
    </row>
    <row r="38" spans="1:5" x14ac:dyDescent="0.25">
      <c r="A38" s="2"/>
      <c r="B38" s="111"/>
      <c r="C38" s="3"/>
      <c r="D38" s="40"/>
    </row>
    <row r="39" spans="1:5" x14ac:dyDescent="0.25">
      <c r="A39" s="1" t="s">
        <v>35</v>
      </c>
      <c r="B39" s="111"/>
      <c r="C39" s="133"/>
      <c r="D39" s="133"/>
      <c r="E39" s="4" t="s">
        <v>36</v>
      </c>
    </row>
    <row r="40" spans="1:5" x14ac:dyDescent="0.25">
      <c r="B40" s="111"/>
    </row>
    <row r="41" spans="1:5" x14ac:dyDescent="0.25">
      <c r="B41" s="113"/>
    </row>
    <row r="42" spans="1:5" x14ac:dyDescent="0.25">
      <c r="B42" s="113"/>
    </row>
    <row r="43" spans="1:5" x14ac:dyDescent="0.25">
      <c r="B43" s="113"/>
    </row>
    <row r="44" spans="1:5" x14ac:dyDescent="0.25">
      <c r="B44" s="111"/>
    </row>
    <row r="45" spans="1:5" x14ac:dyDescent="0.25">
      <c r="B45" s="111"/>
    </row>
    <row r="46" spans="1:5" x14ac:dyDescent="0.25">
      <c r="B46" s="111"/>
    </row>
    <row r="47" spans="1:5" x14ac:dyDescent="0.25">
      <c r="B47" s="111"/>
    </row>
    <row r="48" spans="1:5" x14ac:dyDescent="0.25">
      <c r="B48" s="111"/>
    </row>
    <row r="49" spans="2:2" x14ac:dyDescent="0.25">
      <c r="B49" s="111"/>
    </row>
    <row r="50" spans="2:2" x14ac:dyDescent="0.25">
      <c r="B50" s="113"/>
    </row>
    <row r="51" spans="2:2" x14ac:dyDescent="0.25">
      <c r="B51" s="113"/>
    </row>
    <row r="55" spans="2:2" x14ac:dyDescent="0.25">
      <c r="B55" s="1"/>
    </row>
    <row r="56" spans="2:2" x14ac:dyDescent="0.25">
      <c r="B56" s="2"/>
    </row>
    <row r="57" spans="2:2" x14ac:dyDescent="0.25">
      <c r="B57" s="1"/>
    </row>
  </sheetData>
  <mergeCells count="6">
    <mergeCell ref="A2:E2"/>
    <mergeCell ref="A3:E3"/>
    <mergeCell ref="C37:D37"/>
    <mergeCell ref="C39:D39"/>
    <mergeCell ref="A6:A7"/>
    <mergeCell ref="D6:D7"/>
  </mergeCells>
  <pageMargins left="0.98425196850393704" right="0.39" top="0.59055118110236204" bottom="0.59055118110236204" header="0.31496062992126" footer="0.31496062992126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tabSelected="1" topLeftCell="A40" workbookViewId="0">
      <selection activeCell="D51" sqref="D51"/>
    </sheetView>
  </sheetViews>
  <sheetFormatPr defaultRowHeight="15.75" x14ac:dyDescent="0.25"/>
  <cols>
    <col min="1" max="1" width="84.5703125" style="21" customWidth="1"/>
    <col min="2" max="2" width="18.7109375" style="30" customWidth="1"/>
    <col min="3" max="3" width="1.85546875" style="39" customWidth="1"/>
    <col min="4" max="4" width="20.5703125" style="30" customWidth="1"/>
    <col min="5" max="16384" width="9.140625" style="21"/>
  </cols>
  <sheetData>
    <row r="2" spans="1:4" ht="18.75" x14ac:dyDescent="0.3">
      <c r="A2" s="136" t="s">
        <v>88</v>
      </c>
      <c r="B2" s="136"/>
      <c r="C2" s="136"/>
      <c r="D2" s="136"/>
    </row>
    <row r="3" spans="1:4" ht="18.75" x14ac:dyDescent="0.3">
      <c r="A3" s="136" t="s">
        <v>120</v>
      </c>
      <c r="B3" s="136"/>
      <c r="C3" s="136"/>
      <c r="D3" s="136"/>
    </row>
    <row r="4" spans="1:4" x14ac:dyDescent="0.25">
      <c r="A4" s="55"/>
      <c r="B4" s="60"/>
      <c r="C4" s="55"/>
      <c r="D4" s="55"/>
    </row>
    <row r="5" spans="1:4" x14ac:dyDescent="0.25">
      <c r="B5" s="58" t="s">
        <v>56</v>
      </c>
      <c r="D5" s="58" t="s">
        <v>56</v>
      </c>
    </row>
    <row r="6" spans="1:4" ht="50.25" customHeight="1" x14ac:dyDescent="0.25">
      <c r="A6" s="137"/>
      <c r="B6" s="58" t="s">
        <v>121</v>
      </c>
      <c r="C6" s="54"/>
      <c r="D6" s="68" t="s">
        <v>122</v>
      </c>
    </row>
    <row r="7" spans="1:4" x14ac:dyDescent="0.25">
      <c r="A7" s="137"/>
      <c r="B7" s="41" t="s">
        <v>0</v>
      </c>
      <c r="C7" s="36"/>
      <c r="D7" s="41" t="s">
        <v>0</v>
      </c>
    </row>
    <row r="8" spans="1:4" ht="31.5" x14ac:dyDescent="0.25">
      <c r="A8" s="23" t="s">
        <v>37</v>
      </c>
      <c r="B8" s="24"/>
      <c r="C8" s="37"/>
      <c r="D8" s="24"/>
    </row>
    <row r="9" spans="1:4" x14ac:dyDescent="0.25">
      <c r="A9" s="25" t="s">
        <v>38</v>
      </c>
      <c r="B9" s="62">
        <v>44027886</v>
      </c>
      <c r="C9" s="13"/>
      <c r="D9" s="62">
        <v>42883368</v>
      </c>
    </row>
    <row r="10" spans="1:4" x14ac:dyDescent="0.25">
      <c r="A10" s="25" t="s">
        <v>39</v>
      </c>
      <c r="B10" s="63">
        <v>-18167575</v>
      </c>
      <c r="C10" s="13"/>
      <c r="D10" s="63">
        <v>-19374298</v>
      </c>
    </row>
    <row r="11" spans="1:4" x14ac:dyDescent="0.25">
      <c r="A11" s="25" t="s">
        <v>40</v>
      </c>
      <c r="B11" s="62">
        <v>277193</v>
      </c>
      <c r="C11" s="13"/>
      <c r="D11" s="62">
        <v>233436</v>
      </c>
    </row>
    <row r="12" spans="1:4" x14ac:dyDescent="0.25">
      <c r="A12" s="25" t="s">
        <v>41</v>
      </c>
      <c r="B12" s="63">
        <v>-2356218</v>
      </c>
      <c r="C12" s="13"/>
      <c r="D12" s="63">
        <v>-483088</v>
      </c>
    </row>
    <row r="13" spans="1:4" x14ac:dyDescent="0.25">
      <c r="A13" s="25" t="s">
        <v>113</v>
      </c>
      <c r="B13" s="62">
        <v>270592</v>
      </c>
      <c r="C13" s="13"/>
      <c r="D13" s="62">
        <v>115740</v>
      </c>
    </row>
    <row r="14" spans="1:4" ht="31.5" x14ac:dyDescent="0.25">
      <c r="A14" s="25" t="s">
        <v>114</v>
      </c>
      <c r="B14" s="62">
        <v>12449</v>
      </c>
      <c r="C14" s="13"/>
      <c r="D14" s="63">
        <v>-136564</v>
      </c>
    </row>
    <row r="15" spans="1:4" x14ac:dyDescent="0.25">
      <c r="A15" s="25" t="s">
        <v>115</v>
      </c>
      <c r="B15" s="63">
        <v>-61395</v>
      </c>
      <c r="C15" s="12"/>
      <c r="D15" s="62">
        <v>272236</v>
      </c>
    </row>
    <row r="16" spans="1:4" x14ac:dyDescent="0.25">
      <c r="A16" s="25" t="s">
        <v>42</v>
      </c>
      <c r="B16" s="63">
        <v>-1468682</v>
      </c>
      <c r="C16" s="13"/>
      <c r="D16" s="63">
        <v>-1306255</v>
      </c>
    </row>
    <row r="17" spans="1:4" x14ac:dyDescent="0.25">
      <c r="A17" s="25"/>
      <c r="B17" s="43">
        <f>SUM(B9:B16)</f>
        <v>22534250</v>
      </c>
      <c r="C17" s="28"/>
      <c r="D17" s="43">
        <f>SUM(D9:D16)</f>
        <v>22204575</v>
      </c>
    </row>
    <row r="18" spans="1:4" x14ac:dyDescent="0.25">
      <c r="A18" s="23" t="s">
        <v>43</v>
      </c>
      <c r="B18" s="26"/>
      <c r="C18" s="38"/>
      <c r="D18" s="27"/>
    </row>
    <row r="19" spans="1:4" x14ac:dyDescent="0.25">
      <c r="A19" s="25" t="s">
        <v>14</v>
      </c>
      <c r="B19" s="63">
        <v>-18386302</v>
      </c>
      <c r="C19" s="13"/>
      <c r="D19" s="62">
        <v>907923</v>
      </c>
    </row>
    <row r="20" spans="1:4" x14ac:dyDescent="0.25">
      <c r="A20" s="25" t="s">
        <v>15</v>
      </c>
      <c r="B20" s="13">
        <v>-2890988</v>
      </c>
      <c r="C20" s="13"/>
      <c r="D20" s="62">
        <v>6094564</v>
      </c>
    </row>
    <row r="21" spans="1:4" x14ac:dyDescent="0.25">
      <c r="A21" s="92" t="s">
        <v>16</v>
      </c>
      <c r="B21" s="13">
        <v>-31848812</v>
      </c>
      <c r="C21" s="13"/>
      <c r="D21" s="63">
        <v>-2238132</v>
      </c>
    </row>
    <row r="22" spans="1:4" x14ac:dyDescent="0.25">
      <c r="A22" s="92" t="s">
        <v>106</v>
      </c>
      <c r="B22" s="62">
        <v>2154235</v>
      </c>
      <c r="C22" s="13"/>
      <c r="D22" s="62">
        <v>1460687</v>
      </c>
    </row>
    <row r="23" spans="1:4" x14ac:dyDescent="0.25">
      <c r="A23" s="92" t="s">
        <v>94</v>
      </c>
      <c r="B23" s="13">
        <v>-5089826</v>
      </c>
      <c r="C23" s="13"/>
      <c r="D23" s="63">
        <v>-6327807</v>
      </c>
    </row>
    <row r="24" spans="1:4" x14ac:dyDescent="0.25">
      <c r="A24" s="25" t="s">
        <v>44</v>
      </c>
      <c r="B24" s="13">
        <v>-347001</v>
      </c>
      <c r="C24" s="13"/>
      <c r="D24" s="62">
        <v>1230659</v>
      </c>
    </row>
    <row r="25" spans="1:4" x14ac:dyDescent="0.25">
      <c r="A25" s="23" t="s">
        <v>45</v>
      </c>
      <c r="B25" s="63"/>
      <c r="C25" s="13"/>
      <c r="D25" s="63"/>
    </row>
    <row r="26" spans="1:4" x14ac:dyDescent="0.25">
      <c r="A26" s="25" t="s">
        <v>24</v>
      </c>
      <c r="B26" s="13">
        <v>-150439849</v>
      </c>
      <c r="C26" s="12"/>
      <c r="D26" s="13">
        <v>-85987388</v>
      </c>
    </row>
    <row r="27" spans="1:4" x14ac:dyDescent="0.25">
      <c r="A27" s="25" t="s">
        <v>46</v>
      </c>
      <c r="B27" s="13">
        <v>-829059</v>
      </c>
      <c r="C27" s="12"/>
      <c r="D27" s="63">
        <v>-2172658</v>
      </c>
    </row>
    <row r="28" spans="1:4" x14ac:dyDescent="0.25">
      <c r="A28" s="25" t="s">
        <v>27</v>
      </c>
      <c r="B28" s="62">
        <v>9268237</v>
      </c>
      <c r="C28" s="13"/>
      <c r="D28" s="62">
        <v>5070384</v>
      </c>
    </row>
    <row r="29" spans="1:4" ht="31.5" x14ac:dyDescent="0.25">
      <c r="A29" s="23" t="s">
        <v>82</v>
      </c>
      <c r="B29" s="64">
        <f>SUM(B17:B28)</f>
        <v>-175875115</v>
      </c>
      <c r="C29" s="16"/>
      <c r="D29" s="64">
        <f>SUM(D17:D28)</f>
        <v>-59757193</v>
      </c>
    </row>
    <row r="30" spans="1:4" x14ac:dyDescent="0.25">
      <c r="A30" s="25" t="s">
        <v>47</v>
      </c>
      <c r="B30" s="63">
        <v>-1062164</v>
      </c>
      <c r="C30" s="13"/>
      <c r="D30" s="63">
        <v>-1466775</v>
      </c>
    </row>
    <row r="31" spans="1:4" x14ac:dyDescent="0.25">
      <c r="A31" s="23" t="s">
        <v>83</v>
      </c>
      <c r="B31" s="64">
        <f>SUM(B29:B30)</f>
        <v>-176937279</v>
      </c>
      <c r="C31" s="16"/>
      <c r="D31" s="64">
        <f>SUM(D29:D30)</f>
        <v>-61223968</v>
      </c>
    </row>
    <row r="32" spans="1:4" x14ac:dyDescent="0.25">
      <c r="A32" s="23"/>
      <c r="B32" s="59"/>
      <c r="C32" s="28"/>
      <c r="D32" s="28"/>
    </row>
    <row r="33" spans="1:4" ht="31.5" x14ac:dyDescent="0.25">
      <c r="A33" s="23" t="s">
        <v>48</v>
      </c>
      <c r="B33" s="26"/>
      <c r="C33" s="38"/>
      <c r="D33" s="26"/>
    </row>
    <row r="34" spans="1:4" x14ac:dyDescent="0.25">
      <c r="A34" s="25" t="s">
        <v>49</v>
      </c>
      <c r="B34" s="63">
        <v>-32631</v>
      </c>
      <c r="C34" s="13"/>
      <c r="D34" s="63">
        <v>-5318</v>
      </c>
    </row>
    <row r="35" spans="1:4" x14ac:dyDescent="0.25">
      <c r="A35" s="92" t="s">
        <v>107</v>
      </c>
      <c r="B35" s="63">
        <v>0</v>
      </c>
      <c r="C35" s="13"/>
      <c r="D35" s="62">
        <v>6200</v>
      </c>
    </row>
    <row r="36" spans="1:4" ht="31.5" x14ac:dyDescent="0.25">
      <c r="A36" s="109" t="s">
        <v>108</v>
      </c>
      <c r="B36" s="100">
        <v>-39711997</v>
      </c>
      <c r="C36" s="13"/>
      <c r="D36" s="63">
        <v>0</v>
      </c>
    </row>
    <row r="37" spans="1:4" ht="31.5" x14ac:dyDescent="0.25">
      <c r="A37" s="109" t="s">
        <v>109</v>
      </c>
      <c r="B37" s="62">
        <v>333809</v>
      </c>
      <c r="C37" s="13"/>
      <c r="D37" s="63">
        <v>0</v>
      </c>
    </row>
    <row r="38" spans="1:4" ht="31.5" x14ac:dyDescent="0.25">
      <c r="A38" s="23" t="s">
        <v>123</v>
      </c>
      <c r="B38" s="64">
        <f>SUM(B34:B37)</f>
        <v>-39410819</v>
      </c>
      <c r="C38" s="16"/>
      <c r="D38" s="123">
        <f>SUM(D34:D37)</f>
        <v>882</v>
      </c>
    </row>
    <row r="39" spans="1:4" x14ac:dyDescent="0.25">
      <c r="A39" s="23"/>
      <c r="B39" s="135"/>
      <c r="C39" s="28"/>
      <c r="D39" s="135"/>
    </row>
    <row r="40" spans="1:4" x14ac:dyDescent="0.25">
      <c r="A40" s="23" t="s">
        <v>50</v>
      </c>
      <c r="B40" s="135"/>
      <c r="C40" s="28"/>
      <c r="D40" s="135"/>
    </row>
    <row r="41" spans="1:4" x14ac:dyDescent="0.25">
      <c r="A41" s="25" t="s">
        <v>51</v>
      </c>
      <c r="B41" s="63">
        <v>0</v>
      </c>
      <c r="C41" s="13"/>
      <c r="D41" s="63">
        <v>-489087</v>
      </c>
    </row>
    <row r="42" spans="1:4" x14ac:dyDescent="0.25">
      <c r="A42" s="23" t="s">
        <v>84</v>
      </c>
      <c r="B42" s="64">
        <f>SUM(B41:B41)</f>
        <v>0</v>
      </c>
      <c r="C42" s="28"/>
      <c r="D42" s="64">
        <f>SUM(D41:D41)</f>
        <v>-489087</v>
      </c>
    </row>
    <row r="43" spans="1:4" x14ac:dyDescent="0.25">
      <c r="A43" s="23"/>
      <c r="B43" s="27"/>
      <c r="C43" s="28"/>
      <c r="D43" s="27"/>
    </row>
    <row r="44" spans="1:4" x14ac:dyDescent="0.25">
      <c r="A44" s="23" t="s">
        <v>85</v>
      </c>
      <c r="B44" s="65">
        <f>SUM(B42,B38,B31)</f>
        <v>-216348098</v>
      </c>
      <c r="C44" s="28"/>
      <c r="D44" s="65">
        <f>SUM(D42,D38,D31)</f>
        <v>-61712173</v>
      </c>
    </row>
    <row r="45" spans="1:4" x14ac:dyDescent="0.25">
      <c r="A45" s="25" t="s">
        <v>52</v>
      </c>
      <c r="B45" s="63">
        <v>-4771141</v>
      </c>
      <c r="C45" s="13"/>
      <c r="D45" s="63">
        <v>-1296671</v>
      </c>
    </row>
    <row r="46" spans="1:4" x14ac:dyDescent="0.25">
      <c r="A46" s="25" t="s">
        <v>63</v>
      </c>
      <c r="B46" s="42">
        <v>452595090</v>
      </c>
      <c r="C46" s="38"/>
      <c r="D46" s="42">
        <v>208793845</v>
      </c>
    </row>
    <row r="47" spans="1:4" ht="16.5" thickBot="1" x14ac:dyDescent="0.3">
      <c r="A47" s="23" t="s">
        <v>62</v>
      </c>
      <c r="B47" s="29">
        <f>SUM(B44:B46)</f>
        <v>231475851</v>
      </c>
      <c r="C47" s="28"/>
      <c r="D47" s="29">
        <f>SUM(D44:D46)</f>
        <v>145785001</v>
      </c>
    </row>
    <row r="48" spans="1:4" ht="16.5" thickTop="1" x14ac:dyDescent="0.25"/>
    <row r="51" spans="1:4" s="149" customFormat="1" ht="18.75" x14ac:dyDescent="0.3">
      <c r="A51" s="124" t="s">
        <v>130</v>
      </c>
      <c r="B51" s="147"/>
      <c r="C51" s="148"/>
      <c r="D51" s="125" t="s">
        <v>131</v>
      </c>
    </row>
    <row r="52" spans="1:4" s="149" customFormat="1" ht="21" customHeight="1" x14ac:dyDescent="0.3">
      <c r="A52" s="144"/>
      <c r="B52" s="150"/>
      <c r="C52" s="151"/>
      <c r="D52" s="152"/>
    </row>
    <row r="53" spans="1:4" s="149" customFormat="1" ht="18.75" x14ac:dyDescent="0.3">
      <c r="A53" s="124" t="s">
        <v>35</v>
      </c>
      <c r="B53" s="147"/>
      <c r="C53" s="148"/>
      <c r="D53" s="153" t="s">
        <v>36</v>
      </c>
    </row>
  </sheetData>
  <mergeCells count="5">
    <mergeCell ref="B39:B40"/>
    <mergeCell ref="D39:D40"/>
    <mergeCell ref="A3:D3"/>
    <mergeCell ref="A2:D2"/>
    <mergeCell ref="A6:A7"/>
  </mergeCells>
  <pageMargins left="0.98425196850393704" right="0.39370078740157483" top="0.59055118110236227" bottom="0.59055118110236227" header="0.31496062992125984" footer="0.31496062992125984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view="pageBreakPreview" zoomScale="60" zoomScaleNormal="85" workbookViewId="0">
      <selection activeCell="A3" sqref="A3:J3"/>
    </sheetView>
  </sheetViews>
  <sheetFormatPr defaultColWidth="9.140625" defaultRowHeight="15.75" outlineLevelRow="1" x14ac:dyDescent="0.25"/>
  <cols>
    <col min="1" max="1" width="75.140625" style="5" customWidth="1"/>
    <col min="2" max="2" width="16.7109375" style="6" customWidth="1"/>
    <col min="3" max="3" width="15" style="6" customWidth="1"/>
    <col min="4" max="4" width="17" style="6" customWidth="1"/>
    <col min="5" max="5" width="22.7109375" style="6" customWidth="1"/>
    <col min="6" max="7" width="17.42578125" style="6" customWidth="1"/>
    <col min="8" max="8" width="17.85546875" style="6" customWidth="1"/>
    <col min="9" max="9" width="17.28515625" style="6" customWidth="1"/>
    <col min="10" max="10" width="16" style="6" customWidth="1"/>
    <col min="11" max="16384" width="9.140625" style="5"/>
  </cols>
  <sheetData>
    <row r="2" spans="1:11" ht="18.75" x14ac:dyDescent="0.25">
      <c r="A2" s="140" t="s">
        <v>89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1" ht="18.75" x14ac:dyDescent="0.25">
      <c r="A3" s="141" t="s">
        <v>124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1" x14ac:dyDescent="0.25">
      <c r="J4" s="7"/>
    </row>
    <row r="5" spans="1:11" x14ac:dyDescent="0.25">
      <c r="A5" s="142"/>
      <c r="B5" s="139" t="s">
        <v>30</v>
      </c>
      <c r="C5" s="139" t="s">
        <v>31</v>
      </c>
      <c r="D5" s="139" t="s">
        <v>32</v>
      </c>
      <c r="E5" s="139" t="s">
        <v>71</v>
      </c>
      <c r="F5" s="139" t="s">
        <v>72</v>
      </c>
      <c r="G5" s="139" t="s">
        <v>73</v>
      </c>
      <c r="H5" s="139" t="s">
        <v>53</v>
      </c>
      <c r="I5" s="139" t="s">
        <v>54</v>
      </c>
      <c r="J5" s="139" t="s">
        <v>55</v>
      </c>
    </row>
    <row r="6" spans="1:11" s="8" customFormat="1" ht="307.5" customHeight="1" x14ac:dyDescent="0.25">
      <c r="A6" s="142"/>
      <c r="B6" s="139"/>
      <c r="C6" s="139"/>
      <c r="D6" s="139"/>
      <c r="E6" s="139"/>
      <c r="F6" s="139"/>
      <c r="G6" s="139"/>
      <c r="H6" s="139"/>
      <c r="I6" s="139"/>
      <c r="J6" s="139"/>
    </row>
    <row r="7" spans="1:11" s="8" customFormat="1" x14ac:dyDescent="0.25">
      <c r="A7" s="86"/>
      <c r="B7" s="72" t="s">
        <v>0</v>
      </c>
      <c r="C7" s="72" t="s">
        <v>0</v>
      </c>
      <c r="D7" s="72" t="s">
        <v>0</v>
      </c>
      <c r="E7" s="72" t="s">
        <v>0</v>
      </c>
      <c r="F7" s="72" t="s">
        <v>0</v>
      </c>
      <c r="G7" s="72" t="s">
        <v>0</v>
      </c>
      <c r="H7" s="72" t="s">
        <v>0</v>
      </c>
      <c r="I7" s="72" t="s">
        <v>0</v>
      </c>
      <c r="J7" s="72" t="s">
        <v>0</v>
      </c>
    </row>
    <row r="8" spans="1:11" x14ac:dyDescent="0.25">
      <c r="A8" s="14"/>
      <c r="B8" s="17"/>
      <c r="C8" s="17"/>
      <c r="D8" s="17"/>
      <c r="E8" s="17"/>
      <c r="F8" s="17"/>
      <c r="G8" s="17"/>
      <c r="H8" s="17"/>
      <c r="I8" s="17"/>
      <c r="J8" s="17"/>
    </row>
    <row r="9" spans="1:11" outlineLevel="1" x14ac:dyDescent="0.25">
      <c r="A9" s="14" t="s">
        <v>117</v>
      </c>
      <c r="B9" s="18">
        <v>373667511</v>
      </c>
      <c r="C9" s="18">
        <v>17712311</v>
      </c>
      <c r="D9" s="15">
        <v>-6673</v>
      </c>
      <c r="E9" s="18">
        <v>2931319</v>
      </c>
      <c r="F9" s="15">
        <v>-16128160</v>
      </c>
      <c r="G9" s="15">
        <v>0</v>
      </c>
      <c r="H9" s="18">
        <v>28423220</v>
      </c>
      <c r="I9" s="15">
        <v>-35307896</v>
      </c>
      <c r="J9" s="18">
        <f>SUM(B9:I9)</f>
        <v>371291632</v>
      </c>
    </row>
    <row r="10" spans="1:11" outlineLevel="1" x14ac:dyDescent="0.25">
      <c r="A10" s="9" t="s">
        <v>74</v>
      </c>
      <c r="B10" s="11"/>
      <c r="C10" s="11"/>
      <c r="D10" s="11"/>
      <c r="E10" s="11"/>
      <c r="F10" s="11"/>
      <c r="G10" s="11"/>
      <c r="H10" s="11"/>
      <c r="I10" s="12">
        <v>1163579</v>
      </c>
      <c r="J10" s="12">
        <f t="shared" ref="J10:J14" si="0">SUM(B10:I10)</f>
        <v>1163579</v>
      </c>
    </row>
    <row r="11" spans="1:11" ht="47.25" outlineLevel="1" x14ac:dyDescent="0.25">
      <c r="A11" s="9" t="s">
        <v>75</v>
      </c>
      <c r="B11" s="11"/>
      <c r="C11" s="11"/>
      <c r="D11" s="11"/>
      <c r="E11" s="11"/>
      <c r="F11" s="12">
        <v>4260532</v>
      </c>
      <c r="G11" s="13"/>
      <c r="H11" s="13"/>
      <c r="I11" s="11"/>
      <c r="J11" s="12">
        <f t="shared" si="0"/>
        <v>4260532</v>
      </c>
    </row>
    <row r="12" spans="1:11" ht="47.25" hidden="1" outlineLevel="1" x14ac:dyDescent="0.25">
      <c r="A12" s="9" t="s">
        <v>76</v>
      </c>
      <c r="B12" s="11"/>
      <c r="C12" s="11"/>
      <c r="D12" s="11"/>
      <c r="E12" s="11"/>
      <c r="F12" s="13"/>
      <c r="G12" s="13"/>
      <c r="H12" s="13"/>
      <c r="I12" s="11"/>
      <c r="J12" s="13">
        <f t="shared" si="0"/>
        <v>0</v>
      </c>
    </row>
    <row r="13" spans="1:11" ht="78.75" outlineLevel="1" x14ac:dyDescent="0.25">
      <c r="A13" s="9" t="s">
        <v>77</v>
      </c>
      <c r="B13" s="11"/>
      <c r="C13" s="11"/>
      <c r="D13" s="11"/>
      <c r="E13" s="13">
        <v>-360409</v>
      </c>
      <c r="F13" s="13"/>
      <c r="G13" s="13"/>
      <c r="H13" s="13"/>
      <c r="I13" s="11"/>
      <c r="J13" s="13">
        <f t="shared" si="0"/>
        <v>-360409</v>
      </c>
    </row>
    <row r="14" spans="1:11" ht="31.5" outlineLevel="1" x14ac:dyDescent="0.25">
      <c r="A14" s="9" t="s">
        <v>116</v>
      </c>
      <c r="B14" s="11"/>
      <c r="C14" s="11"/>
      <c r="D14" s="12">
        <v>36054</v>
      </c>
      <c r="E14" s="13"/>
      <c r="F14" s="11"/>
      <c r="G14" s="11"/>
      <c r="H14" s="11"/>
      <c r="I14" s="11"/>
      <c r="J14" s="12">
        <f t="shared" si="0"/>
        <v>36054</v>
      </c>
      <c r="K14" s="66"/>
    </row>
    <row r="15" spans="1:11" ht="24.75" customHeight="1" outlineLevel="1" x14ac:dyDescent="0.25">
      <c r="A15" s="14" t="s">
        <v>58</v>
      </c>
      <c r="B15" s="15">
        <f t="shared" ref="B15:H15" si="1">SUM(B10:B14)</f>
        <v>0</v>
      </c>
      <c r="C15" s="15">
        <f t="shared" si="1"/>
        <v>0</v>
      </c>
      <c r="D15" s="18">
        <f t="shared" si="1"/>
        <v>36054</v>
      </c>
      <c r="E15" s="15">
        <f>SUM(E10:E14)</f>
        <v>-360409</v>
      </c>
      <c r="F15" s="18">
        <f>SUM(F10:F14)</f>
        <v>4260532</v>
      </c>
      <c r="G15" s="15">
        <v>0</v>
      </c>
      <c r="H15" s="15">
        <f t="shared" si="1"/>
        <v>0</v>
      </c>
      <c r="I15" s="18">
        <f>SUM(I10:I14)</f>
        <v>1163579</v>
      </c>
      <c r="J15" s="18">
        <f>SUM(J10:J14)</f>
        <v>5099756</v>
      </c>
    </row>
    <row r="16" spans="1:11" hidden="1" outlineLevel="1" x14ac:dyDescent="0.25">
      <c r="A16" s="9" t="s">
        <v>57</v>
      </c>
      <c r="B16" s="13"/>
      <c r="C16" s="17"/>
      <c r="D16" s="16"/>
      <c r="E16" s="16"/>
      <c r="F16" s="16"/>
      <c r="G16" s="16"/>
      <c r="H16" s="16"/>
      <c r="I16" s="13"/>
      <c r="J16" s="13">
        <f>SUM(A16:I16)</f>
        <v>0</v>
      </c>
    </row>
    <row r="17" spans="1:11" hidden="1" outlineLevel="1" x14ac:dyDescent="0.25">
      <c r="A17" s="9" t="s">
        <v>59</v>
      </c>
      <c r="B17" s="17"/>
      <c r="C17" s="17"/>
      <c r="D17" s="16"/>
      <c r="E17" s="16"/>
      <c r="F17" s="16"/>
      <c r="G17" s="16"/>
      <c r="H17" s="13"/>
      <c r="I17" s="13"/>
      <c r="J17" s="13">
        <f>SUM(B17:I17)</f>
        <v>0</v>
      </c>
    </row>
    <row r="18" spans="1:11" ht="3.75" hidden="1" outlineLevel="1" x14ac:dyDescent="0.25">
      <c r="A18" s="14" t="s">
        <v>60</v>
      </c>
      <c r="B18" s="15">
        <f>SUM(B16:B17)</f>
        <v>0</v>
      </c>
      <c r="C18" s="15">
        <f>SUM(C16:C17)</f>
        <v>0</v>
      </c>
      <c r="D18" s="15">
        <f>SUM(D16:D17)</f>
        <v>0</v>
      </c>
      <c r="E18" s="15">
        <f>SUM(E16:E17)</f>
        <v>0</v>
      </c>
      <c r="F18" s="15">
        <f>SUM(F16:F17)</f>
        <v>0</v>
      </c>
      <c r="G18" s="15"/>
      <c r="H18" s="15">
        <f>SUM(H16:H17)</f>
        <v>0</v>
      </c>
      <c r="I18" s="15">
        <f>SUM(I16:I17)</f>
        <v>0</v>
      </c>
      <c r="J18" s="15">
        <f>SUM(J16:J17)</f>
        <v>0</v>
      </c>
    </row>
    <row r="19" spans="1:11" ht="30" customHeight="1" outlineLevel="1" thickBot="1" x14ac:dyDescent="0.3">
      <c r="A19" s="14" t="s">
        <v>104</v>
      </c>
      <c r="B19" s="19">
        <f>B9+B15+B18</f>
        <v>373667511</v>
      </c>
      <c r="C19" s="19">
        <f>C9+C15+C18</f>
        <v>17712311</v>
      </c>
      <c r="D19" s="19">
        <f>D9+D15+D18</f>
        <v>29381</v>
      </c>
      <c r="E19" s="19">
        <f>E9+E15+E18</f>
        <v>2570910</v>
      </c>
      <c r="F19" s="20">
        <f>F9+F15+F18</f>
        <v>-11867628</v>
      </c>
      <c r="G19" s="20"/>
      <c r="H19" s="19">
        <f>H9+H15+H18</f>
        <v>28423220</v>
      </c>
      <c r="I19" s="20">
        <f>I9+I15+I18</f>
        <v>-34144317</v>
      </c>
      <c r="J19" s="19">
        <f>SUM(B19:I19)</f>
        <v>376391388</v>
      </c>
    </row>
    <row r="20" spans="1:11" ht="24.75" customHeight="1" outlineLevel="1" thickTop="1" x14ac:dyDescent="0.25">
      <c r="A20" s="14"/>
      <c r="B20" s="108"/>
      <c r="C20" s="108"/>
      <c r="D20" s="108"/>
      <c r="E20" s="108"/>
      <c r="F20" s="16"/>
      <c r="G20" s="16"/>
      <c r="H20" s="108"/>
      <c r="I20" s="16"/>
      <c r="J20" s="108"/>
    </row>
    <row r="21" spans="1:11" x14ac:dyDescent="0.25">
      <c r="A21" s="14" t="s">
        <v>126</v>
      </c>
      <c r="B21" s="18">
        <v>398667511</v>
      </c>
      <c r="C21" s="73"/>
      <c r="D21" s="74"/>
      <c r="E21" s="73">
        <v>914412</v>
      </c>
      <c r="F21" s="15">
        <v>-3029141</v>
      </c>
      <c r="G21" s="15"/>
      <c r="H21" s="18">
        <v>28423220</v>
      </c>
      <c r="I21" s="74">
        <v>-16808848</v>
      </c>
      <c r="J21" s="18">
        <f>SUM(B21:I21)</f>
        <v>408167154</v>
      </c>
    </row>
    <row r="22" spans="1:11" x14ac:dyDescent="0.25">
      <c r="A22" s="9" t="s">
        <v>133</v>
      </c>
      <c r="B22" s="73"/>
      <c r="C22" s="73"/>
      <c r="D22" s="74"/>
      <c r="E22" s="73"/>
      <c r="F22" s="74"/>
      <c r="G22" s="12">
        <v>226423</v>
      </c>
      <c r="H22" s="73"/>
      <c r="I22" s="110">
        <v>-44814982</v>
      </c>
      <c r="J22" s="110">
        <f>SUM(B22:I22)</f>
        <v>-44588559</v>
      </c>
    </row>
    <row r="23" spans="1:11" x14ac:dyDescent="0.25">
      <c r="A23" s="14" t="s">
        <v>118</v>
      </c>
      <c r="B23" s="18">
        <v>398667511</v>
      </c>
      <c r="C23" s="15">
        <v>0</v>
      </c>
      <c r="D23" s="15">
        <v>0</v>
      </c>
      <c r="E23" s="18">
        <v>914412</v>
      </c>
      <c r="F23" s="15">
        <v>-3029141</v>
      </c>
      <c r="G23" s="18">
        <v>226423</v>
      </c>
      <c r="H23" s="18">
        <v>28423220</v>
      </c>
      <c r="I23" s="15">
        <v>-61623830</v>
      </c>
      <c r="J23" s="18">
        <f>SUM(B23:I23)</f>
        <v>363578595</v>
      </c>
    </row>
    <row r="24" spans="1:11" x14ac:dyDescent="0.25">
      <c r="A24" s="9" t="s">
        <v>74</v>
      </c>
      <c r="B24" s="11"/>
      <c r="C24" s="11"/>
      <c r="D24" s="11"/>
      <c r="E24" s="11"/>
      <c r="F24" s="11"/>
      <c r="G24" s="11"/>
      <c r="H24" s="11"/>
      <c r="I24" s="12">
        <f>'ф. 2 конс'!C24</f>
        <v>9180832</v>
      </c>
      <c r="J24" s="12">
        <f t="shared" ref="J24:J28" si="2">SUM(B24:I24)</f>
        <v>9180832</v>
      </c>
    </row>
    <row r="25" spans="1:11" ht="39" customHeight="1" x14ac:dyDescent="0.25">
      <c r="A25" s="9" t="s">
        <v>75</v>
      </c>
      <c r="B25" s="11"/>
      <c r="C25" s="11"/>
      <c r="D25" s="11"/>
      <c r="E25" s="11"/>
      <c r="F25" s="13">
        <f>'ф. 2 конс'!C28</f>
        <v>-2877477</v>
      </c>
      <c r="G25" s="13"/>
      <c r="H25" s="13"/>
      <c r="I25" s="11"/>
      <c r="J25" s="13">
        <f t="shared" si="2"/>
        <v>-2877477</v>
      </c>
    </row>
    <row r="26" spans="1:11" ht="47.25" hidden="1" x14ac:dyDescent="0.25">
      <c r="A26" s="9" t="s">
        <v>76</v>
      </c>
      <c r="B26" s="11"/>
      <c r="C26" s="11"/>
      <c r="D26" s="11"/>
      <c r="E26" s="11"/>
      <c r="F26" s="13"/>
      <c r="G26" s="13"/>
      <c r="H26" s="13"/>
      <c r="I26" s="11"/>
      <c r="J26" s="13">
        <f t="shared" si="2"/>
        <v>0</v>
      </c>
    </row>
    <row r="27" spans="1:11" ht="47.25" x14ac:dyDescent="0.25">
      <c r="A27" s="9" t="s">
        <v>78</v>
      </c>
      <c r="B27" s="11"/>
      <c r="C27" s="11"/>
      <c r="D27" s="11"/>
      <c r="E27" s="11"/>
      <c r="F27" s="13"/>
      <c r="G27" s="13">
        <f>'ф. 2 конс'!C29</f>
        <v>-6153</v>
      </c>
      <c r="H27" s="13"/>
      <c r="I27" s="11"/>
      <c r="J27" s="13">
        <f t="shared" si="2"/>
        <v>-6153</v>
      </c>
    </row>
    <row r="28" spans="1:11" ht="79.5" customHeight="1" x14ac:dyDescent="0.25">
      <c r="A28" s="9" t="s">
        <v>77</v>
      </c>
      <c r="B28" s="11"/>
      <c r="C28" s="11"/>
      <c r="D28" s="11"/>
      <c r="E28" s="13">
        <f>'ф. 2 конс'!C30</f>
        <v>-212510</v>
      </c>
      <c r="F28" s="13"/>
      <c r="G28" s="13"/>
      <c r="H28" s="13"/>
      <c r="I28" s="11"/>
      <c r="J28" s="13">
        <f t="shared" si="2"/>
        <v>-212510</v>
      </c>
    </row>
    <row r="29" spans="1:11" ht="19.5" customHeight="1" x14ac:dyDescent="0.25">
      <c r="A29" s="14" t="s">
        <v>58</v>
      </c>
      <c r="B29" s="15">
        <f>SUM(B24:B28)</f>
        <v>0</v>
      </c>
      <c r="C29" s="15">
        <f t="shared" ref="C29:J29" si="3">SUM(C24:C28)</f>
        <v>0</v>
      </c>
      <c r="D29" s="15">
        <f t="shared" si="3"/>
        <v>0</v>
      </c>
      <c r="E29" s="15">
        <f t="shared" si="3"/>
        <v>-212510</v>
      </c>
      <c r="F29" s="15">
        <f t="shared" si="3"/>
        <v>-2877477</v>
      </c>
      <c r="G29" s="15">
        <f t="shared" si="3"/>
        <v>-6153</v>
      </c>
      <c r="H29" s="15">
        <f t="shared" si="3"/>
        <v>0</v>
      </c>
      <c r="I29" s="18">
        <f t="shared" si="3"/>
        <v>9180832</v>
      </c>
      <c r="J29" s="119">
        <f t="shared" si="3"/>
        <v>6084692</v>
      </c>
      <c r="K29" s="66"/>
    </row>
    <row r="30" spans="1:11" hidden="1" x14ac:dyDescent="0.25">
      <c r="A30" s="9" t="s">
        <v>57</v>
      </c>
      <c r="B30" s="13"/>
      <c r="C30" s="17"/>
      <c r="D30" s="16"/>
      <c r="E30" s="16"/>
      <c r="F30" s="16"/>
      <c r="G30" s="16"/>
      <c r="H30" s="16"/>
      <c r="I30" s="13"/>
      <c r="J30" s="13">
        <f>SUM(B30:I30)</f>
        <v>0</v>
      </c>
    </row>
    <row r="31" spans="1:11" hidden="1" x14ac:dyDescent="0.25">
      <c r="A31" s="9" t="s">
        <v>59</v>
      </c>
      <c r="B31" s="17"/>
      <c r="C31" s="17"/>
      <c r="D31" s="16"/>
      <c r="E31" s="16"/>
      <c r="F31" s="16"/>
      <c r="G31" s="16"/>
      <c r="H31" s="13"/>
      <c r="I31" s="13"/>
      <c r="J31" s="13">
        <f>SUM(B31:I31)</f>
        <v>0</v>
      </c>
    </row>
    <row r="32" spans="1:11" hidden="1" x14ac:dyDescent="0.25">
      <c r="A32" s="14" t="s">
        <v>60</v>
      </c>
      <c r="B32" s="15">
        <f t="shared" ref="B32:J32" si="4">SUM(B30:B31)</f>
        <v>0</v>
      </c>
      <c r="C32" s="15">
        <f t="shared" si="4"/>
        <v>0</v>
      </c>
      <c r="D32" s="15">
        <f t="shared" si="4"/>
        <v>0</v>
      </c>
      <c r="E32" s="15">
        <f t="shared" si="4"/>
        <v>0</v>
      </c>
      <c r="F32" s="15">
        <f t="shared" si="4"/>
        <v>0</v>
      </c>
      <c r="G32" s="15">
        <f t="shared" si="4"/>
        <v>0</v>
      </c>
      <c r="H32" s="15">
        <f t="shared" si="4"/>
        <v>0</v>
      </c>
      <c r="I32" s="15">
        <f t="shared" si="4"/>
        <v>0</v>
      </c>
      <c r="J32" s="15">
        <f t="shared" si="4"/>
        <v>0</v>
      </c>
    </row>
    <row r="33" spans="1:11" ht="22.5" customHeight="1" thickBot="1" x14ac:dyDescent="0.3">
      <c r="A33" s="14" t="s">
        <v>105</v>
      </c>
      <c r="B33" s="120">
        <f t="shared" ref="B33:H33" si="5">B23+B29+B32</f>
        <v>398667511</v>
      </c>
      <c r="C33" s="20">
        <f t="shared" si="5"/>
        <v>0</v>
      </c>
      <c r="D33" s="20">
        <f t="shared" si="5"/>
        <v>0</v>
      </c>
      <c r="E33" s="120">
        <f t="shared" si="5"/>
        <v>701902</v>
      </c>
      <c r="F33" s="20">
        <f t="shared" si="5"/>
        <v>-5906618</v>
      </c>
      <c r="G33" s="120">
        <f t="shared" si="5"/>
        <v>220270</v>
      </c>
      <c r="H33" s="120">
        <f t="shared" si="5"/>
        <v>28423220</v>
      </c>
      <c r="I33" s="20">
        <f>I23+I29+I32</f>
        <v>-52442998</v>
      </c>
      <c r="J33" s="120">
        <f>SUM(B33:I33)</f>
        <v>369663287</v>
      </c>
    </row>
    <row r="34" spans="1:11" ht="16.5" thickTop="1" x14ac:dyDescent="0.25"/>
    <row r="35" spans="1:11" x14ac:dyDescent="0.25">
      <c r="B35" s="75"/>
      <c r="E35" s="75"/>
      <c r="F35" s="75"/>
      <c r="G35" s="75"/>
      <c r="H35" s="75"/>
      <c r="I35" s="90"/>
      <c r="J35" s="75"/>
      <c r="K35" s="75"/>
    </row>
    <row r="36" spans="1:11" s="80" customFormat="1" ht="18.75" x14ac:dyDescent="0.3">
      <c r="A36" s="124" t="s">
        <v>130</v>
      </c>
      <c r="B36" s="77"/>
      <c r="C36" s="78"/>
      <c r="D36" s="125" t="s">
        <v>131</v>
      </c>
      <c r="E36" s="118"/>
      <c r="F36" s="79"/>
      <c r="G36" s="79"/>
      <c r="H36" s="79"/>
      <c r="I36" s="91"/>
    </row>
    <row r="37" spans="1:11" s="80" customFormat="1" ht="28.5" customHeight="1" x14ac:dyDescent="0.3">
      <c r="A37" s="76"/>
      <c r="B37" s="77"/>
      <c r="C37" s="85"/>
      <c r="D37" s="85"/>
      <c r="E37" s="85"/>
      <c r="F37" s="79"/>
      <c r="G37" s="79"/>
      <c r="H37" s="79"/>
    </row>
    <row r="38" spans="1:11" s="80" customFormat="1" ht="18.75" x14ac:dyDescent="0.3">
      <c r="A38" s="76" t="s">
        <v>35</v>
      </c>
      <c r="B38" s="77"/>
      <c r="C38" s="78"/>
      <c r="D38" s="78" t="s">
        <v>36</v>
      </c>
      <c r="E38" s="85"/>
      <c r="F38" s="138"/>
      <c r="G38" s="138"/>
      <c r="H38" s="138"/>
    </row>
    <row r="39" spans="1:11" s="80" customFormat="1" ht="18.75" x14ac:dyDescent="0.3">
      <c r="A39" s="81"/>
      <c r="B39" s="77"/>
      <c r="C39" s="77"/>
      <c r="D39" s="77"/>
      <c r="E39" s="77"/>
      <c r="F39" s="77"/>
      <c r="G39" s="77"/>
      <c r="H39" s="77"/>
      <c r="I39" s="77"/>
      <c r="J39" s="77"/>
    </row>
  </sheetData>
  <mergeCells count="13">
    <mergeCell ref="F38:H38"/>
    <mergeCell ref="I5:I6"/>
    <mergeCell ref="J5:J6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ф. 1 конс</vt:lpstr>
      <vt:lpstr>ф. 2 конс</vt:lpstr>
      <vt:lpstr>Ф 3 конс</vt:lpstr>
      <vt:lpstr>СК конс</vt:lpstr>
      <vt:lpstr>'ф. 2 конс'!_Hlk223318201</vt:lpstr>
      <vt:lpstr>'СК конс'!Заголовки_для_печати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Zhulayeva Zhanara</cp:lastModifiedBy>
  <cp:lastPrinted>2018-05-04T05:32:43Z</cp:lastPrinted>
  <dcterms:created xsi:type="dcterms:W3CDTF">2017-02-27T03:37:51Z</dcterms:created>
  <dcterms:modified xsi:type="dcterms:W3CDTF">2018-05-04T05:34:59Z</dcterms:modified>
</cp:coreProperties>
</file>