
<file path=[Content_Types].xml><?xml version="1.0" encoding="utf-8"?>
<Types xmlns="http://schemas.openxmlformats.org/package/2006/content-types">
  <Override PartName="/xl/externalLinks/externalLink7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7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83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81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79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8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82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69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870" windowWidth="21720" windowHeight="8895"/>
  </bookViews>
  <sheets>
    <sheet name="Лист1" sheetId="14" r:id="rId1"/>
    <sheet name="ф1" sheetId="11" r:id="rId2"/>
    <sheet name="ф2" sheetId="1" r:id="rId3"/>
    <sheet name="ф.4" sheetId="12" r:id="rId4"/>
    <sheet name="ф.3" sheetId="13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</externalReferences>
  <definedNames>
    <definedName name="______sh1">'[1]I-Index'!#REF!</definedName>
    <definedName name="_____IV65900">#REF!</definedName>
    <definedName name="_____IV66000">#REF!</definedName>
    <definedName name="_____IV69000">#REF!</definedName>
    <definedName name="_____IV70000">#REF!</definedName>
    <definedName name="_____JA1">#REF!</definedName>
    <definedName name="_____KA1">#REF!</definedName>
    <definedName name="_____LA1">#REF!</definedName>
    <definedName name="_____MIF1">[2]Расчет_Ин!$H$8</definedName>
    <definedName name="_____RA1">#REF!</definedName>
    <definedName name="_____sh1">'[3]I-Index'!#REF!</definedName>
    <definedName name="____A70000">'[4]B-4'!#REF!</definedName>
    <definedName name="____A80000">'[4]B-4'!#REF!</definedName>
    <definedName name="____DAT1">#REF!</definedName>
    <definedName name="____DAT10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END1">#REF!</definedName>
    <definedName name="____END2">#REF!</definedName>
    <definedName name="____END4">#REF!</definedName>
    <definedName name="____END6">'[5]п 15'!#REF!</definedName>
    <definedName name="____END7">#REF!</definedName>
    <definedName name="____IV65900">#REF!</definedName>
    <definedName name="____IV66000">#REF!</definedName>
    <definedName name="____IV69000">#REF!</definedName>
    <definedName name="____IV70000">#REF!</definedName>
    <definedName name="____JA1">#REF!</definedName>
    <definedName name="____KA1">#REF!</definedName>
    <definedName name="____LA1">#REF!</definedName>
    <definedName name="____lp280202">#REF!</definedName>
    <definedName name="____MIF1">[6]Расчет_Ин!$H$8</definedName>
    <definedName name="____MIF2">'[7]PIT&amp;PP(2)'!#REF!</definedName>
    <definedName name="____MIF3">'[7]PIT&amp;PP(2)'!#REF!</definedName>
    <definedName name="____RA1">#REF!</definedName>
    <definedName name="____sh1">'[3]I-Index'!#REF!</definedName>
    <definedName name="____sul1">#REF!</definedName>
    <definedName name="___A70000">'[4]B-4'!#REF!</definedName>
    <definedName name="___A80000">'[4]B-4'!#REF!</definedName>
    <definedName name="___DAT1">#REF!</definedName>
    <definedName name="___DAT10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END1">#REF!</definedName>
    <definedName name="___END2">#REF!</definedName>
    <definedName name="___END4">#REF!</definedName>
    <definedName name="___END6">'[5]п 15'!#REF!</definedName>
    <definedName name="___END7">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lp280202">#REF!</definedName>
    <definedName name="___MIF1">[6]Расчет_Ин!$H$8</definedName>
    <definedName name="___MIF2">'[7]PIT&amp;PP(2)'!#REF!</definedName>
    <definedName name="___MIF3">'[7]PIT&amp;PP(2)'!#REF!</definedName>
    <definedName name="___RA1">#REF!</definedName>
    <definedName name="___sh1">'[3]I-Index'!#REF!</definedName>
    <definedName name="___sul1">#REF!</definedName>
    <definedName name="__5450_01" localSheetId="2">#REF!</definedName>
    <definedName name="__5450_01">#REF!</definedName>
    <definedName name="__5456_n" localSheetId="2">#REF!</definedName>
    <definedName name="__5456_n">#REF!</definedName>
    <definedName name="__A70000">'[4]B-4'!#REF!</definedName>
    <definedName name="__A80000">'[4]B-4'!#REF!</definedName>
    <definedName name="__DAT1">#REF!</definedName>
    <definedName name="__DAT10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END1">#REF!</definedName>
    <definedName name="__END2">#REF!</definedName>
    <definedName name="__END4">#REF!</definedName>
    <definedName name="__END6">'[5]п 15'!#REF!</definedName>
    <definedName name="__END7">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lp280202">#REF!</definedName>
    <definedName name="__MIF1">[6]Расчет_Ин!$H$8</definedName>
    <definedName name="__MIF2">'[7]PIT&amp;PP(2)'!#REF!</definedName>
    <definedName name="__MIF3">'[7]PIT&amp;PP(2)'!#REF!</definedName>
    <definedName name="__RA1">#REF!</definedName>
    <definedName name="__sh1">'[3]I-Index'!#REF!</definedName>
    <definedName name="__spReport3__">[8]BS!#REF!</definedName>
    <definedName name="__sul1">#REF!</definedName>
    <definedName name="_11">#REF!</definedName>
    <definedName name="_123">#REF!</definedName>
    <definedName name="_123Graph_ACHART2" hidden="1">'[9]Prelim Cost'!$B$31:$L$31</definedName>
    <definedName name="_124" hidden="1">'[9]Prelim Cost'!$B$31:$L$31</definedName>
    <definedName name="_23">#REF!</definedName>
    <definedName name="_234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#REF!</definedName>
    <definedName name="_4151_01">#REF!</definedName>
    <definedName name="_4151_0333">'[10]A-20'!$E$149</definedName>
    <definedName name="_4151_n">#REF!</definedName>
    <definedName name="_4152_00">#REF!</definedName>
    <definedName name="_4152_01">#REF!</definedName>
    <definedName name="_4152_n">#REF!</definedName>
    <definedName name="_4155_00">#REF!</definedName>
    <definedName name="_4155_01">#REF!</definedName>
    <definedName name="_4155_n">#REF!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#REF!</definedName>
    <definedName name="_4450_01">#REF!</definedName>
    <definedName name="_4450_n">#REF!</definedName>
    <definedName name="_4490_n">#REF!</definedName>
    <definedName name="_4491_00">#REF!</definedName>
    <definedName name="_4491_01">#REF!</definedName>
    <definedName name="_4491_n">#REF!</definedName>
    <definedName name="_4500_n">#REF!</definedName>
    <definedName name="_4510_00">#REF!</definedName>
    <definedName name="_4510_01">#REF!</definedName>
    <definedName name="_4510_n">#REF!</definedName>
    <definedName name="_4530_00">#REF!</definedName>
    <definedName name="_4530_01">#REF!</definedName>
    <definedName name="_4530_n">#REF!</definedName>
    <definedName name="_4600_n">#REF!</definedName>
    <definedName name="_4601_00">#REF!</definedName>
    <definedName name="_4601_01">#REF!</definedName>
    <definedName name="_4601_n">#REF!</definedName>
    <definedName name="_4603_00">#REF!</definedName>
    <definedName name="_4603_01">#REF!</definedName>
    <definedName name="_4603_n">#REF!</definedName>
    <definedName name="_4604_00">#REF!</definedName>
    <definedName name="_4604_01">#REF!</definedName>
    <definedName name="_4604_n">#REF!</definedName>
    <definedName name="_4606_00">#REF!</definedName>
    <definedName name="_4606_01">#REF!</definedName>
    <definedName name="_4606_n">#REF!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#REF!</definedName>
    <definedName name="_4703_01">#REF!</definedName>
    <definedName name="_4703_n">#REF!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#REF!</definedName>
    <definedName name="_5302_01">#REF!</definedName>
    <definedName name="_5302_n">#REF!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#REF!</definedName>
    <definedName name="_5510_01">#REF!</definedName>
    <definedName name="_5510_n">#REF!</definedName>
    <definedName name="_5530_00">#REF!</definedName>
    <definedName name="_5530_01">#REF!</definedName>
    <definedName name="_5530_n">#REF!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#REF!</definedName>
    <definedName name="_5602_01">#REF!</definedName>
    <definedName name="_5602_n">#REF!</definedName>
    <definedName name="_5603_00">#REF!</definedName>
    <definedName name="_5603_01">#REF!</definedName>
    <definedName name="_5603_n">#REF!</definedName>
    <definedName name="_5604_00">#REF!</definedName>
    <definedName name="_5604_01">#REF!</definedName>
    <definedName name="_5604_n">#REF!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#REF!</definedName>
    <definedName name="_5703_01">#REF!</definedName>
    <definedName name="_5703_n">#REF!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'[4]B-4'!#REF!</definedName>
    <definedName name="_A80000">'[4]B-4'!#REF!</definedName>
    <definedName name="_b">#REF!</definedName>
    <definedName name="_b_">#REF!</definedName>
    <definedName name="_DAT1">#REF!</definedName>
    <definedName name="_DAT10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dc">#REF!</definedName>
    <definedName name="_END1">#REF!</definedName>
    <definedName name="_END2">#REF!</definedName>
    <definedName name="_END4">#REF!</definedName>
    <definedName name="_END6">'[5]п 15'!#REF!</definedName>
    <definedName name="_END7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Key1" hidden="1">#REF!</definedName>
    <definedName name="_Key2" hidden="1">#REF!</definedName>
    <definedName name="_LA1">#REF!</definedName>
    <definedName name="_lp280202">#REF!</definedName>
    <definedName name="_MIF1">[6]Расчет_Ин!$H$8</definedName>
    <definedName name="_MIF2">'[7]PIT&amp;PP(2)'!#REF!</definedName>
    <definedName name="_MIF3">'[7]PIT&amp;PP(2)'!#REF!</definedName>
    <definedName name="_RA1">#REF!</definedName>
    <definedName name="_sh1">'[11]I-Index'!#REF!</definedName>
    <definedName name="_Sort" hidden="1">#REF!</definedName>
    <definedName name="_sul1">#REF!</definedName>
    <definedName name="_tax">#REF!</definedName>
    <definedName name="_tax_">#REF!</definedName>
    <definedName name="_xx_34_Dc">#REF!</definedName>
    <definedName name="a" hidden="1">'[12]Prelim Cost'!$B$31:$L$31</definedName>
    <definedName name="a_">#REF!</definedName>
    <definedName name="Account_Balance">#REF!</definedName>
    <definedName name="Actual">[13]DATA!ActualQry</definedName>
    <definedName name="ADSDF">[0]!ADSDF</definedName>
    <definedName name="Alloc1_Fact_Rang1_1">#REF!</definedName>
    <definedName name="Alloc1_Fact_Rang1_2">#REF!</definedName>
    <definedName name="Alloc1_Fact_Rang1_3">#REF!</definedName>
    <definedName name="Alloc1_Fact_Rang1_4">#REF!</definedName>
    <definedName name="Alloc1_Fact_Rang1_5">#REF!</definedName>
    <definedName name="Alloc1_Fact_Rang1_6">#REF!</definedName>
    <definedName name="Alloc1_Fact_Rang1_7">#REF!</definedName>
    <definedName name="Alloc1_Fact_Rang1_8">#REF!</definedName>
    <definedName name="Alloc1_Fact_Rang2_2">#REF!</definedName>
    <definedName name="Alloc1_Fact_Rang2_3">#REF!</definedName>
    <definedName name="Alloc1_Fact_Rang2_4">#REF!</definedName>
    <definedName name="Alloc1_Fact_Rang2_5">#REF!</definedName>
    <definedName name="Alloc1_Fact_Rang2_6">#REF!</definedName>
    <definedName name="Alloc1_Fact_Rang2_7">#REF!</definedName>
    <definedName name="Alloc1_Fact_Rang2_8">#REF!</definedName>
    <definedName name="Alloc1_Fact_Rang3_3">#REF!</definedName>
    <definedName name="Alloc1_Fact_Rang3_4">#REF!</definedName>
    <definedName name="Alloc1_Fact_Rang3_5">#REF!</definedName>
    <definedName name="Alloc1_Fact_Rang3_6">#REF!</definedName>
    <definedName name="Alloc1_Fact_Rang3_7">#REF!</definedName>
    <definedName name="Alloc1_Fact_Rang3_8">#REF!</definedName>
    <definedName name="Alloc1_Fact_Rang4_4">#REF!</definedName>
    <definedName name="Alloc1_Fact_Rang4_5">#REF!</definedName>
    <definedName name="Alloc1_Fact_Rang4_6">#REF!</definedName>
    <definedName name="Alloc1_Fact_Rang4_7">#REF!</definedName>
    <definedName name="Alloc1_Fact_Rang4_8">#REF!</definedName>
    <definedName name="Alloc1_Fact_Rang5_5">#REF!</definedName>
    <definedName name="Alloc1_Fact_Rang5_6">#REF!</definedName>
    <definedName name="Alloc1_Fact_Rang5_7">#REF!</definedName>
    <definedName name="Alloc1_Fact_Rang5_8">#REF!</definedName>
    <definedName name="Alloc1_Fact_Rang6_6">#REF!</definedName>
    <definedName name="Alloc1_Fact_Rang6_7">#REF!</definedName>
    <definedName name="Alloc1_Fact_Rang6_8">#REF!</definedName>
    <definedName name="Alloc1_Fact_Rang7_7">#REF!</definedName>
    <definedName name="Alloc1_Fact_Rang7_8">#REF!</definedName>
    <definedName name="Alloc1_Fact_Rang8_8">#REF!</definedName>
    <definedName name="Alloc2_Fact_Rang1_1">#REF!</definedName>
    <definedName name="Alloc2_Fact_Rang1_2">#REF!</definedName>
    <definedName name="Alloc2_Fact_Rang1_3">#REF!</definedName>
    <definedName name="Alloc2_Fact_Rang1_4">#REF!</definedName>
    <definedName name="Alloc2_Fact_Rang1_5">#REF!</definedName>
    <definedName name="Alloc2_Fact_Rang1_6">#REF!</definedName>
    <definedName name="Alloc2_Fact_Rang1_7">#REF!</definedName>
    <definedName name="Alloc2_Fact_Rang1_8">#REF!</definedName>
    <definedName name="Alloc2_Fact_Rang2_2">#REF!</definedName>
    <definedName name="Alloc2_Fact_Rang2_3">#REF!</definedName>
    <definedName name="Alloc2_Fact_Rang2_4">#REF!</definedName>
    <definedName name="Alloc2_Fact_Rang2_5">#REF!</definedName>
    <definedName name="Alloc2_Fact_Rang2_6">#REF!</definedName>
    <definedName name="Alloc2_Fact_Rang2_7">#REF!</definedName>
    <definedName name="Alloc2_Fact_Rang2_8">#REF!</definedName>
    <definedName name="Alloc2_Fact_Rang3_3">#REF!</definedName>
    <definedName name="Alloc2_Fact_Rang3_4">#REF!</definedName>
    <definedName name="Alloc2_Fact_Rang3_5">#REF!</definedName>
    <definedName name="Alloc2_Fact_Rang3_6">#REF!</definedName>
    <definedName name="Alloc2_Fact_Rang3_7">#REF!</definedName>
    <definedName name="Alloc2_Fact_Rang3_8">#REF!</definedName>
    <definedName name="Alloc2_Fact_Rang4_4">#REF!</definedName>
    <definedName name="Alloc2_Fact_Rang4_5">#REF!</definedName>
    <definedName name="Alloc2_Fact_Rang4_6">#REF!</definedName>
    <definedName name="Alloc2_Fact_Rang4_7">#REF!</definedName>
    <definedName name="Alloc2_Fact_Rang4_8">#REF!</definedName>
    <definedName name="Alloc2_Fact_Rang5_5">#REF!</definedName>
    <definedName name="Alloc2_Fact_Rang5_6">#REF!</definedName>
    <definedName name="Alloc2_Fact_Rang5_7">#REF!</definedName>
    <definedName name="Alloc2_Fact_Rang5_8">#REF!</definedName>
    <definedName name="Alloc2_Fact_Rang6_6">#REF!</definedName>
    <definedName name="Alloc2_Fact_Rang6_7">#REF!</definedName>
    <definedName name="Alloc2_Fact_Rang6_8">#REF!</definedName>
    <definedName name="Alloc2_Fact_Rang7_7">#REF!</definedName>
    <definedName name="Alloc2_Fact_Rang7_8">#REF!</definedName>
    <definedName name="Alloc2_Fact_Rang8_8">#REF!</definedName>
    <definedName name="ANLAGE_III">[14]Anlagevermögen!$A$1:$Z$29</definedName>
    <definedName name="ARA_Threshold">'[15]Bal Sheet'!#REF!</definedName>
    <definedName name="ARP_Threshold">'[15]Bal Sheet'!#REF!</definedName>
    <definedName name="AS2DocOpenMode" hidden="1">"AS2DocumentEdit"</definedName>
    <definedName name="AS2HasNoAutoHeaderFooter">"OFF"</definedName>
    <definedName name="AS2NamedRange" hidden="1">15</definedName>
    <definedName name="AS2ReportLS" hidden="1">1</definedName>
    <definedName name="AS2StaticLS" hidden="1">[16]Securities!A1</definedName>
    <definedName name="AS2SyncStepLS" hidden="1">0</definedName>
    <definedName name="AS2TickmarkLS" hidden="1">#REF!</definedName>
    <definedName name="AS2VersionLS" hidden="1">300</definedName>
    <definedName name="asdf">#REF!</definedName>
    <definedName name="asfasf">#REF!</definedName>
    <definedName name="AuditDate">[17]SMSTemp!$B$4</definedName>
    <definedName name="B">#REF!</definedName>
    <definedName name="b_">#REF!</definedName>
    <definedName name="BALSHT">#REF!</definedName>
    <definedName name="basic_level">'[18]Threshold Table'!$A$6:$C$11</definedName>
    <definedName name="bcm">'[12]CamKum Prod'!$H$11</definedName>
    <definedName name="Bd_">#REF!</definedName>
    <definedName name="BG_Del" hidden="1">15</definedName>
    <definedName name="BG_Ins" hidden="1">4</definedName>
    <definedName name="BG_Mod" hidden="1">6</definedName>
    <definedName name="BILAN">[19]!BILAN</definedName>
    <definedName name="bolag">[20]Tabeller!$B$25</definedName>
    <definedName name="bomb">'[21]O-20'!#REF!</definedName>
    <definedName name="CARLSB_IC">#REF!</definedName>
    <definedName name="CASH">#REF!</definedName>
    <definedName name="CASHCVNMAY">'[22]Cash CCI Detail'!$G$28+'[22]Cash CCI Detail'!$K$107</definedName>
    <definedName name="Cashflow2">[23]База!$A$1:$T$65536</definedName>
    <definedName name="ccoppy">[0]!ccoppy</definedName>
    <definedName name="cellIsStratified">'[24]J-55'!$B$39</definedName>
    <definedName name="cellProjectedMisstatementWarning">'[24]J-55'!$A$141</definedName>
    <definedName name="cellSampleSize">'[24]J-55'!$B$62</definedName>
    <definedName name="cellSampleSizeWarning">'[24]J-55'!$A$140</definedName>
    <definedName name="cellSSF">'[24]J-55'!$B$44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HF">91.92</definedName>
    <definedName name="cig">[25]Anlagevermögen!$A$1:$Z$29</definedName>
    <definedName name="ClientName">[17]SMSTemp!$B$3</definedName>
    <definedName name="COA">#REF!</definedName>
    <definedName name="Code">#REF!</definedName>
    <definedName name="Code_rang1_1">#REF!</definedName>
    <definedName name="Code_rang1_2">#REF!</definedName>
    <definedName name="Code_rang1_3">#REF!</definedName>
    <definedName name="Code_rang1_4">#REF!</definedName>
    <definedName name="Code_rang1_5">#REF!</definedName>
    <definedName name="Code_rang1_6">#REF!</definedName>
    <definedName name="Code_rang1_7">#REF!</definedName>
    <definedName name="Code_rang1_8">#REF!</definedName>
    <definedName name="Code_rang2_2">#REF!</definedName>
    <definedName name="Code_rang2_3">#REF!</definedName>
    <definedName name="Code_rang2_4">#REF!</definedName>
    <definedName name="Code_rang2_5">#REF!</definedName>
    <definedName name="Code_rang2_6">#REF!</definedName>
    <definedName name="Code_rang2_7">#REF!</definedName>
    <definedName name="Code_rang2_8">#REF!</definedName>
    <definedName name="Code_rang3_3">#REF!</definedName>
    <definedName name="Code_rang3_4">#REF!</definedName>
    <definedName name="Code_rang3_5">#REF!</definedName>
    <definedName name="Code_rang3_6">#REF!</definedName>
    <definedName name="Code_rang3_7">#REF!</definedName>
    <definedName name="Code_rang3_8">#REF!</definedName>
    <definedName name="Code_rang4_4">#REF!</definedName>
    <definedName name="Code_rang4_5">#REF!</definedName>
    <definedName name="Code_rang4_6">#REF!</definedName>
    <definedName name="Code_rang4_7">#REF!</definedName>
    <definedName name="Code_rang4_8">#REF!</definedName>
    <definedName name="Code_rang5_5">#REF!</definedName>
    <definedName name="Code_rang5_6">#REF!</definedName>
    <definedName name="Code_rang5_7">#REF!</definedName>
    <definedName name="Code_rang5_8">#REF!</definedName>
    <definedName name="Code_rang6_6">#REF!</definedName>
    <definedName name="Code_rang6_7">#REF!</definedName>
    <definedName name="Code_rang6_8">#REF!</definedName>
    <definedName name="Code_rang7_7">#REF!</definedName>
    <definedName name="Code_rang7_8">#REF!</definedName>
    <definedName name="Code_rang8_8">#REF!</definedName>
    <definedName name="COGS">[26]IS!#REF!</definedName>
    <definedName name="conect_name">#REF!</definedName>
    <definedName name="connect_name">#REF!</definedName>
    <definedName name="copy">[0]!copy</definedName>
    <definedName name="copy1">[0]!copy1</definedName>
    <definedName name="copy1234">[0]!copy1234</definedName>
    <definedName name="cost">#REF!</definedName>
    <definedName name="count">'[27]G-40'!$B$26:$B$31</definedName>
    <definedName name="country">[28]misc!$B$1</definedName>
    <definedName name="Coupon_rate">#REF!</definedName>
    <definedName name="Coupon_rate_IBRD_05_2">#REF!</definedName>
    <definedName name="cr_f700_________________">#REF!</definedName>
    <definedName name="crkf" hidden="1">{#N/A,#N/A,FALSE,"Aging Summary";#N/A,#N/A,FALSE,"Ratio Analysis";#N/A,#N/A,FALSE,"Test 120 Day Accts";#N/A,#N/A,FALSE,"Tickmarks"}</definedName>
    <definedName name="curIntCo">[29]ДДС!$E$4</definedName>
    <definedName name="currency">[30]Tabeller!$K$15</definedName>
    <definedName name="Current">#REF!</definedName>
    <definedName name="CY_Accounts_Receivable">#REF!</definedName>
    <definedName name="CY_Administration">'[15]Income Statement'!#REF!</definedName>
    <definedName name="CY_Cash">#REF!</definedName>
    <definedName name="CY_Common_Equity">#REF!</definedName>
    <definedName name="CY_Cost_of_Sales">'[15]Income Statement'!#REF!</definedName>
    <definedName name="CY_Current_Liabilities">'[15]Bal Sheet'!#REF!</definedName>
    <definedName name="CY_Depreciation">'[15]Income Statement'!#REF!</definedName>
    <definedName name="CY_Gross_Profit">'[15]Income Statement'!#REF!</definedName>
    <definedName name="CY_Inc_Bef_Tax">#REF!</definedName>
    <definedName name="CY_Intangible_Assets">#REF!</definedName>
    <definedName name="CY_Interest_Expense">'[15]Income Statement'!#REF!</definedName>
    <definedName name="CY_Inventory">#REF!</definedName>
    <definedName name="CY_LIABIL_EQUITY">#REF!</definedName>
    <definedName name="CY_LT_Debt">#REF!</definedName>
    <definedName name="CY_Market_Value_of_Equity">'[15]Income Statement'!#REF!</definedName>
    <definedName name="CY_Marketable_Sec">'[15]Bal Sheet'!#REF!</definedName>
    <definedName name="CY_NET_PROFIT">'[15]Income Statement'!#REF!</definedName>
    <definedName name="CY_Net_Revenue">#REF!</definedName>
    <definedName name="CY_Operating_Income">'[15]Income Statement'!#REF!</definedName>
    <definedName name="CY_Other">'[15]Income Statement'!#REF!</definedName>
    <definedName name="CY_Other_Curr_Assets">#REF!</definedName>
    <definedName name="CY_Other_LT_Assets">'[15]Bal Sheet'!#REF!</definedName>
    <definedName name="CY_Other_LT_Liabilities">#REF!</definedName>
    <definedName name="CY_Preferred_Stock">'[15]Bal Sheet'!#REF!</definedName>
    <definedName name="CY_QUICK_ASSETS">#REF!</definedName>
    <definedName name="CY_Retained_Earnings">#REF!</definedName>
    <definedName name="CY_Selling">'[15]Income Statement'!#REF!</definedName>
    <definedName name="CY_Tangible_Assets">#REF!</definedName>
    <definedName name="CY_Tangible_Net_Worth">'[15]Income Statement'!#REF!</definedName>
    <definedName name="CY_Taxes">'[15]Income Statement'!#REF!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Working_Capital">'[15]Income Statement'!#REF!</definedName>
    <definedName name="cyp">'[31]FS-97'!$BA$90</definedName>
    <definedName name="D">'[9]Prelim Cost'!$B$36:$L$36</definedName>
    <definedName name="Daily_coupon">#REF!</definedName>
    <definedName name="Daily_coupon_04">#REF!</definedName>
    <definedName name="Daily_coupon_07">#REF!</definedName>
    <definedName name="Daily_coupon_IBRD_05_2">#REF!</definedName>
    <definedName name="Date_of_Maturity">#REF!</definedName>
    <definedName name="Date_of_Purchase">#REF!</definedName>
    <definedName name="ddd">#REF!</definedName>
    <definedName name="def_gen_book">#REF!</definedName>
    <definedName name="def_templ_book">#REF!</definedName>
    <definedName name="DEM">68.91</definedName>
    <definedName name="Depreciation_OGA">'[32]16'!$O$24</definedName>
    <definedName name="Depreciation_PPE">'[32]12'!$N$48</definedName>
    <definedName name="Difference">#REF!</definedName>
    <definedName name="Dirty_Price">#REF!</definedName>
    <definedName name="Disaggregations">#REF!</definedName>
    <definedName name="dItemsToTest">'[24]J-55'!$B$58</definedName>
    <definedName name="dName">'[24]J-55'!$B$3</definedName>
    <definedName name="dPlanningMateriality">'[24]J-55'!$B$46</definedName>
    <definedName name="dProjectedBookValue">'[24]J-55'!$B$93</definedName>
    <definedName name="dProjectedBookValueStratified">'[24]J-55'!$B$120</definedName>
    <definedName name="dProjectedNumbersOfItems">'[24]J-55'!$D$93</definedName>
    <definedName name="dProjectedNumbersOfItemsStratified">'[24]J-55'!$D$120</definedName>
    <definedName name="dsadas">#REF!</definedName>
    <definedName name="dsadsa">#REF!</definedName>
    <definedName name="dSampleSize">'[24]J-55'!$B$62</definedName>
    <definedName name="dsn">#REF!</definedName>
    <definedName name="dTotalPopulationBookValue">'[24]J-55'!$B$50</definedName>
    <definedName name="dTotalProjectedBookValue">'[24]J-55'!$B$122</definedName>
    <definedName name="dTotalProjectedNumbersOfItems">'[24]J-55'!$D$122</definedName>
    <definedName name="dTotIndSignItems">'[24]J-55'!$B$84</definedName>
    <definedName name="E3_function">#REF!</definedName>
    <definedName name="EAR">#REF!</definedName>
    <definedName name="ee" hidden="1">'[9]Prelim Cost'!$B$36:$L$36</definedName>
    <definedName name="eee">#REF!</definedName>
    <definedName name="eeee" hidden="1">'[9]Prelim Cost'!$B$33:$L$33</definedName>
    <definedName name="END">#REF!</definedName>
    <definedName name="entity">[30]Tabeller!$B$22</definedName>
    <definedName name="Entity_name">'[33]std tabel'!$H$4</definedName>
    <definedName name="er" hidden="1">'[9]Prelim Cost'!$B$31:$L$31</definedName>
    <definedName name="Error">[34]Anlagevermögen!$A$1:$Z$29</definedName>
    <definedName name="est">[20]Tabeller!$H$17</definedName>
    <definedName name="EUR">134.77</definedName>
    <definedName name="EV__EVCOM_OPTIONS__" hidden="1">8</definedName>
    <definedName name="EV__EXPOPTIONS__" hidden="1">0</definedName>
    <definedName name="EV__LASTREFTIME__" hidden="1">"(GMT+06:00)6/19/2011 14:42:11"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134217732</definedName>
    <definedName name="EV__WBVERSION__" hidden="1">0</definedName>
    <definedName name="Exchange_Rate_Purchase">#REF!</definedName>
    <definedName name="Expected_balance">#REF!</definedName>
    <definedName name="Expense">#REF!</definedName>
    <definedName name="F_BEG">#REF!</definedName>
    <definedName name="F_END">#REF!</definedName>
    <definedName name="F10_EXCHANGE">#REF!</definedName>
    <definedName name="F11_M8">#REF!</definedName>
    <definedName name="F12_PLEDG">#REF!</definedName>
    <definedName name="F14_EQUITY">#REF!</definedName>
    <definedName name="F15_ACCRUED">#REF!</definedName>
    <definedName name="F16_SHARES">#REF!</definedName>
    <definedName name="F17_">#REF!</definedName>
    <definedName name="F18_CashFlow">#REF!</definedName>
    <definedName name="F19_INTERCSALES">#REF!</definedName>
    <definedName name="F2_BS">#REF!</definedName>
    <definedName name="F22_INVENT">#REF!</definedName>
    <definedName name="F28_">#REF!</definedName>
    <definedName name="F33A_">#REF!</definedName>
    <definedName name="F33B">#REF!</definedName>
    <definedName name="F33B_">#REF!</definedName>
    <definedName name="F34_PROV">#REF!</definedName>
    <definedName name="F35_ASSOC">#REF!</definedName>
    <definedName name="F4_Reconcile">#REF!</definedName>
    <definedName name="F5_Interc">#REF!</definedName>
    <definedName name="F6A_1803">#REF!</definedName>
    <definedName name="F6A_1806">#REF!</definedName>
    <definedName name="F6A_1816">#REF!</definedName>
    <definedName name="F6B_1808">#REF!</definedName>
    <definedName name="F6B_1811">#REF!</definedName>
    <definedName name="F6C_1801">#REF!</definedName>
    <definedName name="F6C_1820">#REF!</definedName>
    <definedName name="F7A_1701">#REF!</definedName>
    <definedName name="F7A_1702">#REF!</definedName>
    <definedName name="F7B_1700">#REF!</definedName>
    <definedName name="F7B_2795">#REF!</definedName>
    <definedName name="F7C_2861">#REF!</definedName>
    <definedName name="F8_">#REF!</definedName>
    <definedName name="fd">#REF!</definedName>
    <definedName name="fdjfd">#REF!</definedName>
    <definedName name="fdjlsj">#REF!</definedName>
    <definedName name="ffk">[35]ЯНВАРЬ!#REF!</definedName>
    <definedName name="fg">#REF!</definedName>
    <definedName name="Fibor_Rate_12">#REF!</definedName>
    <definedName name="Fibor_Rate_3">#REF!</definedName>
    <definedName name="Fibor_Rate_6">#REF!</definedName>
    <definedName name="FISCAL_YEARS">#REF!</definedName>
    <definedName name="fjsf">#REF!</definedName>
    <definedName name="Footer">#REF!</definedName>
    <definedName name="forecast">[30]Tabeller!$H$15</definedName>
    <definedName name="Format0Dec">[17]SMSTemp!$B$15</definedName>
    <definedName name="Format2Dec">[17]SMSTemp!$B$13</definedName>
    <definedName name="FX_gain_loss">'[32]10'!#REF!</definedName>
    <definedName name="fytf">#REF!</definedName>
    <definedName name="g" hidden="1">'[12]Prelim Cost'!$B$33:$L$33</definedName>
    <definedName name="G_70">#REF!</definedName>
    <definedName name="GA">[26]IS!#REF!</definedName>
    <definedName name="GDBUT">[19]!GDBUT</definedName>
    <definedName name="GDRAP">[19]!GDRAP</definedName>
    <definedName name="GEBUT">[19]!GEBUT</definedName>
    <definedName name="gen_path">#REF!</definedName>
    <definedName name="GERAP">[19]!GERAP</definedName>
    <definedName name="ghjf">[0]!ghjf</definedName>
    <definedName name="Gr_100">'[36]31.12.03'!$E$8:$E$13</definedName>
    <definedName name="Gr_101">'[36]31.12.03'!$E$15:$E$17</definedName>
    <definedName name="Gr_105">'[36]31.12.03'!$E$19:$E$20</definedName>
    <definedName name="Gr_110">'[36]31.12.03'!$E$22:$E$25</definedName>
    <definedName name="Gr_120">'[36]31.12.03'!$E$27:$E$34</definedName>
    <definedName name="Gr_125">'[36]31.12.03'!$E$36:$E$48</definedName>
    <definedName name="Gr_130">'[36]31.12.03'!$E$50:$E$59</definedName>
    <definedName name="Gr_132">'[36]31.12.03'!$E$61:$E$69</definedName>
    <definedName name="Gr_135">'[36]31.12.03'!$E$71:$E$73</definedName>
    <definedName name="Gr_140">'[36]31.12.03'!$E$75:$E$94</definedName>
    <definedName name="Gr_145">'[36]31.12.03'!$E$96:$E$102</definedName>
    <definedName name="Gr_146">'[36]31.12.03'!$E$106:$E$111</definedName>
    <definedName name="Gr_147">'[36]31.12.03'!$E$113:$E$116</definedName>
    <definedName name="Gr_155">'[36]31.12.03'!$E$118:$E$119</definedName>
    <definedName name="Gr_160">'[36]31.12.03'!$E$121:$E$123</definedName>
    <definedName name="Gr_165">'[36]31.12.03'!$E$125:$E$142</definedName>
    <definedName name="Gr_170">'[36]31.12.03'!$E$144:$E$164</definedName>
    <definedName name="Gr_179">'[36]31.12.03'!$E$166:$E$167</definedName>
    <definedName name="Gr_181">'[36]31.12.03'!$E$169:$E$182</definedName>
    <definedName name="Gr_183">'[36]31.12.03'!$E$184:$E$197</definedName>
    <definedName name="Gr_185">'[36]31.12.03'!$E$199:$E$217</definedName>
    <definedName name="Gr_189">'[36]31.12.03'!$E$219:$E$225</definedName>
    <definedName name="Gr_201">'[36]31.12.03'!$E$228:$E$232</definedName>
    <definedName name="Gr_202">'[36]31.12.03'!$E$234:$E$237</definedName>
    <definedName name="Gr_203">'[36]31.12.03'!$E$239:$E$243</definedName>
    <definedName name="Gr_204">'[36]31.12.03'!$E$245:$E$249</definedName>
    <definedName name="Gr_205">'[36]31.12.03'!$E$251:$E$263</definedName>
    <definedName name="Gr_206">'[36]31.12.03'!$E$259:$E$263</definedName>
    <definedName name="Gr_211">'[36]31.12.03'!$E$265:$E$267</definedName>
    <definedName name="Gr_212">'[36]31.12.03'!$E$269:$E$282</definedName>
    <definedName name="Gr_215">'[36]31.12.03'!$E$284:$E$286</definedName>
    <definedName name="Gr_220">'[36]31.12.03'!$E$288:$E$316</definedName>
    <definedName name="Gr_230">'[36]31.12.03'!$E$320:$E$323</definedName>
    <definedName name="Gr_240">'[36]31.12.03'!$E$325:$E$326</definedName>
    <definedName name="Gr_255">'[36]31.12.03'!$E$328:$E$329</definedName>
    <definedName name="Gr_270">'[36]31.12.03'!$E$331:$E$362</definedName>
    <definedName name="Gr_279">'[36]31.12.03'!$E$364:$E$366</definedName>
    <definedName name="Gr_281">'[36]31.12.03'!$E$368:$E$376</definedName>
    <definedName name="Gr_283">'[36]31.12.03'!$E$378:$E$385</definedName>
    <definedName name="Gr_285">'[36]31.12.03'!$E$387:$E$404</definedName>
    <definedName name="Gr_289">'[36]31.12.03'!$E$406:$E$412</definedName>
    <definedName name="Gr_300">'[36]31.12.03'!$E$415:$E$423</definedName>
    <definedName name="Gr_310">'[36]31.12.03'!$E$425</definedName>
    <definedName name="Gr_350">'[36]31.12.03'!$E$427:$E$436</definedName>
    <definedName name="Gr_405">'[36]31.12.03'!$E$439:$E$440</definedName>
    <definedName name="Gr_410">'[36]31.12.03'!$E$442:$E$445</definedName>
    <definedName name="Gr_420">'[36]31.12.03'!$E$447:$E$448</definedName>
    <definedName name="Gr_425">'[36]31.12.03'!$E$450:$E$462</definedName>
    <definedName name="Gr_430">'[36]31.12.03'!$E$464:$E$472</definedName>
    <definedName name="Gr_432">'[36]31.12.03'!$E$474:$E$479</definedName>
    <definedName name="Gr_435">'[36]31.12.03'!$E$481:$E$483</definedName>
    <definedName name="Gr_440">'[36]31.12.03'!$E$485:$E$500</definedName>
    <definedName name="Gr_445">'[36]31.12.03'!$E$502:$E$505</definedName>
    <definedName name="Gr_447">'[36]31.12.03'!$E$509:$E$512</definedName>
    <definedName name="Gr_450">'[36]31.12.03'!$E$514:$E$524</definedName>
    <definedName name="Gr_460">'[36]31.12.03'!$E$526:$E$539</definedName>
    <definedName name="Gr_470">'[36]31.12.03'!$E$541:$E$546</definedName>
    <definedName name="Gr_473">'[36]31.12.03'!$E$548:$E$551</definedName>
    <definedName name="Gr_485">'[36]31.12.03'!$E$553:$E$556</definedName>
    <definedName name="Gr_487">'[36]31.12.03'!$E$558:$E$559</definedName>
    <definedName name="Gr_489">'[36]31.12.03'!$E$561:$E$566</definedName>
    <definedName name="Gr_492">'[36]31.12.03'!$E$570:$E$571</definedName>
    <definedName name="Gr_494">'[36]31.12.03'!$E$573:$E$575</definedName>
    <definedName name="Gr_502">'[36]31.12.03'!$E$579:$E$583</definedName>
    <definedName name="Gr_503">'[36]31.12.03'!$E$585:$E$588</definedName>
    <definedName name="Gr_504">'[36]31.12.03'!$E$590:$E$593</definedName>
    <definedName name="Gr_505">'[36]31.12.03'!$E$595:$E$602</definedName>
    <definedName name="Gr_506">'[36]31.12.03'!$E$604:$E$608</definedName>
    <definedName name="Gr_509">'[36]31.12.03'!$E$610:$E$611</definedName>
    <definedName name="Gr_511">'[36]31.12.03'!$E$613:$E$615</definedName>
    <definedName name="Gr_512">'[36]31.12.03'!$E$617:$E$630</definedName>
    <definedName name="Gr_515">'[36]31.12.03'!$E$632:$E$634</definedName>
    <definedName name="Gr_520">'[36]31.12.03'!$E$636:$E$657</definedName>
    <definedName name="Gr_530">'[36]31.12.03'!$E$661:$E$665</definedName>
    <definedName name="Gr_540">'[36]31.12.03'!$E$667:$E$668</definedName>
    <definedName name="Gr_545">'[36]31.12.03'!$E$670:$E$684</definedName>
    <definedName name="Gr_550">'[36]31.12.03'!$E$686:$E$696</definedName>
    <definedName name="Gr_560">'[36]31.12.03'!$E$698:$E$706</definedName>
    <definedName name="Gr_570">'[36]31.12.03'!$E$708:$E$713</definedName>
    <definedName name="Gr_572">'[36]31.12.03'!$E$715:$E$716</definedName>
    <definedName name="Gr_573">'[36]31.12.03'!$E$718:$E$721</definedName>
    <definedName name="Gr_574">'[36]31.12.03'!$E$723:$E$734</definedName>
    <definedName name="Gr_576">'[36]31.12.03'!$E$736:$E$742</definedName>
    <definedName name="Gr_578">'[36]31.12.03'!$E$744:$E$751</definedName>
    <definedName name="Gr_585">'[36]31.12.03'!$E$753:$E$756</definedName>
    <definedName name="Gr_587">'[36]31.12.03'!$E$758:$E$759</definedName>
    <definedName name="Gr_589">'[36]31.12.03'!$E$761:$E$766</definedName>
    <definedName name="Gr_592">'[36]31.12.03'!$E$770:$E$774</definedName>
    <definedName name="Gr_594">'[36]31.12.03'!$E$776:$E$778</definedName>
    <definedName name="Gr_600">'[36]31.12.03'!$E$782:$E$785</definedName>
    <definedName name="Gr_605">'[36]31.12.03'!$E$787:$E$788</definedName>
    <definedName name="Gr_610">'[36]31.12.03'!$E$791:$E$792</definedName>
    <definedName name="Gr_615">'[36]31.12.03'!$E$795:$E$796</definedName>
    <definedName name="Gr_620">'[36]31.12.03'!$E$799:$E$806</definedName>
    <definedName name="Gr_630">'[36]31.12.03'!$E$808:$E$814</definedName>
    <definedName name="Gr_640">'[36]31.12.03'!$E$816:$E$819</definedName>
    <definedName name="Gr_650">'[36]31.12.03'!$E$822:$E$825</definedName>
    <definedName name="Gr_655">'[36]31.12.03'!$E$827:$E$828</definedName>
    <definedName name="Gr_660">'[36]31.12.03'!$E$831:$E$832</definedName>
    <definedName name="Gr_665">'[36]31.12.03'!$E$835:$E$836</definedName>
    <definedName name="Gr_670">'[36]31.12.03'!$E$839:$E$846</definedName>
    <definedName name="Gr_680">'[36]31.12.03'!$E$848:$E$854</definedName>
    <definedName name="Gr_690">'[36]31.12.03'!$E$856:$E$859</definedName>
    <definedName name="Gr_710">'[36]31.12.03'!$E$862:$E$866</definedName>
    <definedName name="Gr_720">'[36]31.12.03'!$E$868:$E$870</definedName>
    <definedName name="Gr_730">'[36]31.12.03'!$E$872:$E$878</definedName>
    <definedName name="Gr_740">'[36]31.12.03'!$E$880:$E$893</definedName>
    <definedName name="Gr_750">'[36]31.12.03'!$E$895:$E$899</definedName>
    <definedName name="grp">#REF!</definedName>
    <definedName name="H">#REF!</definedName>
    <definedName name="header1">#REF!</definedName>
    <definedName name="HEDACT">#REF!</definedName>
    <definedName name="HEDPOS">#REF!</definedName>
    <definedName name="HEDPOSBYR">#REF!</definedName>
    <definedName name="HELP">#REF!</definedName>
    <definedName name="hgf">#REF!</definedName>
    <definedName name="hghg">#REF!</definedName>
    <definedName name="HILH">[0]!HILH</definedName>
    <definedName name="I0">'[37]A-20'!$E$149</definedName>
    <definedName name="IAS_BS1998">#REF!</definedName>
    <definedName name="IAS_IS1998">#REF!</definedName>
    <definedName name="Igr_100">'[36]31.12.03'!$E$7</definedName>
    <definedName name="Igr_101">'[36]31.12.03'!$E$14</definedName>
    <definedName name="Igr_105">'[36]31.12.03'!$E$18</definedName>
    <definedName name="Igr_110">'[36]31.12.03'!$E$21</definedName>
    <definedName name="Igr_120">'[36]31.12.03'!$E$26</definedName>
    <definedName name="Igr_125">'[36]31.12.03'!$E$35</definedName>
    <definedName name="Igr_130">'[36]31.12.03'!$E$49</definedName>
    <definedName name="Igr_132">'[36]31.12.03'!$E$60</definedName>
    <definedName name="Igr_135">'[36]31.12.03'!$E$70</definedName>
    <definedName name="Igr_140">'[36]31.12.03'!$E$74</definedName>
    <definedName name="Igr_145">'[36]31.12.03'!$E$95</definedName>
    <definedName name="Igr_146">'[36]31.12.03'!$E$105</definedName>
    <definedName name="Igr_147">'[36]31.12.03'!$E$112</definedName>
    <definedName name="Igr_148">'[36]31.12.03'!$E$103</definedName>
    <definedName name="Igr_155">'[36]31.12.03'!$E$117</definedName>
    <definedName name="Igr_160">'[36]31.12.03'!$E$120</definedName>
    <definedName name="Igr_165">'[36]31.12.03'!$E$124</definedName>
    <definedName name="Igr_170">'[36]31.12.03'!$E$143</definedName>
    <definedName name="Igr_179">'[36]31.12.03'!$E$165</definedName>
    <definedName name="Igr_181">'[36]31.12.03'!$E$168</definedName>
    <definedName name="Igr_183">'[36]31.12.03'!$E$183</definedName>
    <definedName name="Igr_185">'[36]31.12.03'!$E$198</definedName>
    <definedName name="Igr_189">'[36]31.12.03'!$E$218</definedName>
    <definedName name="Igr_201">'[36]31.12.03'!$E$227</definedName>
    <definedName name="Igr_202">'[36]31.12.03'!$E$233</definedName>
    <definedName name="Igr_203">'[36]31.12.03'!$E$238</definedName>
    <definedName name="Igr_204">'[36]31.12.03'!$E$244</definedName>
    <definedName name="Igr_205">'[36]31.12.03'!$E$250</definedName>
    <definedName name="Igr_211">'[36]31.12.03'!$E$264</definedName>
    <definedName name="Igr_212">'[36]31.12.03'!$E$268</definedName>
    <definedName name="Igr_215">'[36]31.12.03'!$E$283</definedName>
    <definedName name="Igr_220">'[36]31.12.03'!$E$287</definedName>
    <definedName name="Igr_225">'[36]31.12.03'!$E$317</definedName>
    <definedName name="Igr_230">'[36]31.12.03'!$E$319</definedName>
    <definedName name="Igr_240">'[36]31.12.03'!$E$324</definedName>
    <definedName name="Igr_255">'[36]31.12.03'!$E$327</definedName>
    <definedName name="Igr_270">'[36]31.12.03'!$E$330</definedName>
    <definedName name="Igr_279">'[36]31.12.03'!$E$363</definedName>
    <definedName name="Igr_281">'[36]31.12.03'!$E$367</definedName>
    <definedName name="Igr_283">'[36]31.12.03'!$E$377</definedName>
    <definedName name="Igr_285">'[36]31.12.03'!$E$386</definedName>
    <definedName name="Igr_289">'[36]31.12.03'!$E$405</definedName>
    <definedName name="Igr_300">'[36]31.12.03'!$E$414</definedName>
    <definedName name="Igr_310">'[36]31.12.03'!$E$424</definedName>
    <definedName name="Igr_350">'[36]31.12.03'!$E$426</definedName>
    <definedName name="Igr_405">'[36]31.12.03'!$E$438</definedName>
    <definedName name="Igr_410">'[36]31.12.03'!$E$441</definedName>
    <definedName name="Igr_420">'[36]31.12.03'!$E$446</definedName>
    <definedName name="Igr_425">'[36]31.12.03'!$E$449</definedName>
    <definedName name="Igr_430">'[36]31.12.03'!$E$463</definedName>
    <definedName name="Igr_432">'[36]31.12.03'!$E$473</definedName>
    <definedName name="Igr_435">'[36]31.12.03'!$E$480</definedName>
    <definedName name="Igr_440">'[36]31.12.03'!$E$484</definedName>
    <definedName name="Igr_445">'[36]31.12.03'!$E$501</definedName>
    <definedName name="Igr_446">'[36]31.12.03'!$E$506</definedName>
    <definedName name="Igr_447">'[36]31.12.03'!$E$508</definedName>
    <definedName name="Igr_450">'[36]31.12.03'!$E$513</definedName>
    <definedName name="Igr_460">'[36]31.12.03'!$E$525</definedName>
    <definedName name="Igr_470">'[36]31.12.03'!$E$540</definedName>
    <definedName name="Igr_473">'[36]31.12.03'!$E$547</definedName>
    <definedName name="Igr_485">'[36]31.12.03'!$E$552</definedName>
    <definedName name="Igr_487">'[36]31.12.03'!$E$557</definedName>
    <definedName name="Igr_489">'[36]31.12.03'!$E$560</definedName>
    <definedName name="Igr_490">'[36]31.12.03'!$E$567</definedName>
    <definedName name="Igr_492">'[36]31.12.03'!$E$569</definedName>
    <definedName name="Igr_494">'[36]31.12.03'!$E$572</definedName>
    <definedName name="Igr_499">'[36]31.12.03'!$E$576</definedName>
    <definedName name="Igr_502">'[36]31.12.03'!$E$578</definedName>
    <definedName name="Igr_503">'[36]31.12.03'!$E$584</definedName>
    <definedName name="Igr_504">'[36]31.12.03'!$E$589</definedName>
    <definedName name="Igr_505">'[36]31.12.03'!$E$594</definedName>
    <definedName name="Igr_506">'[36]31.12.03'!$E$603</definedName>
    <definedName name="Igr_509">'[36]31.12.03'!$E$609</definedName>
    <definedName name="Igr_511">'[36]31.12.03'!$E$612</definedName>
    <definedName name="Igr_512">'[36]31.12.03'!$E$616</definedName>
    <definedName name="Igr_515">'[36]31.12.03'!$E$631</definedName>
    <definedName name="Igr_520">'[36]31.12.03'!$E$635</definedName>
    <definedName name="Igr_525">'[36]31.12.03'!$E$658</definedName>
    <definedName name="Igr_530">'[36]31.12.03'!$E$660</definedName>
    <definedName name="Igr_540">'[36]31.12.03'!$E$666</definedName>
    <definedName name="Igr_545">'[36]31.12.03'!$E$669</definedName>
    <definedName name="Igr_550">'[36]31.12.03'!$E$685</definedName>
    <definedName name="Igr_560">'[36]31.12.03'!$E$697</definedName>
    <definedName name="Igr_570">'[36]31.12.03'!$E$707</definedName>
    <definedName name="Igr_572">'[36]31.12.03'!$E$714</definedName>
    <definedName name="Igr_573">'[36]31.12.03'!$E$717</definedName>
    <definedName name="Igr_574">'[36]31.12.03'!$E$722</definedName>
    <definedName name="Igr_576">'[36]31.12.03'!$E$735</definedName>
    <definedName name="Igr_578">'[36]31.12.03'!$E$743</definedName>
    <definedName name="Igr_585">'[36]31.12.03'!$E$752</definedName>
    <definedName name="Igr_587">'[36]31.12.03'!$E$757</definedName>
    <definedName name="Igr_589">'[36]31.12.03'!$E$760</definedName>
    <definedName name="Igr_590">'[36]31.12.03'!$E$767</definedName>
    <definedName name="Igr_592">'[36]31.12.03'!$E$769</definedName>
    <definedName name="Igr_594">'[36]31.12.03'!$E$775</definedName>
    <definedName name="Igr_599">'[36]31.12.03'!$E$779</definedName>
    <definedName name="Igr_600">'[36]31.12.03'!$E$781</definedName>
    <definedName name="Igr_605">'[36]31.12.03'!$E$786</definedName>
    <definedName name="Igr_608">'[36]31.12.03'!$E$789</definedName>
    <definedName name="Igr_610">'[36]31.12.03'!$E$790</definedName>
    <definedName name="Igr_615">'[36]31.12.03'!$E$794</definedName>
    <definedName name="Igr_618">'[36]31.12.03'!$E$797</definedName>
    <definedName name="Igr_620">'[36]31.12.03'!$E$798</definedName>
    <definedName name="Igr_630">'[36]31.12.03'!$E$807</definedName>
    <definedName name="Igr_640">'[36]31.12.03'!$E$815</definedName>
    <definedName name="Igr_650">'[36]31.12.03'!$E$821</definedName>
    <definedName name="Igr_655">'[36]31.12.03'!$E$826</definedName>
    <definedName name="Igr_658">'[36]31.12.03'!$E$829</definedName>
    <definedName name="Igr_660">'[36]31.12.03'!$E$830</definedName>
    <definedName name="Igr_665">'[36]31.12.03'!$E$834</definedName>
    <definedName name="Igr_668">'[36]31.12.03'!$E$837</definedName>
    <definedName name="Igr_670">'[36]31.12.03'!$E$838</definedName>
    <definedName name="Igr_680">'[36]31.12.03'!$E$847</definedName>
    <definedName name="Igr_690">'[36]31.12.03'!$E$855</definedName>
    <definedName name="Igr_710">'[36]31.12.03'!$E$861</definedName>
    <definedName name="Igr_720">'[36]31.12.03'!$E$867</definedName>
    <definedName name="Igr_730">'[36]31.12.03'!$E$871</definedName>
    <definedName name="Igr_740">'[36]31.12.03'!$E$879</definedName>
    <definedName name="Igr_750">'[36]31.12.03'!$E$894</definedName>
    <definedName name="Ik_1">'[36]31.12.03'!$E$226</definedName>
    <definedName name="Ik_2">'[36]31.12.03'!$E$413</definedName>
    <definedName name="Ik_3">'[36]31.12.03'!$E$437</definedName>
    <definedName name="Ik_4">'[36]31.12.03'!$E$577</definedName>
    <definedName name="Ik_5">'[36]31.12.03'!$E$780</definedName>
    <definedName name="Im_64">'[36]31.12.03'!$E$820</definedName>
    <definedName name="Im_66">'[36]31.12.03'!$E$860</definedName>
    <definedName name="inter">#REF!</definedName>
    <definedName name="Interest_accrued">#REF!</definedName>
    <definedName name="interm_level">'[18]Threshold Table'!$D$6:$F$11</definedName>
    <definedName name="INV">#REF!</definedName>
    <definedName name="Inventory_close">[38]BS!#REF!</definedName>
    <definedName name="Inventory_open">[38]BS!#REF!</definedName>
    <definedName name="ISO">[39]SETUP!$D$11</definedName>
    <definedName name="Iss">[33]Settings!#REF!</definedName>
    <definedName name="item">[40]Статьи!$A$3:$B$55</definedName>
    <definedName name="itemm">[41]Статьи!$A$3:$B$42</definedName>
    <definedName name="j" hidden="1">'[12]Prelim Cost'!$B$33:$L$33</definedName>
    <definedName name="kjh">[0]!kjh</definedName>
    <definedName name="kjj" hidden="1">'[9]Prelim Cost'!$B$31:$L$31</definedName>
    <definedName name="klk">#REF!</definedName>
    <definedName name="l" hidden="1">'[12]Prelim Cost'!$B$36:$L$36</definedName>
    <definedName name="L_Adjust">[42]Links!$H$1:$H$65536</definedName>
    <definedName name="L_AJE_Tot">[42]Links!$G$1:$G$65536</definedName>
    <definedName name="L_CY_Beg">[42]Links!$F$1:$F$65536</definedName>
    <definedName name="L_CY_End">[42]Links!$J$1:$J$65536</definedName>
    <definedName name="L_PY_End">[42]Links!$K$1:$K$65536</definedName>
    <definedName name="L_RJE_Tot">[42]Links!$I$1:$I$65536</definedName>
    <definedName name="Libor_Rate_12">#REF!</definedName>
    <definedName name="Libor_Rate_3">#REF!</definedName>
    <definedName name="Libor_Rate_6">#REF!</definedName>
    <definedName name="line_rang1_1">#REF!</definedName>
    <definedName name="line_rang1_2">#REF!</definedName>
    <definedName name="line_rang1_3">#REF!</definedName>
    <definedName name="line_rang1_4">#REF!</definedName>
    <definedName name="line_rang1_5">#REF!</definedName>
    <definedName name="line_rang1_6">#REF!</definedName>
    <definedName name="line_rang1_7">#REF!</definedName>
    <definedName name="line_rang1_8">#REF!</definedName>
    <definedName name="line_rang2_2">#REF!</definedName>
    <definedName name="line_rang2_3">#REF!</definedName>
    <definedName name="line_rang2_4">#REF!</definedName>
    <definedName name="line_rang2_5">#REF!</definedName>
    <definedName name="line_rang2_6">#REF!</definedName>
    <definedName name="line_rang2_7">#REF!</definedName>
    <definedName name="line_rang2_8">#REF!</definedName>
    <definedName name="line_rang3_3">#REF!</definedName>
    <definedName name="line_rang3_4">#REF!</definedName>
    <definedName name="line_rang3_5">#REF!</definedName>
    <definedName name="line_rang3_6">#REF!</definedName>
    <definedName name="line_rang3_7">#REF!</definedName>
    <definedName name="line_rang3_8">#REF!</definedName>
    <definedName name="line_rang4_4">#REF!</definedName>
    <definedName name="line_rang4_5">#REF!</definedName>
    <definedName name="line_rang4_6">#REF!</definedName>
    <definedName name="line_rang4_7">#REF!</definedName>
    <definedName name="line_rang4_8">#REF!</definedName>
    <definedName name="line_rang5_5">#REF!</definedName>
    <definedName name="line_rang5_6">#REF!</definedName>
    <definedName name="line_rang5_7">#REF!</definedName>
    <definedName name="line_rang5_8">#REF!</definedName>
    <definedName name="line_rang6_6">#REF!</definedName>
    <definedName name="line_rang6_7">#REF!</definedName>
    <definedName name="line_rang6_8">#REF!</definedName>
    <definedName name="line_rang7_7">#REF!</definedName>
    <definedName name="line_rang7_8">#REF!</definedName>
    <definedName name="line_rang8_8">#REF!</definedName>
    <definedName name="lkj">[0]!lkj</definedName>
    <definedName name="loan" hidden="1">{"Summary report",#N/A,FALSE,"BBH";"Details - chart",#N/A,FALSE,"BBH"}</definedName>
    <definedName name="Loan_from_Halyk">'[32]22'!#REF!</definedName>
    <definedName name="Loan_Halyk_acquisition">'[43]5'!$C$28</definedName>
    <definedName name="loan08">#REF!</definedName>
    <definedName name="loan09_not_zalog">#REF!</definedName>
    <definedName name="Loans_CP">[38]BS!#REF!</definedName>
    <definedName name="Loans_NP">[38]BS!#REF!</definedName>
    <definedName name="log_file_path">#REF!</definedName>
    <definedName name="LP">#REF!</definedName>
    <definedName name="M">[25]Anlagevermögen!$A$1:$Z$29</definedName>
    <definedName name="M12_COSTS">#REF!</definedName>
    <definedName name="M13_TRADEREC">#REF!</definedName>
    <definedName name="mara" hidden="1">{"Summary report",#N/A,FALSE,"BBH";"Details - chart",#N/A,FALSE,"BBH"}</definedName>
    <definedName name="MATURITIESBYYR">#REF!</definedName>
    <definedName name="Member">#REF!</definedName>
    <definedName name="MEWarning" hidden="1">1</definedName>
    <definedName name="MIF">#REF!</definedName>
    <definedName name="MIN_Sal_from_July">#REF!</definedName>
    <definedName name="MIN_SALARY">#REF!</definedName>
    <definedName name="MINED">'[12]CamKum Prod'!$H$17</definedName>
    <definedName name="mmm">[39]SETUP!$D$12</definedName>
    <definedName name="Monetary_Precision">#REF!</definedName>
    <definedName name="month">'[33]std tabel'!$C$5</definedName>
    <definedName name="mrp">#REF!</definedName>
    <definedName name="n">[0]!n</definedName>
    <definedName name="Name_rang1_1">#REF!</definedName>
    <definedName name="Name_rang1_2">#REF!</definedName>
    <definedName name="Name_rang1_3">#REF!</definedName>
    <definedName name="Name_rang1_4">#REF!</definedName>
    <definedName name="Name_rang1_5">#REF!</definedName>
    <definedName name="Name_rang1_6">#REF!</definedName>
    <definedName name="Name_rang1_7">#REF!</definedName>
    <definedName name="Name_rang1_8">#REF!</definedName>
    <definedName name="Name_rang2_2">#REF!</definedName>
    <definedName name="Name_rang2_3">#REF!</definedName>
    <definedName name="Name_rang2_4">#REF!</definedName>
    <definedName name="Name_rang2_5">#REF!</definedName>
    <definedName name="Name_rang2_6">#REF!</definedName>
    <definedName name="Name_rang2_7">#REF!</definedName>
    <definedName name="Name_rang2_8">#REF!</definedName>
    <definedName name="Name_rang3">#REF!</definedName>
    <definedName name="Name_rang3_3">#REF!</definedName>
    <definedName name="Name_rang3_4">#REF!</definedName>
    <definedName name="Name_rang3_5">#REF!</definedName>
    <definedName name="Name_rang3_6">#REF!</definedName>
    <definedName name="Name_rang3_7">#REF!</definedName>
    <definedName name="Name_rang3_8">#REF!</definedName>
    <definedName name="Name_rang4_4">#REF!</definedName>
    <definedName name="Name_rang4_5">#REF!</definedName>
    <definedName name="Name_rang4_6">#REF!</definedName>
    <definedName name="Name_rang4_7">#REF!</definedName>
    <definedName name="Name_rang4_8">#REF!</definedName>
    <definedName name="Name_rang5_5">#REF!</definedName>
    <definedName name="Name_rang5_6">#REF!</definedName>
    <definedName name="Name_rang5_7">#REF!</definedName>
    <definedName name="Name_rang5_8">#REF!</definedName>
    <definedName name="Name_rang6_6">#REF!</definedName>
    <definedName name="Name_rang6_7">#REF!</definedName>
    <definedName name="Name_rang6_8">#REF!</definedName>
    <definedName name="Name_rang7_7">#REF!</definedName>
    <definedName name="Name_rang7_8">#REF!</definedName>
    <definedName name="Name_rang8_8">#REF!</definedName>
    <definedName name="NBK">89.57</definedName>
    <definedName name="Net_Price">#REF!</definedName>
    <definedName name="Net_price_04">#REF!</definedName>
    <definedName name="Net_price_07">#REF!</definedName>
    <definedName name="NFC">[26]IS!#REF!</definedName>
    <definedName name="nter">#REF!</definedName>
    <definedName name="Number_of_payments_during_one_year">#REF!</definedName>
    <definedName name="NYN">'[44]G-60'!$B$1:$B$65536</definedName>
    <definedName name="o">#REF!</definedName>
    <definedName name="Office">#REF!</definedName>
    <definedName name="oi">#REF!</definedName>
    <definedName name="oikjlkj">#REF!</definedName>
    <definedName name="OOE">[32]IS!#REF!</definedName>
    <definedName name="Other_sales_groupunits">#REF!</definedName>
    <definedName name="Other_Tax_CB">#REF!</definedName>
    <definedName name="Other_Tax_payable_CB">#REF!</definedName>
    <definedName name="Other_Tax_payable_OB">#REF!</definedName>
    <definedName name="OtherOperRevenue">[26]IS!#REF!</definedName>
    <definedName name="p" hidden="1">'[12]Prelim Cost'!$B$31:$L$31</definedName>
    <definedName name="Payables_close">[38]BS!#REF!</definedName>
    <definedName name="Payables_open">[38]BS!#REF!</definedName>
    <definedName name="period">'[33]std tabel'!$C$4</definedName>
    <definedName name="PL_M1">#REF!</definedName>
    <definedName name="PopDate">[17]SMSTemp!$B$7</definedName>
    <definedName name="POURED">'[12]CamKum Prod'!$H$28</definedName>
    <definedName name="pr">[45]Anlagevermögen!$A$1:$Z$29</definedName>
    <definedName name="PrepBy">[17]SMSTemp!$B$6</definedName>
    <definedName name="PreviousPeriod">[29]ДДС!$E$11</definedName>
    <definedName name="price">#REF!</definedName>
    <definedName name="Price_10">#REF!</definedName>
    <definedName name="Price_ADB_05">#REF!</definedName>
    <definedName name="Price_IADB_03">#REF!</definedName>
    <definedName name="Price_IBRD_02">#REF!</definedName>
    <definedName name="Price_IBRD_03">#REF!</definedName>
    <definedName name="Price_IBRD_05_2">#REF!</definedName>
    <definedName name="Price_IFC_05">#REF!</definedName>
    <definedName name="PriceIBRD_05_1">#REF!</definedName>
    <definedName name="printa">#REF!</definedName>
    <definedName name="printb">#REF!</definedName>
    <definedName name="printc">#REF!</definedName>
    <definedName name="printk">#REF!</definedName>
    <definedName name="Prior">#REF!</definedName>
    <definedName name="Purchase_amount_KZT">#REF!</definedName>
    <definedName name="Purchase_amount_USD">#REF!</definedName>
    <definedName name="Purchase_price">#REF!</definedName>
    <definedName name="PY_Accounts_Receivable">#REF!</definedName>
    <definedName name="PY_Administration">'[15]Income Statement'!#REF!</definedName>
    <definedName name="PY_Cash">#REF!</definedName>
    <definedName name="PY_Common_Equity">#REF!</definedName>
    <definedName name="PY_Cost_of_Sales">'[15]Income Statement'!#REF!</definedName>
    <definedName name="PY_Current_Liabilities">'[15]Bal Sheet'!#REF!</definedName>
    <definedName name="PY_Depreciation">'[15]Income Statement'!#REF!</definedName>
    <definedName name="PY_Gross_Profit">'[15]Income Statement'!#REF!</definedName>
    <definedName name="PY_Inc_Bef_Tax">#REF!</definedName>
    <definedName name="PY_Intangible_Assets">#REF!</definedName>
    <definedName name="PY_Interest_Expense">'[15]Income Statement'!#REF!</definedName>
    <definedName name="PY_Inventory">#REF!</definedName>
    <definedName name="PY_LIABIL_EQUITY">#REF!</definedName>
    <definedName name="PY_LT_Debt">#REF!</definedName>
    <definedName name="PY_Market_Value_of_Equity">'[15]Income Statement'!#REF!</definedName>
    <definedName name="PY_Marketable_Sec">'[15]Bal Sheet'!#REF!</definedName>
    <definedName name="PY_NET_PROFIT">'[15]Income Statement'!#REF!</definedName>
    <definedName name="PY_Net_Revenue">#REF!</definedName>
    <definedName name="PY_Operating_Inc">'[15]Income Statement'!#REF!</definedName>
    <definedName name="PY_Operating_Income">'[15]Income Statement'!#REF!</definedName>
    <definedName name="PY_Other_Curr_Assets">#REF!</definedName>
    <definedName name="PY_Other_Exp">'[15]Income Statement'!#REF!</definedName>
    <definedName name="PY_Other_LT_Assets">'[15]Bal Sheet'!#REF!</definedName>
    <definedName name="PY_Other_LT_Liabilities">#REF!</definedName>
    <definedName name="PY_Preferred_Stock">'[15]Bal Sheet'!#REF!</definedName>
    <definedName name="PY_QUICK_ASSETS">#REF!</definedName>
    <definedName name="PY_Retained_Earnings">#REF!</definedName>
    <definedName name="PY_Selling">'[15]Income Statement'!#REF!</definedName>
    <definedName name="PY_Tangible_Assets">#REF!</definedName>
    <definedName name="PY_Tangible_Net_Worth">'[15]Income Statement'!#REF!</definedName>
    <definedName name="PY_Taxes">'[15]Income Statement'!#REF!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Working_Capital">'[15]Income Statement'!#REF!</definedName>
    <definedName name="PY2_Accounts_Receivable">#REF!</definedName>
    <definedName name="PY2_Administration">'[15]Income Statement'!#REF!</definedName>
    <definedName name="PY2_Cash">#REF!</definedName>
    <definedName name="PY2_Common_Equity">#REF!</definedName>
    <definedName name="PY2_Cost_of_Sales">'[15]Income Statement'!#REF!</definedName>
    <definedName name="PY2_Current_Liabilities">'[15]Bal Sheet'!#REF!</definedName>
    <definedName name="PY2_Depreciation">'[15]Income Statement'!#REF!</definedName>
    <definedName name="PY2_Gross_Profit">'[15]Income Statement'!#REF!</definedName>
    <definedName name="PY2_Inc_Bef_Tax">#REF!</definedName>
    <definedName name="PY2_Intangible_Assets">#REF!</definedName>
    <definedName name="PY2_Interest_Expense">'[15]Income Statement'!#REF!</definedName>
    <definedName name="PY2_Inventory">#REF!</definedName>
    <definedName name="PY2_LIABIL_EQUITY">#REF!</definedName>
    <definedName name="PY2_LT_Debt">#REF!</definedName>
    <definedName name="PY2_Marketable_Sec">'[15]Bal Sheet'!#REF!</definedName>
    <definedName name="PY2_NET_PROFIT">'[15]Income Statement'!#REF!</definedName>
    <definedName name="PY2_Net_Revenue">#REF!</definedName>
    <definedName name="PY2_Operating_Inc">'[15]Income Statement'!#REF!</definedName>
    <definedName name="PY2_Operating_Income">'[15]Income Statement'!#REF!</definedName>
    <definedName name="PY2_Other_Curr_Assets">#REF!</definedName>
    <definedName name="PY2_Other_Exp.">'[15]Income Statement'!#REF!</definedName>
    <definedName name="PY2_Other_LT_Assets">'[15]Bal Sheet'!#REF!</definedName>
    <definedName name="PY2_Other_LT_Liabilities">#REF!</definedName>
    <definedName name="PY2_Preferred_Stock">'[15]Bal Sheet'!#REF!</definedName>
    <definedName name="PY2_QUICK_ASSETS">#REF!</definedName>
    <definedName name="PY2_Retained_Earnings">#REF!</definedName>
    <definedName name="PY2_Selling">'[15]Income Statement'!#REF!</definedName>
    <definedName name="PY2_Tangible_Assets">#REF!</definedName>
    <definedName name="PY2_Tangible_Net_Worth">'[15]Income Statement'!#REF!</definedName>
    <definedName name="PY2_Taxes">'[15]Income Statement'!#REF!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orking_Capital">'[15]Income Statement'!#REF!</definedName>
    <definedName name="PYTB">[46]PYTB!$A$1:$B$835</definedName>
    <definedName name="q" hidden="1">{#N/A,#N/A,FALSE,"Aging Summary";#N/A,#N/A,FALSE,"Ratio Analysis";#N/A,#N/A,FALSE,"Test 120 Day Accts";#N/A,#N/A,FALSE,"Tickmarks"}</definedName>
    <definedName name="qq" hidden="1">{#N/A,#N/A,FALSE,"Aging Summary";#N/A,#N/A,FALSE,"Ratio Analysis";#N/A,#N/A,FALSE,"Test 120 Day Accts";#N/A,#N/A,FALSE,"Tickmarks"}</definedName>
    <definedName name="R_BEG">#REF!</definedName>
    <definedName name="R_END">#REF!</definedName>
    <definedName name="R_Factor">#REF!</definedName>
    <definedName name="R_INS">#REF!</definedName>
    <definedName name="Random_Book_Value_Totals">[17]SMSTemp!$B$48</definedName>
    <definedName name="Random_Net_Book_Value">[17]SMSTemp!$B$45</definedName>
    <definedName name="Random_Population_Count">[17]SMSTemp!$B$46</definedName>
    <definedName name="Random_Sample_Size">[17]SMSTemp!$B$47</definedName>
    <definedName name="Receivables_close">[38]BS!#REF!</definedName>
    <definedName name="Receivables_open">[38]BS!#REF!</definedName>
    <definedName name="RECONC_DEPR">#REF!</definedName>
    <definedName name="Ref_1">'[47]FA Movement Kyrg'!$E$22</definedName>
    <definedName name="Ref_10">'[47]FA Movement Kyrg'!$I$39</definedName>
    <definedName name="Ref_11">'[47]FA Movement Kyrg'!$K$39</definedName>
    <definedName name="Ref_12">'[47]FA Movement Kyrg'!$K$17</definedName>
    <definedName name="Ref_13">'[47]FA Movement Kyrg'!$C$17</definedName>
    <definedName name="Ref_14">'[47]FA Movement Kyrg'!$E$17</definedName>
    <definedName name="Ref_2">'[47]FA Movement Kyrg'!$A$1</definedName>
    <definedName name="Ref_3">#REF!</definedName>
    <definedName name="Ref_4">'[47]FA Movement Kyrg'!$A$19</definedName>
    <definedName name="Ref_5">'[47]FA Movement Kyrg'!$C$17</definedName>
    <definedName name="Ref_6">'[47]FA Movement Kyrg'!$K$17</definedName>
    <definedName name="Ref_7">'[47]FA Movement Kyrg'!$C$28</definedName>
    <definedName name="Ref_8">'[47]FA Movement Kyrg'!$C$28</definedName>
    <definedName name="Ref_9">'[47]FA Movement Kyrg'!$K$28</definedName>
    <definedName name="Residual_difference">#REF!</definedName>
    <definedName name="respirators">#REF!</definedName>
    <definedName name="Rest_Fact_rang1_1">#REF!</definedName>
    <definedName name="Rest_Fact_rang1_2">#REF!</definedName>
    <definedName name="Rest_Fact_rang1_3">#REF!</definedName>
    <definedName name="Rest_Fact_rang1_4">#REF!</definedName>
    <definedName name="Rest_Fact_rang1_5">#REF!</definedName>
    <definedName name="Rest_Fact_rang1_6">#REF!</definedName>
    <definedName name="Rest_Fact_rang1_7">#REF!</definedName>
    <definedName name="Rest_Fact_rang1_8">#REF!</definedName>
    <definedName name="Rest_Fact_rang2_2">#REF!</definedName>
    <definedName name="Rest_Fact_rang2_3">#REF!</definedName>
    <definedName name="Rest_Fact_rang2_4">#REF!</definedName>
    <definedName name="Rest_Fact_rang2_5">#REF!</definedName>
    <definedName name="Rest_Fact_rang2_6">#REF!</definedName>
    <definedName name="Rest_Fact_rang2_7">#REF!</definedName>
    <definedName name="Rest_Fact_rang2_8">#REF!</definedName>
    <definedName name="Rest_Fact_rang3_3">#REF!</definedName>
    <definedName name="Rest_Fact_rang3_4">#REF!</definedName>
    <definedName name="Rest_Fact_rang3_5">#REF!</definedName>
    <definedName name="Rest_Fact_rang3_6">#REF!</definedName>
    <definedName name="Rest_Fact_rang3_7">#REF!</definedName>
    <definedName name="Rest_Fact_rang3_8">#REF!</definedName>
    <definedName name="Rest_Fact_rang4_4">#REF!</definedName>
    <definedName name="Rest_Fact_rang4_5">#REF!</definedName>
    <definedName name="Rest_Fact_rang4_6">#REF!</definedName>
    <definedName name="Rest_Fact_rang4_7">#REF!</definedName>
    <definedName name="Rest_Fact_rang4_8">#REF!</definedName>
    <definedName name="Rest_Fact_rang5_5">#REF!</definedName>
    <definedName name="Rest_Fact_rang5_6">#REF!</definedName>
    <definedName name="Rest_Fact_rang5_7">#REF!</definedName>
    <definedName name="Rest_Fact_rang5_8">#REF!</definedName>
    <definedName name="Rest_Fact_rang6_6">#REF!</definedName>
    <definedName name="Rest_Fact_rang6_7">#REF!</definedName>
    <definedName name="Rest_Fact_rang6_8">#REF!</definedName>
    <definedName name="Rest_Fact_rang7_7">#REF!</definedName>
    <definedName name="Rest_Fact_rang7_8">#REF!</definedName>
    <definedName name="Rest_Fact_rang8_8">#REF!</definedName>
    <definedName name="rett">[48]Статьи!$A$3:$B$55</definedName>
    <definedName name="Revenue">[26]IS!#REF!</definedName>
    <definedName name="rty" hidden="1">'[9]Prelim Cost'!$B$31:$L$31</definedName>
    <definedName name="RUR">4.97</definedName>
    <definedName name="rus">#REF!</definedName>
    <definedName name="s">#REF!</definedName>
    <definedName name="S_AcctDes">[16]Securities!$A$1:$A$65536</definedName>
    <definedName name="S_Adjust">#REF!</definedName>
    <definedName name="S_Adjust_Data">[42]Lead!$I$1:$I$55</definedName>
    <definedName name="S_Adjust_GT">#REF!</definedName>
    <definedName name="S_AJE_Tot">#REF!</definedName>
    <definedName name="S_AJE_Tot_Data">[42]Lead!$H$1:$H$55</definedName>
    <definedName name="S_AJE_Tot_GT">#REF!</definedName>
    <definedName name="S_CompNum">[16]Securities!#REF!</definedName>
    <definedName name="S_CY_Beg">[16]Securities!$B$1:$B$65536</definedName>
    <definedName name="S_CY_Beg_Data">[42]Lead!$F$1:$F$55</definedName>
    <definedName name="S_CY_Beg_GT">[16]Securities!#REF!</definedName>
    <definedName name="S_CY_End">#REF!</definedName>
    <definedName name="S_CY_End_Data">[42]Lead!$K$1:$K$55</definedName>
    <definedName name="S_CY_End_GT">#REF!</definedName>
    <definedName name="S_Diff_Amt">#REF!</definedName>
    <definedName name="S_Diff_Pct">#REF!</definedName>
    <definedName name="S_GrpNum">[16]Securities!#REF!</definedName>
    <definedName name="S_Headings">#REF!</definedName>
    <definedName name="S_KeyValue">[16]Securities!#REF!</definedName>
    <definedName name="S_PY_End">[16]Securities!$G$1:$G$65536</definedName>
    <definedName name="S_PY_End_Data">[42]Lead!$M$1:$M$55</definedName>
    <definedName name="S_PY_End_GT">[16]Securities!#REF!</definedName>
    <definedName name="S_RJE_Tot">#REF!</definedName>
    <definedName name="S_RJE_Tot_Data">[42]Lead!$J$1:$J$55</definedName>
    <definedName name="S_RJE_Tot_GT">#REF!</definedName>
    <definedName name="S_RowNum">[16]Securities!#REF!</definedName>
    <definedName name="Sales_groupunits">#REF!</definedName>
    <definedName name="Sales_groupunits_F19">#REF!</definedName>
    <definedName name="SATBLT">[19]!SATBLT</definedName>
    <definedName name="SATBUS">[19]!SATBUS</definedName>
    <definedName name="SATRAP">[19]!SATRAP</definedName>
    <definedName name="sd">#REF!</definedName>
    <definedName name="SellingExp">[26]IS!#REF!</definedName>
    <definedName name="ser">#REF!</definedName>
    <definedName name="sfd">#REF!</definedName>
    <definedName name="Shapka">#REF!</definedName>
    <definedName name="Shapka1">#REF!</definedName>
    <definedName name="Shapka10">#REF!</definedName>
    <definedName name="SOCFUND">#REF!</definedName>
    <definedName name="sul">#REF!</definedName>
    <definedName name="Sum_Fact_Rang1_1">#REF!</definedName>
    <definedName name="Sum_Fact_Rang1_2">#REF!</definedName>
    <definedName name="Sum_Fact_Rang1_3">#REF!</definedName>
    <definedName name="Sum_Fact_Rang1_4">#REF!</definedName>
    <definedName name="Sum_Fact_Rang1_5">#REF!</definedName>
    <definedName name="Sum_Fact_Rang1_6">#REF!</definedName>
    <definedName name="Sum_Fact_Rang1_7">#REF!</definedName>
    <definedName name="Sum_Fact_Rang1_8">#REF!</definedName>
    <definedName name="Sum_Fact_Rang2_2">#REF!</definedName>
    <definedName name="Sum_Fact_Rang2_3">#REF!</definedName>
    <definedName name="Sum_Fact_Rang2_4">#REF!</definedName>
    <definedName name="Sum_Fact_Rang2_5">#REF!</definedName>
    <definedName name="Sum_Fact_Rang2_6">#REF!</definedName>
    <definedName name="Sum_Fact_Rang2_7">#REF!</definedName>
    <definedName name="Sum_Fact_Rang2_8">#REF!</definedName>
    <definedName name="Sum_Fact_Rang3_3">#REF!</definedName>
    <definedName name="Sum_Fact_Rang3_4">#REF!</definedName>
    <definedName name="Sum_Fact_Rang3_5">#REF!</definedName>
    <definedName name="Sum_Fact_Rang3_6">#REF!</definedName>
    <definedName name="Sum_Fact_Rang3_7">#REF!</definedName>
    <definedName name="Sum_Fact_Rang3_8">#REF!</definedName>
    <definedName name="Sum_Fact_Rang4_4">#REF!</definedName>
    <definedName name="Sum_Fact_Rang4_5">#REF!</definedName>
    <definedName name="Sum_Fact_Rang4_6">#REF!</definedName>
    <definedName name="Sum_Fact_Rang4_7">#REF!</definedName>
    <definedName name="Sum_Fact_Rang4_8">#REF!</definedName>
    <definedName name="Sum_Fact_Rang5_5">#REF!</definedName>
    <definedName name="Sum_Fact_Rang5_6">#REF!</definedName>
    <definedName name="Sum_Fact_Rang5_7">#REF!</definedName>
    <definedName name="Sum_Fact_Rang5_8">#REF!</definedName>
    <definedName name="Sum_Fact_Rang6_6">#REF!</definedName>
    <definedName name="Sum_Fact_Rang6_7">#REF!</definedName>
    <definedName name="Sum_Fact_Rang6_8">#REF!</definedName>
    <definedName name="Sum_Fact_Rang7_7">#REF!</definedName>
    <definedName name="Sum_Fact_Rang7_8">#REF!</definedName>
    <definedName name="Sum_Fact_Rang8_8">#REF!</definedName>
    <definedName name="t_4_b">'[49]B 1'!#REF!</definedName>
    <definedName name="t1b00">#REF!</definedName>
    <definedName name="t1b01">#REF!</definedName>
    <definedName name="t1c00" localSheetId="2">'[50]C 25'!#REF!</definedName>
    <definedName name="t1c00">'[50]C 25'!#REF!</definedName>
    <definedName name="t1c01">'[50]C 25'!#REF!</definedName>
    <definedName name="t1d00" localSheetId="2">#REF!</definedName>
    <definedName name="t1d00">#REF!</definedName>
    <definedName name="t1d01" localSheetId="2">#REF!</definedName>
    <definedName name="t1d01">#REF!</definedName>
    <definedName name="t1e01" localSheetId="2">'[49]B 1'!#REF!</definedName>
    <definedName name="t1e01">'[49]B 1'!#REF!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 localSheetId="2">'[50]C 25'!#REF!</definedName>
    <definedName name="t2c00">'[50]C 25'!#REF!</definedName>
    <definedName name="t2c01">'[50]C 25'!#REF!</definedName>
    <definedName name="t2d00" localSheetId="2">#REF!</definedName>
    <definedName name="t2d00">#REF!</definedName>
    <definedName name="t2d01" localSheetId="2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 localSheetId="2">'[49]B 1'!#REF!</definedName>
    <definedName name="t4b">'[49]B 1'!#REF!</definedName>
    <definedName name="t4b00">#REF!</definedName>
    <definedName name="t4b01">#REF!</definedName>
    <definedName name="t4c00" localSheetId="2">'[50]C 25'!#REF!</definedName>
    <definedName name="t4c00">'[50]C 25'!#REF!</definedName>
    <definedName name="t4c01">'[50]C 25'!#REF!</definedName>
    <definedName name="t4d00" localSheetId="2">#REF!</definedName>
    <definedName name="t4d00">#REF!</definedName>
    <definedName name="t4d01" localSheetId="2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 localSheetId="2">'[49]B 1'!#REF!</definedName>
    <definedName name="t5b">'[49]B 1'!#REF!</definedName>
    <definedName name="t5b00">#REF!</definedName>
    <definedName name="t5b01">#REF!</definedName>
    <definedName name="t5c00" localSheetId="2">'[50]C 25'!#REF!</definedName>
    <definedName name="t5c00">'[50]C 25'!#REF!</definedName>
    <definedName name="t5c01">'[50]C 25'!#REF!</definedName>
    <definedName name="t5d00" localSheetId="2">#REF!</definedName>
    <definedName name="t5d00">#REF!</definedName>
    <definedName name="t5d01" localSheetId="2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le">#REF!</definedName>
    <definedName name="Table10">'[51]Intercompany transactions'!$A$264:$X$290</definedName>
    <definedName name="Table13">'[51]Intercompany transactions'!$A$345:$AB$372</definedName>
    <definedName name="Table14">'[51]Intercompany transactions'!$A$373:$X$398</definedName>
    <definedName name="Table19">'[51]Intercompany transactions'!$A$505:$X$531</definedName>
    <definedName name="Table20">'[51]Intercompany transactions'!$A$532:$X$558</definedName>
    <definedName name="Table21">'[51]Intercompany transactions'!$A$559:$Y$585</definedName>
    <definedName name="Table22">'[51]Intercompany transactions'!$A$586:$X$612</definedName>
    <definedName name="Table7">'[51]Intercompany transactions'!$A$183:$X$209</definedName>
    <definedName name="Table8">'[51]Intercompany transactions'!$A$210:$X$236</definedName>
    <definedName name="Table9">'[51]Intercompany transactions'!$A$237:$X$263</definedName>
    <definedName name="taxrate">#REF!</definedName>
    <definedName name="templ_path">#REF!</definedName>
    <definedName name="TEST0">#REF!</definedName>
    <definedName name="TestDescription">[17]SMSTemp!$B$5</definedName>
    <definedName name="TESTHKEY">#REF!</definedName>
    <definedName name="TESTKEYS">#REF!</definedName>
    <definedName name="TESTVKEY">#REF!</definedName>
    <definedName name="Text1">#REF!</definedName>
    <definedName name="TextRefCopy1">[52]FS!$D$44</definedName>
    <definedName name="TextRefCopy10">#REF!</definedName>
    <definedName name="TextRefCopy100">#REF!</definedName>
    <definedName name="TextRefCopy101">'[53]FA Movement '!#REF!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">#REF!</definedName>
    <definedName name="TextRefCopy110">#REF!</definedName>
    <definedName name="TextRefCopy111">#REF!</definedName>
    <definedName name="TextRefCopy112">'[54]Additions testing'!#REF!</definedName>
    <definedName name="TextRefCopy113">#REF!</definedName>
    <definedName name="TextRefCopy114">#REF!</definedName>
    <definedName name="TextRefCopy115">#REF!</definedName>
    <definedName name="TextRefCopy116">'[54]Additions testing'!#REF!</definedName>
    <definedName name="TextRefCopy117">'[54]Additions testing'!#REF!</definedName>
    <definedName name="TextRefCopy118">#REF!</definedName>
    <definedName name="TextRefCopy119">#REF!</definedName>
    <definedName name="TextRefCopy12">#REF!</definedName>
    <definedName name="TextRefCopy120">'[55]P&amp;L'!$B$20</definedName>
    <definedName name="TextRefCopy122">[56]Rollforward!#REF!</definedName>
    <definedName name="TextRefCopy123">[57]Rollforward!#REF!</definedName>
    <definedName name="TextRefCopy126">'[54]Movement schedule'!#REF!</definedName>
    <definedName name="TextRefCopy13">#REF!</definedName>
    <definedName name="TextRefCopy133">'[54]Movement schedule'!#REF!</definedName>
    <definedName name="TextRefCopy14">#REF!</definedName>
    <definedName name="TextRefCopy147">'[58]Test of FA Installation'!#REF!</definedName>
    <definedName name="TextRefCopy149">'[58]Test of FA Installation'!#REF!</definedName>
    <definedName name="TextRefCopy15">#REF!</definedName>
    <definedName name="TextRefCopy151">'[58]Test of FA Installation'!#REF!</definedName>
    <definedName name="TextRefCopy153">'[58]Test of FA Installation'!#REF!</definedName>
    <definedName name="TextRefCopy154">'[58]Test of FA Installation'!#REF!</definedName>
    <definedName name="TextRefCopy156">'[58]Test of FA Installation'!#REF!</definedName>
    <definedName name="TextRefCopy158">'[58]Test of FA Installation'!#REF!</definedName>
    <definedName name="TextRefCopy16">#REF!</definedName>
    <definedName name="TextRefCopy160">'[58]Test of FA Installation'!#REF!</definedName>
    <definedName name="TextRefCopy162">'[58]Test of FA Installation'!#REF!</definedName>
    <definedName name="TextRefCopy164">'[58]Test of FA Installation'!#REF!</definedName>
    <definedName name="TextRefCopy166">'[58]Test of FA Installation'!#REF!</definedName>
    <definedName name="TextRefCopy17">#REF!</definedName>
    <definedName name="TextRefCopy170">'[58]Test of FA Installation'!#REF!</definedName>
    <definedName name="TextRefCopy172">'[58]Test of FA Installation'!#REF!</definedName>
    <definedName name="TextRefCopy173">'[58]Test of FA Installation'!#REF!</definedName>
    <definedName name="TextRefCopy175">'[58]Test of FA Installation'!#REF!</definedName>
    <definedName name="TextRefCopy177">'[58]Test of FA Installation'!#REF!</definedName>
    <definedName name="TextRefCopy179">'[58]Test of FA Installation'!#REF!</definedName>
    <definedName name="TextRefCopy18">#REF!</definedName>
    <definedName name="TextRefCopy181">'[58]Test of FA Installation'!#REF!</definedName>
    <definedName name="TextRefCopy19">'[53]FA Movement '!#REF!</definedName>
    <definedName name="TextRefCopy2">#REF!</definedName>
    <definedName name="TextRefCopy20">'[53]FA Movement '!#REF!</definedName>
    <definedName name="TextRefCopy21">'[53]FA Movement '!#REF!</definedName>
    <definedName name="TextRefCopy22">'[53]FA Movement '!#REF!</definedName>
    <definedName name="TextRefCopy23">'[53]FA Movement '!#REF!</definedName>
    <definedName name="TextRefCopy24">#REF!</definedName>
    <definedName name="TextRefCopy25">'[53]FA Movement '!#REF!</definedName>
    <definedName name="TextRefCopy26">'[53]FA Movement '!#REF!</definedName>
    <definedName name="TextRefCopy27">'[53]FA Movement '!#REF!</definedName>
    <definedName name="TextRefCopy28">'[53]FA Movement '!#REF!</definedName>
    <definedName name="TextRefCopy29">'[53]FA Movement '!#REF!</definedName>
    <definedName name="TextRefCopy3">#REF!</definedName>
    <definedName name="TextRefCopy30">'[53]FA Movement '!#REF!</definedName>
    <definedName name="TextRefCopy31">'[53]FA Movement '!#REF!</definedName>
    <definedName name="TextRefCopy32">'[53]FA Movement '!#REF!</definedName>
    <definedName name="TextRefCopy33">'[53]FA Movement '!#REF!</definedName>
    <definedName name="TextRefCopy34">'[53]FA Movement '!#REF!</definedName>
    <definedName name="TextRefCopy35">'[53]FA Movement '!#REF!</definedName>
    <definedName name="TextRefCopy36">'[53]FA Movement '!#REF!</definedName>
    <definedName name="TextRefCopy37">'[53]FA Movement '!#REF!</definedName>
    <definedName name="TextRefCopy38">'[53]FA Movement '!#REF!</definedName>
    <definedName name="TextRefCopy39">'[53]FA Movement '!#REF!</definedName>
    <definedName name="TextRefCopy4">#REF!</definedName>
    <definedName name="TextRefCopy40">'[53]FA Movement '!#REF!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'[53]FA Movement '!#REF!</definedName>
    <definedName name="TextRefCopy47">'[53]FA Movement '!#REF!</definedName>
    <definedName name="TextRefCopy48">[55]Provisions!$B$6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'[58]Test of FA Installation'!#REF!</definedName>
    <definedName name="TextRefCopy59">'[58]Test of FA Installation'!#REF!</definedName>
    <definedName name="TextRefCopy6">#REF!</definedName>
    <definedName name="TextRefCopy60">'[58]Test of FA Installation'!#REF!</definedName>
    <definedName name="TextRefCopy61">'[58]Test of FA Installation'!#REF!</definedName>
    <definedName name="TextRefCopy62">'[58]Test of FA Installation'!#REF!</definedName>
    <definedName name="TextRefCopy63">'[58]Test of FA Installation'!#REF!</definedName>
    <definedName name="TextRefCopy64">'[58]Test of FA Installation'!#REF!</definedName>
    <definedName name="TextRefCopy65">'[58]Test of FA Installation'!#REF!</definedName>
    <definedName name="TextRefCopy66">'[58]Test of FA Installation'!#REF!</definedName>
    <definedName name="TextRefCopy67">'[58]Test of FA Installation'!#REF!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2">[58]Additions!#REF!</definedName>
    <definedName name="TextRefCopy74">[59]breakdown!#REF!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'[58]Test of FA Installation'!#REF!</definedName>
    <definedName name="TextRefCopy8">#REF!</definedName>
    <definedName name="TextRefCopy80">[60]Datasheet!$G$16</definedName>
    <definedName name="TextRefCopy81">#REF!</definedName>
    <definedName name="TextRefCopy82">'[58]Test of FA Installation'!#REF!</definedName>
    <definedName name="TextRefCopy83">'[58]Test of FA Installation'!#REF!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#REF!</definedName>
    <definedName name="TextRefCopy89">'[54]depreciation testing'!#REF!</definedName>
    <definedName name="TextRefCopy9">#REF!</definedName>
    <definedName name="TextRefCopy90">#REF!</definedName>
    <definedName name="TextRefCopy91">'[61]% threshhold(salary)'!$C$6</definedName>
    <definedName name="TextRefCopy92">'[54]depreciation testing'!#REF!</definedName>
    <definedName name="TextRefCopy93">'[61]% threshhold(salary)'!$B$5</definedName>
    <definedName name="TextRefCopy94">#REF!</definedName>
    <definedName name="TextRefCopy95">'[62]depreciation testing'!#REF!</definedName>
    <definedName name="TextRefCopy96">'[61]% threshhold(salary)'!$C$6</definedName>
    <definedName name="TextRefCopy97">'[53]depreciation testing'!#REF!</definedName>
    <definedName name="TextRefCopy98">#REF!</definedName>
    <definedName name="TextRefCopy99">'[53]FA Movement '!#REF!</definedName>
    <definedName name="TextRefCopyRangeCount" hidden="1">9</definedName>
    <definedName name="Threshold">#REF!</definedName>
    <definedName name="tid">[20]Tabeller!$E$17</definedName>
    <definedName name="TONMILL">'[12]CamKum Prod'!$H$21</definedName>
    <definedName name="TONMIN">'[12]CamKum Prod'!$H$15</definedName>
    <definedName name="Total">#REF!</definedName>
    <definedName name="total_1" localSheetId="2">'[49]A 100'!#REF!</definedName>
    <definedName name="total_1">'[49]A 100'!#REF!</definedName>
    <definedName name="Total_Name_rang1">#REF!</definedName>
    <definedName name="Total_Name_rang2">#REF!</definedName>
    <definedName name="Total_R">#REF!</definedName>
    <definedName name="Total_rang1">#REF!</definedName>
    <definedName name="Total_rang2">#REF!</definedName>
    <definedName name="Total_Rest_Fact">#REF!</definedName>
    <definedName name="Total_Rest_Fact_R">#REF!</definedName>
    <definedName name="Total_Rest_Fact_rang1">#REF!</definedName>
    <definedName name="Total_Rest_Fact_rang2">#REF!</definedName>
    <definedName name="total1">'[63]F100-Trial BS'!#REF!</definedName>
    <definedName name="total1_0">'[63]F100-Trial BS'!$B$78</definedName>
    <definedName name="total1_00" localSheetId="2">'[49]A 100'!#REF!</definedName>
    <definedName name="total1_00">'[49]A 100'!#REF!</definedName>
    <definedName name="total1_01">#REF!</definedName>
    <definedName name="total2_00">'[49]A 100'!#REF!</definedName>
    <definedName name="total2_01">#REF!</definedName>
    <definedName name="total3_00">'[49]A 100'!#REF!</definedName>
    <definedName name="total3_01">#REF!</definedName>
    <definedName name="total4_00" localSheetId="2">#REF!</definedName>
    <definedName name="total4_00">#REF!</definedName>
    <definedName name="total4_01" localSheetId="2">#REF!</definedName>
    <definedName name="total4_01">#REF!</definedName>
    <definedName name="total5_00">#REF!</definedName>
    <definedName name="total5_01">#REF!</definedName>
    <definedName name="Transf_Fact_Rang1_1">#REF!</definedName>
    <definedName name="Transf_Fact_Rang1_2">#REF!</definedName>
    <definedName name="Transf_Fact_Rang1_3">#REF!</definedName>
    <definedName name="Transf_Fact_Rang1_4">#REF!</definedName>
    <definedName name="Transf_Fact_Rang1_5">#REF!</definedName>
    <definedName name="Transf_Fact_Rang1_6">#REF!</definedName>
    <definedName name="Transf_Fact_Rang1_7">#REF!</definedName>
    <definedName name="Transf_Fact_Rang1_8">#REF!</definedName>
    <definedName name="Transf_Fact_Rang2_2">#REF!</definedName>
    <definedName name="Transf_Fact_Rang2_3">#REF!</definedName>
    <definedName name="Transf_Fact_Rang2_4">#REF!</definedName>
    <definedName name="Transf_Fact_Rang2_5">#REF!</definedName>
    <definedName name="Transf_Fact_Rang2_6">#REF!</definedName>
    <definedName name="Transf_Fact_Rang2_7">#REF!</definedName>
    <definedName name="Transf_Fact_Rang2_8">#REF!</definedName>
    <definedName name="Transf_Fact_Rang3_3">#REF!</definedName>
    <definedName name="Transf_Fact_Rang3_4">#REF!</definedName>
    <definedName name="Transf_Fact_Rang3_5">#REF!</definedName>
    <definedName name="Transf_Fact_Rang3_6">#REF!</definedName>
    <definedName name="Transf_Fact_Rang3_7">#REF!</definedName>
    <definedName name="Transf_Fact_Rang3_8">#REF!</definedName>
    <definedName name="Transf_Fact_Rang4_4">#REF!</definedName>
    <definedName name="Transf_Fact_Rang4_5">#REF!</definedName>
    <definedName name="Transf_Fact_Rang4_6">#REF!</definedName>
    <definedName name="Transf_Fact_Rang4_7">#REF!</definedName>
    <definedName name="Transf_Fact_Rang4_8">#REF!</definedName>
    <definedName name="Transf_Fact_Rang5_5">#REF!</definedName>
    <definedName name="Transf_Fact_Rang5_6">#REF!</definedName>
    <definedName name="Transf_Fact_Rang5_7">#REF!</definedName>
    <definedName name="Transf_Fact_Rang5_8">#REF!</definedName>
    <definedName name="Transf_Fact_Rang6_6">#REF!</definedName>
    <definedName name="Transf_Fact_Rang6_7">#REF!</definedName>
    <definedName name="Transf_Fact_Rang6_8">#REF!</definedName>
    <definedName name="Transf_Fact_Rang7_7">#REF!</definedName>
    <definedName name="Transf_Fact_Rang7_8">#REF!</definedName>
    <definedName name="Transf_Fact_Rang8_8">#REF!</definedName>
    <definedName name="unhide">#REF!</definedName>
    <definedName name="Unitname">[39]SETUP!$D$9</definedName>
    <definedName name="USD">150.2</definedName>
    <definedName name="v">#REF!</definedName>
    <definedName name="valid">#REF!</definedName>
    <definedName name="values">#REF!,#REF!,#REF!</definedName>
    <definedName name="valutac1">[20]Tabeller!$K$17</definedName>
    <definedName name="VAT">16%</definedName>
    <definedName name="version">"v.04.01.LC"</definedName>
    <definedName name="vfhn">[64]Апрель!#REF!</definedName>
    <definedName name="vfhn02u">[65]Март!#REF!</definedName>
    <definedName name="VOLUMES">#REF!</definedName>
    <definedName name="w" hidden="1">'[12]Prelim Cost'!$B$36:$L$36</definedName>
    <definedName name="WC">#REF!</definedName>
    <definedName name="wer">#REF!</definedName>
    <definedName name="WIDTH">#REF!</definedName>
    <definedName name="work_path">#REF!</definedName>
    <definedName name="working">#REF!</definedName>
    <definedName name="wrn.Aging._.and._.Trend._.Analysis." hidden="1">{#N/A,#N/A,FALSE,"Aging Summary";#N/A,#N/A,FALSE,"Ratio Analysis";#N/A,#N/A,FALSE,"Test 120 Day Accts";#N/A,#N/A,FALSE,"Tickmarks"}</definedName>
    <definedName name="wrn.Coded._.IAS._.FS." hidden="1">{"IASTrail",#N/A,FALSE,"IAS"}</definedName>
    <definedName name="wrn.Fixed._.Assets._.Note._.and._.Depreciation." hidden="1">{#N/A,#N/A,FALSE,"FA_1";#N/A,#N/A,FALSE,"Dep'n SE";#N/A,#N/A,FALSE,"Dep'n FC"}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hidden="1">{#N/A,#N/A,TRUE,"MAP";#N/A,#N/A,TRUE,"STEPS";#N/A,#N/A,TRUE,"RULES"}</definedName>
    <definedName name="wrn.IAS._.BS._.PL._.CF._.and._.Notes.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nflation._.factors._.used." hidden="1">{#N/A,#N/A,FALSE,"Infl_fact"}</definedName>
    <definedName name="wrn.Loans." hidden="1">{"Summary report",#N/A,FALSE,"BBH";"Details - chart",#N/A,FALSE,"BBH"}</definedName>
    <definedName name="wrn.PL._.Analysis." hidden="1">{"AnalRSA",#N/A,TRUE,"PL-Anal";"AnalIAS",#N/A,TRUE,"PL-Anal"}</definedName>
    <definedName name="wrn.RSA._.BS._.and._.PL." hidden="1">{"BS1",#N/A,TRUE,"RSA_FS";"BS2",#N/A,TRUE,"RSA_FS";"BS3",#N/A,TRUE,"RSA_FS"}</definedName>
    <definedName name="XREF_COLUMN_1" hidden="1">[66]AHEPS!#REF!</definedName>
    <definedName name="XREF_COLUMN_10" hidden="1">[66]AHEPS!#REF!</definedName>
    <definedName name="XREF_COLUMN_2" hidden="1">#REF!</definedName>
    <definedName name="XREF_COLUMN_3" hidden="1">'[67]8250'!$D$1:$D$65536</definedName>
    <definedName name="XREF_COLUMN_4" hidden="1">'[67]8140'!$P$1:$P$65536</definedName>
    <definedName name="XREF_COLUMN_5" hidden="1">'[68]DD Reserve calculation'!#REF!</definedName>
    <definedName name="XREF_COLUMN_6" hidden="1">[66]OshHPP!#REF!</definedName>
    <definedName name="XREF_COLUMN_7" hidden="1">'[67]8145'!$P$1:$P$65536</definedName>
    <definedName name="XREF_COLUMN_8" hidden="1">[66]BHPP!#REF!</definedName>
    <definedName name="XREF_COLUMN_9" hidden="1">'[67]8113'!$P$1:$P$65536</definedName>
    <definedName name="XRefActiveRow" hidden="1">[69]XREF!$A$3</definedName>
    <definedName name="XRefColumnsCount" hidden="1">1</definedName>
    <definedName name="XRefCopy1" hidden="1">'[70]Cust acc 2003'!#REF!</definedName>
    <definedName name="XRefCopy12Row" hidden="1">[66]XREF!#REF!</definedName>
    <definedName name="XRefCopy17Row" hidden="1">[66]XREF!#REF!</definedName>
    <definedName name="XRefCopy1Row" hidden="1">[69]XREF!$A$2:$IV$2</definedName>
    <definedName name="XRefCopy2" hidden="1">#REF!</definedName>
    <definedName name="XRefCopy3Row" hidden="1">#REF!</definedName>
    <definedName name="XRefCopy4" hidden="1">[71]summary!#REF!</definedName>
    <definedName name="XRefCopy5Row" hidden="1">[72]XREF!#REF!</definedName>
    <definedName name="XRefCopy9Row" hidden="1">[66]XREF!#REF!</definedName>
    <definedName name="XRefCopyRangeCount" hidden="1">8</definedName>
    <definedName name="XRefPaste10" hidden="1">'[67]8145'!$O$17</definedName>
    <definedName name="XRefPaste10Row" hidden="1">[67]XREF!$A$11:$IV$11</definedName>
    <definedName name="XRefPaste11" hidden="1">'[67]8200'!$O$17</definedName>
    <definedName name="XRefPaste11Row" hidden="1">[67]XREF!$A$12:$IV$12</definedName>
    <definedName name="XRefPaste12" hidden="1">'[67]8113'!$O$16</definedName>
    <definedName name="XRefPaste12Row" hidden="1">[67]XREF!$A$13:$IV$13</definedName>
    <definedName name="XRefPaste13" hidden="1">'[67]8082'!$O$16</definedName>
    <definedName name="XRefPaste13Row" hidden="1">[67]XREF!$A$14:$IV$14</definedName>
    <definedName name="XRefPaste1Row" hidden="1">#REF!</definedName>
    <definedName name="XRefPaste2Row" hidden="1">[67]XREF!$A$3:$IV$3</definedName>
    <definedName name="XRefPaste3" hidden="1">'[67]8180 (8181,8182)'!$O$20</definedName>
    <definedName name="XRefPaste3Row" hidden="1">[67]XREF!$A$4:$IV$4</definedName>
    <definedName name="XRefPaste4" hidden="1">'[67]8210'!$O$18</definedName>
    <definedName name="XRefPaste4Row" hidden="1">[67]XREF!$A$5:$IV$5</definedName>
    <definedName name="XRefPaste5" hidden="1">'[67]8250'!$C$44</definedName>
    <definedName name="XRefPaste5Row" hidden="1">[67]XREF!$A$6:$IV$6</definedName>
    <definedName name="XRefPaste6" hidden="1">'[67]8140'!$O$16</definedName>
    <definedName name="XRefPaste6Row" hidden="1">[67]XREF!$A$7:$IV$7</definedName>
    <definedName name="XRefPaste7" hidden="1">#REF!</definedName>
    <definedName name="XRefPaste7Row" hidden="1">[67]XREF!$A$8:$IV$8</definedName>
    <definedName name="XRefPaste8" hidden="1">#REF!</definedName>
    <definedName name="XRefPaste8Row" hidden="1">[67]XREF!$A$9:$IV$9</definedName>
    <definedName name="XRefPaste9" hidden="1">'[67]8070'!$O$18</definedName>
    <definedName name="XRefPaste9Row" hidden="1">[67]XREF!$A$10:$IV$10</definedName>
    <definedName name="XRefPasteRangeCount" hidden="1">1</definedName>
    <definedName name="year">[33]Settings!#REF!</definedName>
    <definedName name="z">#REF!</definedName>
    <definedName name="Z_3FF835A2_A4C0_4941_9E4A_4EABDC6914AE_.wvu.Cols" hidden="1">#REF!,#REF!,#REF!</definedName>
    <definedName name="Z_3FF835A2_A4C0_4941_9E4A_4EABDC6914AE_.wvu.FilterData" hidden="1">#REF!</definedName>
    <definedName name="Z_3FF835A2_A4C0_4941_9E4A_4EABDC6914AE_.wvu.PrintArea" hidden="1">#REF!</definedName>
    <definedName name="Z_3FF835A2_A4C0_4941_9E4A_4EABDC6914AE_.wvu.Rows" hidden="1">#REF!</definedName>
    <definedName name="Z_9944A555_2A6E_4775_AF28_A37C2EA58D79_.wvu.Cols" hidden="1">#REF!,#REF!,#REF!</definedName>
    <definedName name="Z_9944A555_2A6E_4775_AF28_A37C2EA58D79_.wvu.FilterData" hidden="1">#REF!</definedName>
    <definedName name="Z_9944A555_2A6E_4775_AF28_A37C2EA58D79_.wvu.PrintArea" hidden="1">#REF!</definedName>
    <definedName name="Z_9944A555_2A6E_4775_AF28_A37C2EA58D79_.wvu.Rows" hidden="1">#REF!</definedName>
    <definedName name="Z_C38D798C_080A_4519_9B17_6ABAC626E22C_.wvu.Cols" hidden="1">#REF!,#REF!,#REF!</definedName>
    <definedName name="Z_C38D798C_080A_4519_9B17_6ABAC626E22C_.wvu.FilterData" hidden="1">#REF!</definedName>
    <definedName name="Z_C38D798C_080A_4519_9B17_6ABAC626E22C_.wvu.PrintArea" hidden="1">#REF!</definedName>
    <definedName name="Z_C38D798C_080A_4519_9B17_6ABAC626E22C_.wvu.Rows" hidden="1">#REF!</definedName>
    <definedName name="а1">[73]ЯНВАРЬ!#REF!</definedName>
    <definedName name="Август">#REF!</definedName>
    <definedName name="август2002г">[65]Сентябрь!#REF!</definedName>
    <definedName name="адмрасходы">[74]Лист2!#REF!</definedName>
    <definedName name="амортизация">[74]Лист2!#REF!</definedName>
    <definedName name="Апрель">[64]Апрель!#REF!</definedName>
    <definedName name="апрель2000">[65]Квартал!#REF!</definedName>
    <definedName name="аренда">[74]Лист2!#REF!</definedName>
    <definedName name="_xlnm.Database">#REF!</definedName>
    <definedName name="баланс">'[75]Актив(1)'!$E$1:$E$65536</definedName>
    <definedName name="биржа">[76]База!$A$1:$T$65536</definedName>
    <definedName name="биржа1">[76]База!$B$1:$T$65536</definedName>
    <definedName name="БЛРаздел1">[77]ОборБалФормОтч!$C$19:$C$24,[77]ОборБалФормОтч!$E$19:$F$24,[77]ОборБалФормОтч!$D$26:$F$31,[77]ОборБалФормОтч!$C$33:$C$38,[77]ОборБалФормОтч!$E$33:$F$38,[77]ОборБалФормОтч!$D$40:$F$43,[77]ОборБалФормОтч!$C$45:$C$48,[77]ОборБалФормОтч!$E$45:$F$48,[77]ОборБалФормОтч!$C$19</definedName>
    <definedName name="БЛРаздел2">[77]ОборБалФормОтч!$C$51:$C$58,[77]ОборБалФормОтч!$E$51:$F$58,[77]ОборБалФормОтч!$C$60:$C$63,[77]ОборБалФормОтч!$E$60:$F$63,[77]ОборБалФормОтч!$C$65:$C$67,[77]ОборБалФормОтч!$E$65:$F$67,[77]ОборБалФормОтч!$C$51</definedName>
    <definedName name="БЛРаздел3">[77]ОборБалФормОтч!$C$70:$C$72,[77]ОборБалФормОтч!$D$73:$F$73,[77]ОборБалФормОтч!$E$70:$F$72,[77]ОборБалФормОтч!$C$75:$C$77,[77]ОборБалФормОтч!$E$75:$F$77,[77]ОборБалФормОтч!$C$79:$C$82,[77]ОборБалФормОтч!$E$79:$F$82,[77]ОборБалФормОтч!$C$84:$C$86,[77]ОборБалФормОтч!$E$84:$F$86,[77]ОборБалФормОтч!$C$88:$C$89,[77]ОборБалФормОтч!$E$88:$F$89,[77]ОборБалФормОтч!$C$70</definedName>
    <definedName name="БЛРаздел4">[77]ОборБалФормОтч!$E$106:$F$107,[77]ОборБалФормОтч!$C$106:$C$107,[77]ОборБалФормОтч!$E$102:$F$104,[77]ОборБалФормОтч!$C$102:$C$104,[77]ОборБалФормОтч!$C$97:$C$100,[77]ОборБалФормОтч!$E$97:$F$100,[77]ОборБалФормОтч!$E$92:$F$95,[77]ОборБалФормОтч!$C$92:$C$95,[77]ОборБалФормОтч!$C$92</definedName>
    <definedName name="БЛРаздел5">[77]ОборБалФормОтч!$C$113:$C$114,[77]ОборБалФормОтч!$D$110:$F$112,[77]ОборБалФормОтч!$E$113:$F$114,[77]ОборБалФормОтч!$D$115:$F$115,[77]ОборБалФормОтч!$D$117:$F$119,[77]ОборБалФормОтч!$D$121:$F$122,[77]ОборБалФормОтч!$D$124:$F$126,[77]ОборБалФормОтч!$D$110</definedName>
    <definedName name="БЛРаздел6">[77]ОборБалФормОтч!$D$129:$F$132,[77]ОборБалФормОтч!$D$134:$F$135,[77]ОборБалФормОтч!$D$137:$F$140,[77]ОборБалФормОтч!$D$142:$F$144,[77]ОборБалФормОтч!$D$146:$F$150,[77]ОборБалФормОтч!$D$152:$F$154,[77]ОборБалФормОтч!$D$156:$F$162,[77]ОборБалФормОтч!$D$129</definedName>
    <definedName name="БЛРаздел7">[77]ОборБалФормОтч!$D$179:$F$185,[77]ОборБалФормОтч!$D$175:$F$177,[77]ОборБалФормОтч!$D$165:$F$173,[77]ОборБалФормОтч!$D$165</definedName>
    <definedName name="БЛРаздел8">[77]ОборБалФормОтч!$E$200:$F$207,[77]ОборБалФормОтч!$C$200:$C$207,[77]ОборБалФормОтч!$E$189:$F$198,[77]ОборБалФормОтч!$C$189:$C$198,[77]ОборБалФормОтч!$E$188:$F$188,[77]ОборБалФормОтч!$C$188</definedName>
    <definedName name="БЛРаздел9">[77]ОборБалФормОтч!$E$234:$F$237,[77]ОборБалФормОтч!$C$234:$C$237,[77]ОборБалФормОтч!$E$224:$F$232,[77]ОборБалФормОтч!$C$224:$C$232,[77]ОборБалФормОтч!$E$223:$F$223,[77]ОборБалФормОтч!$C$223,[77]ОборБалФормОтч!$E$217:$F$221,[77]ОборБалФормОтч!$C$217:$C$221,[77]ОборБалФормОтч!$E$210:$F$215,[77]ОборБалФормОтч!$C$210:$C$215,[77]ОборБалФормОтч!$C$210</definedName>
    <definedName name="БПДанные">[77]ТитулЛистОтч!$C$22:$D$33,[77]ТитулЛистОтч!$C$36:$D$48,[77]ТитулЛистОтч!$C$22</definedName>
    <definedName name="Всего">#REF!</definedName>
    <definedName name="выпуск">[64]Январь!#REF!</definedName>
    <definedName name="грп">#REF!</definedName>
    <definedName name="дата">#REF!</definedName>
    <definedName name="Дата_справки">#REF!</definedName>
    <definedName name="ДатаБаланса">#REF!</definedName>
    <definedName name="дек02">[65]Сентябрь!#REF!</definedName>
    <definedName name="дек2002год">[64]Сентябрь!#REF!</definedName>
    <definedName name="Декабрь">[64]Декабрь!#REF!</definedName>
    <definedName name="декабрь2002">[64]Ноябрь!#REF!</definedName>
    <definedName name="доллар">[78]Данные!$A$1:$F$65536</definedName>
    <definedName name="за2002">[64]Январь!#REF!</definedName>
    <definedName name="за4мес">[64]Квартал!#REF!</definedName>
    <definedName name="Загол_1_1">#REF!</definedName>
    <definedName name="Загол_1_2">#REF!</definedName>
    <definedName name="Загол_1_3">#REF!</definedName>
    <definedName name="Загол_1_4">#REF!</definedName>
    <definedName name="Загол_1_5">#REF!</definedName>
    <definedName name="Загол_1_6">#REF!</definedName>
    <definedName name="Загол_1_7">#REF!</definedName>
    <definedName name="Загол_2_1">#REF!</definedName>
    <definedName name="Загол_2_2">#REF!</definedName>
    <definedName name="Загол_2_3">#REF!</definedName>
    <definedName name="Загол_2_4">#REF!</definedName>
    <definedName name="Загол_2_5">#REF!</definedName>
    <definedName name="Загол_2_6">#REF!</definedName>
    <definedName name="Загол_2_7">#REF!</definedName>
    <definedName name="_xlnm.Print_Titles">#N/A</definedName>
    <definedName name="Зарплата">#REF!</definedName>
    <definedName name="ЗглвПравый">#REF!</definedName>
    <definedName name="ЗглвПравыйДляЛистаБаланс">#REF!</definedName>
    <definedName name="земельный_налог">[74]Лист2!#REF!</definedName>
    <definedName name="зквартал">[65]Январь!#REF!</definedName>
    <definedName name="ИмяФайлаSQL">#REF!</definedName>
    <definedName name="инкассация">[74]Лист2!#REF!</definedName>
    <definedName name="Июль">[64]Июль!#REF!</definedName>
    <definedName name="июль2002">[65]Декабрь!#REF!</definedName>
    <definedName name="Июнь">[64]Июнь!#REF!</definedName>
    <definedName name="йй">[0]!йй</definedName>
    <definedName name="Квартал1">[64]Квартал!#REF!</definedName>
    <definedName name="Квартал2">#REF!</definedName>
    <definedName name="Квартал3">#REF!</definedName>
    <definedName name="Квартал4">#REF!</definedName>
    <definedName name="колич_РКО">[74]Лист2!#REF!</definedName>
    <definedName name="командировки">[74]Лист2!#REF!</definedName>
    <definedName name="лддлд">#REF!</definedName>
    <definedName name="Май">#REF!</definedName>
    <definedName name="Макрос1" localSheetId="2">ф2!Макрос1</definedName>
    <definedName name="Макрос1">#N/A</definedName>
    <definedName name="Март">[64]Март!#REF!</definedName>
    <definedName name="март02г">[64]Январь!#REF!</definedName>
    <definedName name="март2002">[64]Июль!#REF!</definedName>
    <definedName name="матер_содерж_зданий">[74]Лист2!#REF!</definedName>
    <definedName name="материальные_расх">[74]Лист2!#REF!</definedName>
    <definedName name="мрп">[79]справка!$A$4:$B$15</definedName>
    <definedName name="на_нач._года">#REF!,#REF!,#REF!,#REF!,#REF!,#REF!,#REF!,#REF!,#REF!,#REF!,#REF!,#REF!,#REF!,#REF!,#REF!,#REF!,#REF!</definedName>
    <definedName name="налог_имущество">[74]Лист2!#REF!</definedName>
    <definedName name="налог_транспорт">[74]Лист2!#REF!</definedName>
    <definedName name="налог_ЦБ">[74]Лист2!#REF!</definedName>
    <definedName name="налоги">[74]Лист2!#REF!</definedName>
    <definedName name="НДС">[74]Лист2!#REF!</definedName>
    <definedName name="Ноябрь">[64]Ноябрь!#REF!</definedName>
    <definedName name="Нстроки">#REF!</definedName>
    <definedName name="_xlnm.Print_Area" localSheetId="2">ф2!$A$1:$C$63</definedName>
    <definedName name="_xlnm.Print_Area">#REF!</definedName>
    <definedName name="Область_печати_ИМ">#REF!</definedName>
    <definedName name="обмунд_инкасс">[74]Лист2!#REF!</definedName>
    <definedName name="обмундир_охраны">[74]Лист2!#REF!</definedName>
    <definedName name="обор">[80]ОборБалФормОтч!$C$70:$C$72,[80]ОборБалФормОтч!$D$73:$F$73,[80]ОборБалФормОтч!$E$70:$F$72,[80]ОборБалФормОтч!$C$75:$C$77,[80]ОборБалФормОтч!$E$75:$F$77,[80]ОборБалФормОтч!$C$79:$C$82,[80]ОборБалФормОтч!$E$79:$F$82,[80]ОборБалФормОтч!$C$84:$C$86,[80]ОборБалФормОтч!$E$84:$F$86,[80]ОборБалФормОтч!$C$88:$C$89,[80]ОборБалФормОтч!$E$88:$F$89,[80]ОборБалФормОтч!$C$70</definedName>
    <definedName name="обороты">[80]ОборБалФормОтч!$C$19:$C$24,[80]ОборБалФормОтч!$E$19:$F$24,[80]ОборБалФормОтч!$D$26:$F$31,[80]ОборБалФормОтч!$C$33:$C$38,[80]ОборБалФормОтч!$E$33:$F$38,[80]ОборБалФормОтч!$D$40:$F$43,[80]ОборБалФормОтч!$C$45:$C$48,[80]ОборБалФормОтч!$E$45:$F$48,[80]ОборБалФормОтч!$C$19</definedName>
    <definedName name="Обязательства_по_форфейтинговым_операциям">'[36]31.12.03'!$E$829</definedName>
    <definedName name="окт">[64]Март!#REF!</definedName>
    <definedName name="Октябрь">#REF!</definedName>
    <definedName name="октябрь2002">[64]Январь!#REF!</definedName>
    <definedName name="октябрьуслуги">[64]Сентябрь!#REF!</definedName>
    <definedName name="оол">#REF!</definedName>
    <definedName name="оплата_труда">[74]Лист2!#REF!</definedName>
    <definedName name="охрана">[74]Лист2!#REF!</definedName>
    <definedName name="Период_отгрузки">#REF!</definedName>
    <definedName name="подгот_кадров">[74]Лист2!#REF!</definedName>
    <definedName name="Подготовка_к_печати_и_сохранение0710">[0]!Подготовка_к_печати_и_сохранение0710</definedName>
    <definedName name="подписка">[74]Лист2!#REF!</definedName>
    <definedName name="прил14_нов" localSheetId="2">ф2!прил14_нов</definedName>
    <definedName name="прил14_нов">#N/A</definedName>
    <definedName name="проч_адмрасх">[74]Лист2!#REF!</definedName>
    <definedName name="проч_операц">[74]Лист2!#REF!</definedName>
    <definedName name="прочие_налог">[74]Лист2!#REF!</definedName>
    <definedName name="прочие_общехоз">[74]Лист2!#REF!</definedName>
    <definedName name="прочие_расх">[74]Лист2!#REF!</definedName>
    <definedName name="расх_мат_охраны">[74]Лист2!#REF!</definedName>
    <definedName name="расх_матер_инкасс">[74]Лист2!#REF!</definedName>
    <definedName name="реклама">[74]Лист2!#REF!</definedName>
    <definedName name="_xlnm.Recorder">#REF!</definedName>
    <definedName name="ремонт">[74]Лист2!#REF!</definedName>
    <definedName name="РОблКл1">#REF!</definedName>
    <definedName name="РОблКл2">#REF!</definedName>
    <definedName name="РОблКл3">#REF!</definedName>
    <definedName name="РОблКл4">#REF!</definedName>
    <definedName name="РОблКл5">#REF!</definedName>
    <definedName name="РОблКл6">#REF!</definedName>
    <definedName name="РОблКл7">#REF!</definedName>
    <definedName name="роДатаОтчетаSQL">#REF!</definedName>
    <definedName name="роЗаголовок1">#REF!</definedName>
    <definedName name="роЗаголовок2">#REF!</definedName>
    <definedName name="роЗаголовок3">#REF!</definedName>
    <definedName name="роИмяБанка">#REF!</definedName>
    <definedName name="роИмяФайлаТелеграммы">#REF!</definedName>
    <definedName name="роКаталогФайлаТелеграммы">#REF!</definedName>
    <definedName name="роКодМФО">#REF!</definedName>
    <definedName name="роПодпись1">#REF!</definedName>
    <definedName name="роПодпись2">#REF!</definedName>
    <definedName name="роПодпись3">#REF!</definedName>
    <definedName name="роПодпись4">#REF!</definedName>
    <definedName name="роРазделитель1">#REF!</definedName>
    <definedName name="роРазделитель2">#REF!</definedName>
    <definedName name="роРазделитель3">#REF!</definedName>
    <definedName name="Сводный_баланс_н_п_с">[0]!Сводный_баланс_н_п_с</definedName>
    <definedName name="связь">[74]Лист2!#REF!</definedName>
    <definedName name="сент">[64]Июнь!#REF!</definedName>
    <definedName name="сент2002">[65]Январь!#REF!</definedName>
    <definedName name="Сентябрь">[64]Сентябрь!#REF!</definedName>
    <definedName name="сентябрь2000год">[65]Март!#REF!</definedName>
    <definedName name="содерж_помещ">[74]Лист2!#REF!</definedName>
    <definedName name="спец_одежд_обсл_перс">[74]Лист2!#REF!</definedName>
    <definedName name="СТРОИТЕЛЬСТВО">#REF!</definedName>
    <definedName name="Строки">#REF!</definedName>
    <definedName name="счет221">[64]Март!#REF!</definedName>
    <definedName name="сщзн">[0]!сщзн</definedName>
    <definedName name="т">[0]!т</definedName>
    <definedName name="текдепоз">#REF!</definedName>
    <definedName name="техобслуж_ВТ">[74]Лист2!#REF!</definedName>
    <definedName name="техобслуж_ОС">[74]Лист2!#REF!</definedName>
    <definedName name="тов6м">[64]Июль!#REF!</definedName>
    <definedName name="транспорт">[74]Лист2!#REF!</definedName>
    <definedName name="Требования_к_должнику_по_форфейтинговым_операциям">'[36]31.12.03'!$E$789</definedName>
    <definedName name="Узлы">#REF!</definedName>
    <definedName name="Упорядочить_по_областям">[81]!Упорядочить_по_областям</definedName>
    <definedName name="усл">[64]Сентябрь!#REF!</definedName>
    <definedName name="усл2002">[64]Январь!#REF!</definedName>
    <definedName name="услуги">[64]Сентябрь!#REF!</definedName>
    <definedName name="ф77">#REF!</definedName>
    <definedName name="фев02г">[65]Ноябрь!#REF!</definedName>
    <definedName name="февр">[64]Июнь!#REF!</definedName>
    <definedName name="Февраль">#REF!</definedName>
    <definedName name="Флажок16_Щелкнуть">[0]!Флажок16_Щелкнуть</definedName>
    <definedName name="Цена_03">[82]LME_prices!#REF!</definedName>
    <definedName name="Цена_33">[82]LME_prices!#REF!</definedName>
    <definedName name="Цена_34">[82]LME_prices!#REF!</definedName>
    <definedName name="Цена_35">[82]LME_prices!#REF!</definedName>
    <definedName name="Цена_4">#REF!</definedName>
    <definedName name="Цена_5">#REF!</definedName>
    <definedName name="Цена_55">[82]LME_prices!$F$177</definedName>
    <definedName name="Цена_97">#REF!</definedName>
    <definedName name="Цена_переработки">#REF!</definedName>
    <definedName name="ЦенаFCA_53">[82]LME_prices!#REF!</definedName>
    <definedName name="Январь">[64]Январь!#REF!</definedName>
    <definedName name="январь2002">[65]Ноябрь!#REF!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24519"/>
</workbook>
</file>

<file path=xl/calcChain.xml><?xml version="1.0" encoding="utf-8"?>
<calcChain xmlns="http://schemas.openxmlformats.org/spreadsheetml/2006/main">
  <c r="C59" i="1"/>
  <c r="B59"/>
  <c r="C7" i="14"/>
  <c r="C8"/>
  <c r="C6"/>
  <c r="D8"/>
  <c r="D7"/>
  <c r="D6"/>
  <c r="C9" i="13"/>
  <c r="B10"/>
  <c r="B9" s="1"/>
  <c r="B11"/>
  <c r="B12"/>
  <c r="B13"/>
  <c r="C14"/>
  <c r="B15"/>
  <c r="B16"/>
  <c r="B14" s="1"/>
  <c r="B17"/>
  <c r="B18"/>
  <c r="B19"/>
  <c r="B20"/>
  <c r="C20"/>
  <c r="B21"/>
  <c r="C22"/>
  <c r="C41" s="1"/>
  <c r="C43" s="1"/>
  <c r="C61" s="1"/>
  <c r="C63" s="1"/>
  <c r="B24"/>
  <c r="B27"/>
  <c r="B28"/>
  <c r="B31"/>
  <c r="B36"/>
  <c r="B37"/>
  <c r="B38"/>
  <c r="B39"/>
  <c r="B40"/>
  <c r="B42"/>
  <c r="B46"/>
  <c r="B49"/>
  <c r="C49"/>
  <c r="B52"/>
  <c r="B55"/>
  <c r="B56"/>
  <c r="B58" s="1"/>
  <c r="C58"/>
  <c r="B60"/>
  <c r="B62"/>
  <c r="D11" i="14" l="1"/>
  <c r="D16" s="1"/>
  <c r="C11"/>
  <c r="C16" s="1"/>
  <c r="B22" i="13"/>
  <c r="B41" s="1"/>
  <c r="B43" s="1"/>
  <c r="B61" s="1"/>
  <c r="B63" s="1"/>
  <c r="E11" i="12"/>
  <c r="E13"/>
  <c r="E15"/>
  <c r="E16"/>
  <c r="B17"/>
  <c r="C17"/>
  <c r="D17"/>
  <c r="E17"/>
  <c r="B18"/>
  <c r="C18"/>
  <c r="C21" s="1"/>
  <c r="D18"/>
  <c r="E18"/>
  <c r="E21" s="1"/>
  <c r="E20"/>
  <c r="B21"/>
  <c r="D21"/>
  <c r="E23"/>
  <c r="E25"/>
  <c r="E27"/>
  <c r="E29" s="1"/>
  <c r="E30" s="1"/>
  <c r="E33" s="1"/>
  <c r="E28"/>
  <c r="B29"/>
  <c r="C29"/>
  <c r="D29"/>
  <c r="B30"/>
  <c r="B33" s="1"/>
  <c r="C30"/>
  <c r="D30"/>
  <c r="D33" s="1"/>
  <c r="E32"/>
  <c r="C33"/>
  <c r="B35" i="11" l="1"/>
  <c r="B28"/>
  <c r="B18"/>
  <c r="B16" i="1"/>
  <c r="C57"/>
  <c r="B57"/>
  <c r="B36" i="11" l="1"/>
  <c r="B41" i="1"/>
  <c r="C41" l="1"/>
  <c r="C16"/>
  <c r="B8"/>
  <c r="B26" s="1"/>
  <c r="B33" s="1"/>
  <c r="C8"/>
  <c r="C26" l="1"/>
  <c r="C33" s="1"/>
  <c r="B47"/>
  <c r="B51" s="1"/>
  <c r="B58" s="1"/>
  <c r="C47" l="1"/>
  <c r="C51" s="1"/>
  <c r="C58" s="1"/>
</calcChain>
</file>

<file path=xl/sharedStrings.xml><?xml version="1.0" encoding="utf-8"?>
<sst xmlns="http://schemas.openxmlformats.org/spreadsheetml/2006/main" count="205" uniqueCount="172">
  <si>
    <t>Отчет о совокупном доходе</t>
  </si>
  <si>
    <t>(в тысячах тенге)</t>
  </si>
  <si>
    <t>Процентные доходы</t>
  </si>
  <si>
    <t>Инвестиции в иные организации</t>
  </si>
  <si>
    <t xml:space="preserve">Долговые ценные бумаги </t>
  </si>
  <si>
    <t>Инвестиции, удерживаемые до погашения</t>
  </si>
  <si>
    <t xml:space="preserve">Ссуды, предоставленные клиентам </t>
  </si>
  <si>
    <t xml:space="preserve">Средства, предоставленные банкам </t>
  </si>
  <si>
    <t>Процентные расходы</t>
  </si>
  <si>
    <t xml:space="preserve">Выпущенные долговые ценные бумаги </t>
  </si>
  <si>
    <t>Выпущенные субординированные облигации</t>
  </si>
  <si>
    <t>Ссуды банков и других финансовых институтов</t>
  </si>
  <si>
    <t>Займы от материнской компании</t>
  </si>
  <si>
    <t>Вклады банков</t>
  </si>
  <si>
    <t>Ссуды и средства, предоставленные Правительством Республики Казахстан</t>
  </si>
  <si>
    <t xml:space="preserve">Средства клиентов </t>
  </si>
  <si>
    <t>Чистый доход/(убыток) от операций с иностранной валютой</t>
  </si>
  <si>
    <t>Чистый  реализованный доход/(убыток) от  инвестиций с активами, имеющимся в наличии для продажи</t>
  </si>
  <si>
    <t>Чистый доход/(убыток) от операций с производными финансовыми инструментами</t>
  </si>
  <si>
    <t>Доход/(убыток) от выкупа долговых ценных бумаг</t>
  </si>
  <si>
    <t>Прочие доходы/(убытки), нетто</t>
  </si>
  <si>
    <t>Операционная прибыль/(убыток)</t>
  </si>
  <si>
    <t>Восстановление/(формирование) резерва под обесценение по займам, выданным клиентам</t>
  </si>
  <si>
    <t>Восстановление/(формирование) резерва под обесценение по ценным бумагам</t>
  </si>
  <si>
    <t>Восстановление/(формирование) резерва под обесценение по вкладам, размещенным в других банках</t>
  </si>
  <si>
    <t xml:space="preserve">Восстановление/(формирование) резерва под обесценение по прочим активам </t>
  </si>
  <si>
    <t>Восстановление/(формирование) резерва по аккредитивам</t>
  </si>
  <si>
    <t xml:space="preserve">Амортизация основных средств и нематериальных активов </t>
  </si>
  <si>
    <t xml:space="preserve">Налоги, кроме налога на прибыль </t>
  </si>
  <si>
    <t xml:space="preserve">Прочие операционные расходы </t>
  </si>
  <si>
    <t>Прибыль/(Убыток) до налогообложения</t>
  </si>
  <si>
    <t xml:space="preserve">Экономия/(расход) по подоходному налогу  </t>
  </si>
  <si>
    <t>ПРИБЫЛЬ/(УБЫТОК) ЗА ПЕРИОД</t>
  </si>
  <si>
    <t>Прочий совокупный доход/(убыток):</t>
  </si>
  <si>
    <t xml:space="preserve">Чистое изменение справедливой стоимости активов, имеющихся в наличии для продажи </t>
  </si>
  <si>
    <t>Чистое изменение справедливой стоимости активов, имеющихся в наличии для продажи, отраженное в составе прибыли или убытка</t>
  </si>
  <si>
    <t>Чистый нереализованный (убыток)/доход от операций с инструментами хеджирования за вычетом налогов</t>
  </si>
  <si>
    <t xml:space="preserve">         АО "БРК-Лизинг" дочерняя организация АО "Банк Развития Казахстана"</t>
  </si>
  <si>
    <t xml:space="preserve">Заработная плата работников и налоги по заработной плате </t>
  </si>
  <si>
    <t xml:space="preserve">Заместитель Председателя Правления </t>
  </si>
  <si>
    <t>Главный бухгалтер</t>
  </si>
  <si>
    <t xml:space="preserve">А. Тулепбергенова </t>
  </si>
  <si>
    <t>Отчет о финансовом положении</t>
  </si>
  <si>
    <t>АО "БРК-Лизинг" дочерняя организация АО "Банк Развития Казахстана"</t>
  </si>
  <si>
    <t>АКТИВЫ</t>
  </si>
  <si>
    <t>Денежные средства и их эквиваленты</t>
  </si>
  <si>
    <t>Счета и депозиты в банках</t>
  </si>
  <si>
    <t xml:space="preserve">Дебиторская задолженность по финансовой аренде </t>
  </si>
  <si>
    <t>Финансовые активы, имеющиеся в наличии для продажи</t>
  </si>
  <si>
    <t>Авансовые платежи</t>
  </si>
  <si>
    <t>Активы для передачи по договорам финансовой аренды</t>
  </si>
  <si>
    <t>Основные средства и нематериальные активы</t>
  </si>
  <si>
    <t xml:space="preserve">Прочие активы </t>
  </si>
  <si>
    <t>Итого активов</t>
  </si>
  <si>
    <t xml:space="preserve">ОБЯЗАТЕЛЬСТВА </t>
  </si>
  <si>
    <t>Займы от Материнского банка</t>
  </si>
  <si>
    <t>Выпущенные долговые ценные бумаги</t>
  </si>
  <si>
    <t>Кредиторская задолженность по сделкам  "РЕПО"</t>
  </si>
  <si>
    <t>Кредиторская задолженность</t>
  </si>
  <si>
    <t>Доходы будущих периодов</t>
  </si>
  <si>
    <t>Прочие обязательства</t>
  </si>
  <si>
    <t>Итого обязательств</t>
  </si>
  <si>
    <t>КАПИТАЛ</t>
  </si>
  <si>
    <t>Акционерный капитал</t>
  </si>
  <si>
    <t>Резерв по переоценке финансовых активов, имеющихся в наличии для продажи</t>
  </si>
  <si>
    <t>(Накопленный убыток)/нераспределенная прибыль прошлых лет</t>
  </si>
  <si>
    <t xml:space="preserve">(Накопленный убыток)/нераспределенная прибыль отчетного периода </t>
  </si>
  <si>
    <t>Итого капитала</t>
  </si>
  <si>
    <t>ИТОГО ОБЯЗАТЕЛЬСТВ И КАПИТАЛА</t>
  </si>
  <si>
    <t>А. Тулепбергенова</t>
  </si>
  <si>
    <t>Дебиторская задолженность по сделкам обратного "РЕПО"</t>
  </si>
  <si>
    <t>Кредиторская задолженность по сделкам "РЕПО"</t>
  </si>
  <si>
    <t xml:space="preserve">Прочие процентные расходы </t>
  </si>
  <si>
    <t>Авансы, полученные по финансовой аренде</t>
  </si>
  <si>
    <t>Чистый процентный доход</t>
  </si>
  <si>
    <t>Прочий совокупный доход/(убыток) за отчетный период</t>
  </si>
  <si>
    <t>Итого совокупный доход/(убыток) за  период</t>
  </si>
  <si>
    <t>Общие и административные расходы</t>
  </si>
  <si>
    <t xml:space="preserve">                          за 9 месяцев, закончившиеся 30.09.2013 г.</t>
  </si>
  <si>
    <t>по состоянию на 30 сентября 2013 г.</t>
  </si>
  <si>
    <t xml:space="preserve"> 30.09.2013</t>
  </si>
  <si>
    <t xml:space="preserve">Остаток на 30 сентября 2013 г. </t>
  </si>
  <si>
    <t xml:space="preserve">Выпуск акций </t>
  </si>
  <si>
    <t xml:space="preserve">Операции с собственниками, отраженные непосредственно в капитале  </t>
  </si>
  <si>
    <t>Итого совокупного убытка за период</t>
  </si>
  <si>
    <t>Итого прочего совокупного дохода/(убытка) за период</t>
  </si>
  <si>
    <t>Чистое изменение справедливой стоимости активов, имеющихся в наличии для продажи, переведенное в состав прибыли или убытка, за вычетом подоходного налога</t>
  </si>
  <si>
    <t xml:space="preserve">Чистое изменение справедливой стоимости финансовых активов, имеющихся в наличии для продажи, за вычетом подоходного налога </t>
  </si>
  <si>
    <t>Прочий совокупный доход</t>
  </si>
  <si>
    <t xml:space="preserve">Прибыль за период </t>
  </si>
  <si>
    <t>Итого совокупного дохода</t>
  </si>
  <si>
    <t>Остаток на 01 января 2013 года</t>
  </si>
  <si>
    <t>Остаток на 30 сентября 2012 г.</t>
  </si>
  <si>
    <t>Остаток на 01 января 2012 года</t>
  </si>
  <si>
    <t>Нераспределенная прибыль</t>
  </si>
  <si>
    <t>Резерв по переоценке активов, имеющихся в наличии для продажи</t>
  </si>
  <si>
    <t>Отчет об изменениях в капитале</t>
  </si>
  <si>
    <t>Денежные средства и их эквиваленты на конец периода</t>
  </si>
  <si>
    <t>Денежные средства и их эквиваленты на начало периода</t>
  </si>
  <si>
    <t xml:space="preserve">Чистое (уменьшение)/увеличение денежных средств и их эквивалентов </t>
  </si>
  <si>
    <t xml:space="preserve">Влияние изменений валютных курсов на денежные средства и их эквиваленты </t>
  </si>
  <si>
    <t xml:space="preserve">Движение денежных средств от финансовой деятельности </t>
  </si>
  <si>
    <t>Поступления от размещения субординированного долга</t>
  </si>
  <si>
    <t>Погашение займов от Материнского Банка</t>
  </si>
  <si>
    <t>Займы от Материнского Банка</t>
  </si>
  <si>
    <t>Выкуп и изменения в выпущенных долговых ценных бумагах</t>
  </si>
  <si>
    <t>Поступления от размещения долговых ценных бумаг</t>
  </si>
  <si>
    <t>Прочие распределения</t>
  </si>
  <si>
    <t xml:space="preserve">ДВИЖЕНИЕ ДЕНЕЖНЫХ СРЕДСТВ ОТ ФИНАНСОВОЙ ДЕЯТЕЛЬНОСТИ </t>
  </si>
  <si>
    <t>Движение денежных средств от инвестиционной деятельности</t>
  </si>
  <si>
    <t xml:space="preserve">Выбытие и погашение активов, имеющихся в наличии для продажи  </t>
  </si>
  <si>
    <t xml:space="preserve">Приобретение активов, имеющихся в наличии для продажи </t>
  </si>
  <si>
    <t xml:space="preserve">Приобретение основных средств и нематериальных активов </t>
  </si>
  <si>
    <t xml:space="preserve">ДВИЖЕНИЕ ДЕНЕЖНЫХ СРЕДСТВ ОТ ИНВЕСТИЦИОННОЙ ДЕЯТЕЛЬНОСТИ </t>
  </si>
  <si>
    <t>Движение денежных средств от операционной деятельности</t>
  </si>
  <si>
    <t xml:space="preserve">Подоходный налог уплаченный </t>
  </si>
  <si>
    <t>Чистое выбытие денежных средств от операционной деятельности до уплаты налогов</t>
  </si>
  <si>
    <t xml:space="preserve">Кредиторская задолженность </t>
  </si>
  <si>
    <t>Авансы полученные</t>
  </si>
  <si>
    <t>Кредиторская задолженность по сделкам "репо"</t>
  </si>
  <si>
    <t>Текущие счета и вклады клиентов</t>
  </si>
  <si>
    <t>Займы от банков и прочих финансовых институтов</t>
  </si>
  <si>
    <t>Займы от Правительства Республики Казахстан</t>
  </si>
  <si>
    <t>Увеличение/(уменьшение) операционных обязательств</t>
  </si>
  <si>
    <t xml:space="preserve">Производные финансовые инструменты </t>
  </si>
  <si>
    <t>Активы, подлежащие переводу по договорам финансовой аренды</t>
  </si>
  <si>
    <t>Авансы по договорам финансовой аренды</t>
  </si>
  <si>
    <t>Дебиторская задолженность по договорам финансовой аренды</t>
  </si>
  <si>
    <t xml:space="preserve">Займы, выданные клиентам  </t>
  </si>
  <si>
    <t>Дебиторская задолженность по сделкам "обратного РЕПО"</t>
  </si>
  <si>
    <t>Счета и вклады в банках и других финансовых институтах</t>
  </si>
  <si>
    <t xml:space="preserve">(Увеличение)/уменьшение операционных активов </t>
  </si>
  <si>
    <t xml:space="preserve">Общие и административные расходы </t>
  </si>
  <si>
    <t xml:space="preserve">Прочий доход/(убыток), нетто </t>
  </si>
  <si>
    <t>Чистые поступления/(выплаты) от операций с производными финансовыми инструментами</t>
  </si>
  <si>
    <t xml:space="preserve">Чистые поступления/(выплаты) от операций с иностранной валютой </t>
  </si>
  <si>
    <t>Расходы от операций прямого РЕПО</t>
  </si>
  <si>
    <t>Займы от Материнской компании</t>
  </si>
  <si>
    <t xml:space="preserve">Процентные расходы </t>
  </si>
  <si>
    <t>Соглашения обратного РЕПО</t>
  </si>
  <si>
    <t>Средства в финансовых учреждениях</t>
  </si>
  <si>
    <t>Финансовая аренда клиентам</t>
  </si>
  <si>
    <t>Ценные бумаги</t>
  </si>
  <si>
    <t xml:space="preserve">Процентные доходы </t>
  </si>
  <si>
    <t>ДВИЖЕНИЕ ДЕНЕЖНЫХ СРЕДСТВ ОТ ОПЕРАЦИОННОЙ ДЕЯТЕЛЬНОСТИ</t>
  </si>
  <si>
    <t xml:space="preserve">        за 9 месяцев, закончившиеся 30.09.2013 г.</t>
  </si>
  <si>
    <t>Отчет о движении денежных средств</t>
  </si>
  <si>
    <t>Расчет балансовой стоимости 1 акции</t>
  </si>
  <si>
    <t>на 31.12.12г.</t>
  </si>
  <si>
    <t>TA</t>
  </si>
  <si>
    <t>Активы по балансу</t>
  </si>
  <si>
    <t>итого активов</t>
  </si>
  <si>
    <t>IA</t>
  </si>
  <si>
    <t>Нематериальные активы</t>
  </si>
  <si>
    <t>TL</t>
  </si>
  <si>
    <t>Обязательства по балансу</t>
  </si>
  <si>
    <t>итого обязательств</t>
  </si>
  <si>
    <t>PS</t>
  </si>
  <si>
    <t>сальдо счета "Уставный капитал, привилегированные акции"</t>
  </si>
  <si>
    <t>NAV</t>
  </si>
  <si>
    <t>Чистые активы для простых акций</t>
  </si>
  <si>
    <t>NOcs</t>
  </si>
  <si>
    <t>Количество простых акций</t>
  </si>
  <si>
    <t>BVcs</t>
  </si>
  <si>
    <t>Балансовая стоимость одной акции (тг.)</t>
  </si>
  <si>
    <t>Прочие нематериальные активы</t>
  </si>
  <si>
    <t>Амортизация и обесценение прочих нематериальных активов</t>
  </si>
  <si>
    <t>на 30.09.13 г.</t>
  </si>
  <si>
    <t xml:space="preserve">Б.Шалабеков </t>
  </si>
  <si>
    <t xml:space="preserve">   за 9 месяцев, закончившиеся 30.09.2013 г.</t>
  </si>
  <si>
    <t>Базовая прибыль на одну акцию в тенге</t>
  </si>
  <si>
    <t>Балансовая стоимость одной простой акции на 30.09.2013 г. составляет 46 082,16 тг., на 31.12.2012 г. 36 021,81 тг.</t>
  </si>
</sst>
</file>

<file path=xl/styles.xml><?xml version="1.0" encoding="utf-8"?>
<styleSheet xmlns="http://schemas.openxmlformats.org/spreadsheetml/2006/main">
  <numFmts count="111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* #,##0_);* \(#,##0\);&quot;-&quot;??_);@"/>
    <numFmt numFmtId="165" formatCode="* #,##0.00_);* \(#,##0.00\);&quot;-&quot;??_);@"/>
    <numFmt numFmtId="166" formatCode="_-* #,##0\ &quot;руб&quot;_-;\-* #,##0\ &quot;руб&quot;_-;_-* &quot;-&quot;\ &quot;руб&quot;_-;_-@_-"/>
    <numFmt numFmtId="167" formatCode="_-&quot;£&quot;* #,##0_-;\-&quot;£&quot;* #,##0_-;_-&quot;£&quot;* &quot;-&quot;_-;_-@_-"/>
    <numFmt numFmtId="168" formatCode="&quot;?.&quot;#,##0_);[Red]\(&quot;?.&quot;#,##0\)"/>
    <numFmt numFmtId="169" formatCode="&quot;?.&quot;#,##0.00_);[Red]\(&quot;?.&quot;#,##0.00\)"/>
    <numFmt numFmtId="170" formatCode="&quot;£&quot;#,##0;\-&quot;£&quot;#,##0"/>
    <numFmt numFmtId="171" formatCode="_(* #,##0.0_);_(* \(#,##0.00\);_(* &quot;-&quot;??_);_(@_)"/>
    <numFmt numFmtId="172" formatCode="#,##0;\-#,##0;&quot;-&quot;"/>
    <numFmt numFmtId="173" formatCode="#,##0.0_);\(#,##0.0\)"/>
    <numFmt numFmtId="174" formatCode="&quot;$&quot;#,##0.0_);[Red]\(&quot;$&quot;#,##0.0\)"/>
    <numFmt numFmtId="175" formatCode="#\ ##0_.\ &quot;zі&quot;\ 00\ &quot;gr&quot;;\(#\ ##0.00\z\і\)"/>
    <numFmt numFmtId="176" formatCode="#\ ##0&quot;zі&quot;00&quot;gr&quot;;\(#\ ##0.00\z\і\)"/>
    <numFmt numFmtId="177" formatCode="#,##0.000_);\(#,##0.000\)"/>
    <numFmt numFmtId="178" formatCode="_-&quot;$&quot;* #,##0.00_-;\-&quot;$&quot;* #,##0.00_-;_-&quot;$&quot;* &quot;-&quot;??_-;_-@_-"/>
    <numFmt numFmtId="179" formatCode="0.0%;\(0.0%\)"/>
    <numFmt numFmtId="180" formatCode="&quot;£&quot;#,\);\(&quot;£&quot;#,##0\)"/>
    <numFmt numFmtId="181" formatCode="_-* #,##0\ _K_c_-;\-* #,##0\ _K_c_-;_-* &quot;-&quot;\ _K_c_-;_-@_-"/>
    <numFmt numFmtId="182" formatCode="_-* #,##0.00\ _K_c_-;\-* #,##0.00\ _K_c_-;_-* &quot;-&quot;??\ _K_c_-;_-@_-"/>
    <numFmt numFmtId="183" formatCode="_(* #,##0_);_(* \(#,##0\);_(* &quot;-&quot;_);_(@_)"/>
    <numFmt numFmtId="184" formatCode="#,##0_)_%;\(#,##0\)_%;"/>
    <numFmt numFmtId="185" formatCode="_._.* #,##0.0_)_%;_._.* \(#,##0.0\)_%"/>
    <numFmt numFmtId="186" formatCode="#,##0.0_)_%;\(#,##0.0\)_%;\ \ .0_)_%"/>
    <numFmt numFmtId="187" formatCode="_._.* #,##0.00_)_%;_._.* \(#,##0.00\)_%"/>
    <numFmt numFmtId="188" formatCode="#,##0.00_)_%;\(#,##0.00\)_%;\ \ .00_)_%"/>
    <numFmt numFmtId="189" formatCode="_._.* #,##0.000_)_%;_._.* \(#,##0.000\)_%"/>
    <numFmt numFmtId="190" formatCode="#,##0.000_)_%;\(#,##0.000\)_%;\ \ .000_)_%"/>
    <numFmt numFmtId="191" formatCode="_-* #,##0.00_-;\-* #,##0.00_-;_-* &quot;-&quot;??_-;_-@_-"/>
    <numFmt numFmtId="192" formatCode="_ * #,##0.00_)_р_._ ;_ * \(#,##0.00\)_р_._ ;_ * &quot;-&quot;??_)_р_._ ;_ @_ "/>
    <numFmt numFmtId="193" formatCode="_(* #,##0.00_);_(* \(#,##0.00\);_(* &quot;-&quot;??_);_(@_)"/>
    <numFmt numFmtId="194" formatCode="_._.* \(#,##0\)_%;_._.* #,##0_)_%;_._.* 0_)_%;_._.@_)_%"/>
    <numFmt numFmtId="195" formatCode="_._.&quot;£&quot;* \(#,##0\)_%;_._.&quot;£&quot;* #,##0_)_%;_._.&quot;£&quot;* 0_)_%;_._.@_)_%"/>
    <numFmt numFmtId="196" formatCode="* \(#,##0\);* #,##0_);&quot;-&quot;??_);@"/>
    <numFmt numFmtId="197" formatCode="&quot;£&quot;* #,##0_)_%;&quot;£&quot;* \(#,##0\)_%;&quot;£&quot;* &quot;-&quot;??_)_%;@_)_%"/>
    <numFmt numFmtId="198" formatCode="_._.&quot;£&quot;* #,##0.0_)_%;_._.&quot;£&quot;* \(#,##0.0\)_%"/>
    <numFmt numFmtId="199" formatCode="&quot;£&quot;* #,##0.0_)_%;&quot;£&quot;* \(#,##0.0\)_%;&quot;£&quot;* \ .0_)_%"/>
    <numFmt numFmtId="200" formatCode="_._.&quot;$&quot;* #,##0.0_)_%;_._.&quot;$&quot;* \(#,##0.0\)_%"/>
    <numFmt numFmtId="201" formatCode="_._.&quot;£&quot;* #,##0.00_)_%;_._.&quot;£&quot;* \(#,##0.00\)_%"/>
    <numFmt numFmtId="202" formatCode="&quot;£&quot;* #,##0.00_)_%;&quot;£&quot;* \(#,##0.00\)_%;&quot;£&quot;* \ .00_)_%"/>
    <numFmt numFmtId="203" formatCode="_._.&quot;$&quot;* #,##0.00_)_%;_._.&quot;$&quot;* \(#,##0.00\)_%"/>
    <numFmt numFmtId="204" formatCode="_._.&quot;£&quot;* #,##0.000_)_%;_._.&quot;£&quot;* \(#,##0.000\)_%"/>
    <numFmt numFmtId="205" formatCode="&quot;£&quot;* #,##0.000_)_%;&quot;£&quot;* \(#,##0.000\)_%;&quot;£&quot;* \ .000_)_%"/>
    <numFmt numFmtId="206" formatCode="_._.&quot;$&quot;* #,##0.000_)_%;_._.&quot;$&quot;* \(#,##0.000\)_%"/>
    <numFmt numFmtId="207" formatCode="_-&quot;£&quot;* #,##0.00_-;\-&quot;£&quot;* #,##0.00_-;_-&quot;£&quot;* &quot;-&quot;??_-;_-@_-"/>
    <numFmt numFmtId="208" formatCode="[$-409]d\-mmm\-yy;@"/>
    <numFmt numFmtId="209" formatCode="[$-409]d\-mmm;@"/>
    <numFmt numFmtId="210" formatCode="mmmm\ d\,\ yyyy"/>
    <numFmt numFmtId="211" formatCode="_-* #,##0\ _z_3_-;\-* #,##0\ _z_3_-;_-* &quot;-&quot;\ _z_3_-;_-@_-"/>
    <numFmt numFmtId="212" formatCode="_-* #,##0.00\ _z_3_-;\-* #,##0.00\ _z_3_-;_-* &quot;-&quot;??\ _z_3_-;_-@_-"/>
    <numFmt numFmtId="213" formatCode="_-* #,##0.00\ [$€-1]_-;\-* #,##0.00\ [$€-1]_-;_-* &quot;-&quot;??\ [$€-1]_-"/>
    <numFmt numFmtId="214" formatCode="_-* #,##0.00[$€-1]_-;\-* #,##0.00[$€-1]_-;_-* &quot;-&quot;??[$€-1]_-"/>
    <numFmt numFmtId="215" formatCode="#,##0\ \ ;\(#,##0\)\ ;\—\ \ \ \ "/>
    <numFmt numFmtId="216" formatCode="_(#,##0;\(#,##0\);\-;&quot;  &quot;@"/>
    <numFmt numFmtId="217" formatCode="&quot;£&quot;#,##0\ ;\-&quot;£&quot;#,##0"/>
    <numFmt numFmtId="218" formatCode="&quot;£&quot;#,##0.00\ ;\(&quot;£&quot;#,##0.00\)"/>
    <numFmt numFmtId="219" formatCode="_(&quot;R$&quot;* #,##0_);_(&quot;R$&quot;* \(#,##0\);_(&quot;R$&quot;* &quot;-&quot;_);_(@_)"/>
    <numFmt numFmtId="220" formatCode="_(&quot;R$&quot;* #,##0.00_);_(&quot;R$&quot;* \(#,##0.00\);_(&quot;R$&quot;* &quot;-&quot;??_);_(@_)"/>
    <numFmt numFmtId="221" formatCode="#,##0.00&quot; $&quot;;[Red]\-#,##0.00&quot; $&quot;"/>
    <numFmt numFmtId="222" formatCode="0.00_)"/>
    <numFmt numFmtId="223" formatCode="mmm/dd"/>
    <numFmt numFmtId="224" formatCode="#\ ##0;\-#\ ##0"/>
    <numFmt numFmtId="225" formatCode="#\ ##0.0000000000;\-#\ ##0.0000000000"/>
    <numFmt numFmtId="226" formatCode="#\ ##0.0;\-#\ ##0.0"/>
    <numFmt numFmtId="227" formatCode="#\ ##0.00;\-#\ ##0.00"/>
    <numFmt numFmtId="228" formatCode="#\ ##0.000;\-#\ ##0.000"/>
    <numFmt numFmtId="229" formatCode="#\ ##0.0000;\-#\ ##0.0000"/>
    <numFmt numFmtId="230" formatCode="#\ ##0.00000;\-#\ ##0.00000"/>
    <numFmt numFmtId="231" formatCode="#\ ##0.000000;\-#\ ##0.000000"/>
    <numFmt numFmtId="232" formatCode="#\ ##0.0000000;\-#\ ##0.0000000"/>
    <numFmt numFmtId="233" formatCode="#\ ##0.00000000;\-#\ ##0.00000000"/>
    <numFmt numFmtId="234" formatCode="#\ ##0.000000000;\-#\ ##0.000000000"/>
    <numFmt numFmtId="235" formatCode="_(* #,##0,_);_(* \(#,##0,\);_(* &quot;-&quot;_);_(@_)"/>
    <numFmt numFmtId="236" formatCode="_-* #,##0\ _đ_._-;\-* #,##0\ _đ_._-;_-* &quot;-&quot;\ _đ_._-;_-@_-"/>
    <numFmt numFmtId="237" formatCode="_-* #,##0_-;\-* #,##0_-;_-* &quot;-&quot;_-;_-@_-"/>
    <numFmt numFmtId="238" formatCode="\(#,##0.0\)"/>
    <numFmt numFmtId="239" formatCode="#,##0\ &quot;?.&quot;;\-#,##0\ &quot;?.&quot;"/>
    <numFmt numFmtId="240" formatCode="0_)%;\(0\)%"/>
    <numFmt numFmtId="241" formatCode="_._._(* 0_)%;_._.* \(0\)%"/>
    <numFmt numFmtId="242" formatCode="_(0_)%;\(0\)%"/>
    <numFmt numFmtId="243" formatCode="0%_);\(0%\)"/>
    <numFmt numFmtId="244" formatCode="_-* #,##0\ _$_-;\-* #,##0\ _$_-;_-* &quot;-&quot;\ _$_-;_-@_-"/>
    <numFmt numFmtId="245" formatCode="_(0.0_)%;\(0.0\)%"/>
    <numFmt numFmtId="246" formatCode="_._._(* 0.0_)%;_._.* \(0.0\)%"/>
    <numFmt numFmtId="247" formatCode="_(0.00_)%;\(0.00\)%"/>
    <numFmt numFmtId="248" formatCode="_._._(* 0.00_)%;_._.* \(0.00\)%"/>
    <numFmt numFmtId="249" formatCode="_(0.000_)%;\(0.000\)%"/>
    <numFmt numFmtId="250" formatCode="_._._(* 0.000_)%;_._.* \(0.000\)%"/>
    <numFmt numFmtId="251" formatCode="\+0.0;\-0.0"/>
    <numFmt numFmtId="252" formatCode="\+0.0%;\-0.0%"/>
    <numFmt numFmtId="253" formatCode="mm/dd/yy"/>
    <numFmt numFmtId="254" formatCode="\ #,##0;[Red]\-#,##0"/>
    <numFmt numFmtId="255" formatCode="&quot;$&quot;#,##0"/>
    <numFmt numFmtId="256" formatCode="#\ ##0&quot;zі&quot;_.00&quot;gr&quot;;\(#\ ##0.00\z\і\)"/>
    <numFmt numFmtId="257" formatCode="&quot;£&quot;#,\);\(&quot;£&quot;#,\)"/>
    <numFmt numFmtId="258" formatCode="#\ ##0&quot;zі&quot;.00&quot;gr&quot;;\(#\ ##0&quot;zі&quot;.00&quot;gr&quot;\)"/>
    <numFmt numFmtId="259" formatCode="&quot;£&quot;#,;\(&quot;£&quot;#,\)"/>
    <numFmt numFmtId="260" formatCode="#,##0;[Red]&quot;-&quot;#,##0"/>
    <numFmt numFmtId="261" formatCode="#,##0.00;[Red]&quot;-&quot;#,##0.00"/>
    <numFmt numFmtId="262" formatCode="#,##0\ &quot;kr&quot;;[Red]\-#,##0\ &quot;kr&quot;"/>
    <numFmt numFmtId="263" formatCode="#,##0.00\ &quot;kr&quot;;[Red]\-#,##0.00\ &quot;kr&quot;"/>
    <numFmt numFmtId="264" formatCode="_-* #,##0.00\ _T_L_-;\-* #,##0.00\ _T_L_-;_-* &quot;-&quot;??\ _T_L_-;_-@_-"/>
    <numFmt numFmtId="265" formatCode="General_)"/>
    <numFmt numFmtId="266" formatCode="#,##0\т"/>
    <numFmt numFmtId="267" formatCode="#,##0;[Red]\-#,##0"/>
    <numFmt numFmtId="268" formatCode="* #,##0.000_);* \(#,##0.000\);&quot;-&quot;??_);@"/>
    <numFmt numFmtId="269" formatCode="_(* #,##0_);_(* \(#,##0\);_(* &quot;-&quot;??_);_(@_)"/>
    <numFmt numFmtId="270" formatCode="0.00000"/>
    <numFmt numFmtId="271" formatCode="#,##0.00;[Red]\-#,##0.00"/>
  </numFmts>
  <fonts count="148">
    <font>
      <sz val="11"/>
      <color theme="1"/>
      <name val="Calibri"/>
      <family val="2"/>
      <charset val="204"/>
      <scheme val="minor"/>
    </font>
    <font>
      <sz val="10"/>
      <name val="Courier"/>
      <family val="3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Courier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</font>
    <font>
      <sz val="10"/>
      <color indexed="8"/>
      <name val="MS Sans Serif"/>
      <family val="2"/>
      <charset val="204"/>
    </font>
    <font>
      <sz val="10"/>
      <name val="NTTimes/Cyrillic"/>
    </font>
    <font>
      <sz val="10"/>
      <name val="Arial"/>
      <family val="2"/>
      <charset val="204"/>
    </font>
    <font>
      <sz val="10"/>
      <name val="Helv"/>
    </font>
    <font>
      <sz val="10"/>
      <name val="Helv"/>
      <charset val="238"/>
    </font>
    <font>
      <sz val="10"/>
      <name val="Helv"/>
      <family val="2"/>
    </font>
    <font>
      <sz val="10"/>
      <name val="Helv"/>
      <charset val="204"/>
    </font>
    <font>
      <sz val="10"/>
      <name val="Arial Cyr"/>
      <family val="2"/>
      <charset val="204"/>
    </font>
    <font>
      <sz val="10"/>
      <color indexed="0"/>
      <name val="Helv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4"/>
      <name val="–?’©"/>
      <family val="1"/>
      <charset val="128"/>
    </font>
    <font>
      <sz val="8"/>
      <color indexed="8"/>
      <name val="Arial CE"/>
      <charset val="23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0"/>
      <name val="MS Sans Serif"/>
      <family val="2"/>
    </font>
    <font>
      <u/>
      <sz val="10"/>
      <color indexed="12"/>
      <name val="Arial Cyr"/>
      <charset val="204"/>
    </font>
    <font>
      <sz val="11"/>
      <color indexed="20"/>
      <name val="Calibri"/>
      <family val="2"/>
    </font>
    <font>
      <sz val="11"/>
      <color indexed="20"/>
      <name val="Calibri"/>
      <family val="2"/>
      <charset val="204"/>
    </font>
    <font>
      <sz val="12"/>
      <name val="Tms Rmn"/>
    </font>
    <font>
      <b/>
      <sz val="10"/>
      <name val="MS Sans Serif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Pragmatica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name val="Arial"/>
      <family val="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04"/>
    </font>
    <font>
      <b/>
      <sz val="8"/>
      <name val="Arial"/>
      <family val="2"/>
    </font>
    <font>
      <sz val="11"/>
      <name val="Times New Roma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0"/>
      <name val="MS Serif"/>
      <family val="1"/>
      <charset val="204"/>
    </font>
    <font>
      <sz val="10"/>
      <name val="MS Serif"/>
      <family val="1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color indexed="12"/>
      <name val="Arial"/>
      <family val="2"/>
    </font>
    <font>
      <sz val="12"/>
      <name val="Helv"/>
    </font>
    <font>
      <sz val="9"/>
      <name val="Arial Cyr"/>
      <family val="2"/>
      <charset val="204"/>
    </font>
    <font>
      <sz val="12"/>
      <name val="Tms Rmn"/>
      <charset val="204"/>
    </font>
    <font>
      <sz val="10"/>
      <color indexed="16"/>
      <name val="MS Serif"/>
      <family val="1"/>
      <charset val="204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04"/>
    </font>
    <font>
      <u/>
      <sz val="10"/>
      <color indexed="36"/>
      <name val="Arial"/>
      <family val="2"/>
    </font>
    <font>
      <sz val="11"/>
      <name val="Times New Roman"/>
      <family val="1"/>
      <charset val="204"/>
    </font>
    <font>
      <sz val="10"/>
      <color indexed="62"/>
      <name val="Arial"/>
      <family val="2"/>
    </font>
    <font>
      <b/>
      <sz val="12"/>
      <name val="Arial Cyr"/>
      <family val="2"/>
      <charset val="204"/>
    </font>
    <font>
      <sz val="11"/>
      <color indexed="17"/>
      <name val="Calibri"/>
      <family val="2"/>
    </font>
    <font>
      <sz val="11"/>
      <color indexed="17"/>
      <name val="Calibri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04"/>
    </font>
    <font>
      <sz val="10"/>
      <color indexed="14"/>
      <name val="Times New Roman"/>
      <family val="1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color indexed="52"/>
      <name val="Calibri"/>
      <family val="2"/>
    </font>
    <font>
      <sz val="11"/>
      <color indexed="52"/>
      <name val="Calibri"/>
      <family val="2"/>
      <charset val="204"/>
    </font>
    <font>
      <sz val="10"/>
      <name val="Arial Cyr"/>
    </font>
    <font>
      <b/>
      <sz val="10"/>
      <color indexed="18"/>
      <name val="Arial Tur"/>
      <family val="2"/>
      <charset val="162"/>
    </font>
    <font>
      <sz val="11"/>
      <color indexed="60"/>
      <name val="Calibri"/>
      <family val="2"/>
    </font>
    <font>
      <sz val="11"/>
      <color indexed="60"/>
      <name val="Calibri"/>
      <family val="2"/>
      <charset val="204"/>
    </font>
    <font>
      <b/>
      <i/>
      <sz val="16"/>
      <name val="Helv"/>
    </font>
    <font>
      <sz val="9"/>
      <color indexed="8"/>
      <name val="Calibri"/>
      <family val="2"/>
    </font>
    <font>
      <sz val="8"/>
      <name val="Arial"/>
      <family val="2"/>
      <charset val="204"/>
    </font>
    <font>
      <sz val="9"/>
      <color indexed="8"/>
      <name val="Calibri"/>
      <family val="2"/>
      <charset val="204"/>
    </font>
    <font>
      <sz val="10"/>
      <name val="Arial Narrow"/>
      <family val="2"/>
      <charset val="204"/>
    </font>
    <font>
      <sz val="8"/>
      <name val="Univers 45 Light"/>
    </font>
    <font>
      <sz val="8"/>
      <name val="Helv"/>
      <charset val="204"/>
    </font>
    <font>
      <sz val="11"/>
      <name val="Times New Roman Cyr"/>
      <charset val="204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</font>
    <font>
      <sz val="12"/>
      <color indexed="8"/>
      <name val="Times New Roman"/>
      <family val="1"/>
    </font>
    <font>
      <sz val="10"/>
      <name val="Geneva"/>
    </font>
    <font>
      <sz val="8"/>
      <name val="Helv"/>
    </font>
    <font>
      <b/>
      <sz val="10"/>
      <name val="Arial"/>
      <family val="2"/>
      <charset val="204"/>
    </font>
    <font>
      <sz val="10"/>
      <color indexed="9"/>
      <name val="Arial"/>
      <family val="2"/>
    </font>
    <font>
      <sz val="10"/>
      <name val="NTHelvetica/Cyrillic"/>
      <charset val="204"/>
    </font>
    <font>
      <sz val="10"/>
      <color indexed="0"/>
      <name val="Helv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0"/>
      <name val="Helv"/>
      <charset val="186"/>
    </font>
    <font>
      <b/>
      <sz val="14"/>
      <name val="Times New Roman"/>
      <family val="1"/>
    </font>
    <font>
      <sz val="14"/>
      <name val="¾©"/>
      <family val="1"/>
      <charset val="128"/>
    </font>
    <font>
      <sz val="11"/>
      <color indexed="10"/>
      <name val="Calibri"/>
      <family val="2"/>
    </font>
    <font>
      <sz val="11"/>
      <color indexed="10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Arial Narrow"/>
      <family val="2"/>
    </font>
    <font>
      <sz val="9"/>
      <name val="Arial Cyr"/>
      <charset val="204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 Cyr"/>
      <charset val="204"/>
    </font>
    <font>
      <b/>
      <u val="singleAccounting"/>
      <sz val="12"/>
      <name val="Times New Roman"/>
      <family val="1"/>
      <charset val="204"/>
    </font>
    <font>
      <b/>
      <i/>
      <sz val="12"/>
      <color indexed="12"/>
      <name val="Times New Roman"/>
      <family val="1"/>
      <charset val="204"/>
    </font>
    <font>
      <b/>
      <i/>
      <sz val="10"/>
      <color indexed="12"/>
      <name val="Times New Roman"/>
      <family val="1"/>
      <charset val="204"/>
    </font>
    <font>
      <i/>
      <sz val="12"/>
      <color indexed="12"/>
      <name val="Times New Roman"/>
      <family val="1"/>
      <charset val="204"/>
    </font>
    <font>
      <i/>
      <sz val="10"/>
      <color indexed="12"/>
      <name val="Times New Roman"/>
      <family val="1"/>
      <charset val="204"/>
    </font>
    <font>
      <b/>
      <sz val="10"/>
      <name val="Arial Cyr"/>
      <charset val="204"/>
    </font>
    <font>
      <b/>
      <sz val="10"/>
      <name val="Helv"/>
      <charset val="204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2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lightGray"/>
    </fill>
    <fill>
      <patternFill patternType="solid">
        <fgColor indexed="12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21">
    <xf numFmtId="0" fontId="0" fillId="0" borderId="0"/>
    <xf numFmtId="0" fontId="1" fillId="0" borderId="0"/>
    <xf numFmtId="0" fontId="5" fillId="0" borderId="0"/>
    <xf numFmtId="169" fontId="8" fillId="0" borderId="0" applyFill="0" applyBorder="0" applyProtection="0"/>
    <xf numFmtId="0" fontId="9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4" fillId="0" borderId="0"/>
    <xf numFmtId="0" fontId="15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4" fillId="0" borderId="0"/>
    <xf numFmtId="0" fontId="18" fillId="0" borderId="0"/>
    <xf numFmtId="0" fontId="14" fillId="0" borderId="0"/>
    <xf numFmtId="0" fontId="17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0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20" fillId="0" borderId="7">
      <protection locked="0"/>
    </xf>
    <xf numFmtId="44" fontId="20" fillId="0" borderId="0">
      <protection locked="0"/>
    </xf>
    <xf numFmtId="44" fontId="20" fillId="0" borderId="0">
      <protection locked="0"/>
    </xf>
    <xf numFmtId="44" fontId="20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2" fillId="0" borderId="0"/>
    <xf numFmtId="166" fontId="9" fillId="0" borderId="0">
      <alignment horizontal="center"/>
    </xf>
    <xf numFmtId="167" fontId="23" fillId="0" borderId="0" applyFont="0" applyFill="0" applyBorder="0" applyAlignment="0" applyProtection="0"/>
    <xf numFmtId="2" fontId="24" fillId="0" borderId="0" applyNumberFormat="0" applyFill="0" applyBorder="0" applyAlignment="0" applyProtection="0"/>
    <xf numFmtId="2" fontId="25" fillId="0" borderId="0" applyNumberFormat="0" applyFill="0" applyBorder="0" applyAlignment="0" applyProtection="0"/>
    <xf numFmtId="0" fontId="26" fillId="2" borderId="0"/>
    <xf numFmtId="0" fontId="27" fillId="3" borderId="0" applyNumberFormat="0" applyBorder="0" applyAlignment="0" applyProtection="0"/>
    <xf numFmtId="0" fontId="28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5" borderId="0" applyNumberFormat="0" applyBorder="0" applyAlignment="0" applyProtection="0"/>
    <xf numFmtId="0" fontId="27" fillId="6" borderId="0" applyNumberFormat="0" applyBorder="0" applyAlignment="0" applyProtection="0"/>
    <xf numFmtId="0" fontId="28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7" borderId="0" applyNumberFormat="0" applyBorder="0" applyAlignment="0" applyProtection="0"/>
    <xf numFmtId="0" fontId="27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9" borderId="0" applyNumberFormat="0" applyBorder="0" applyAlignment="0" applyProtection="0"/>
    <xf numFmtId="0" fontId="27" fillId="10" borderId="0" applyNumberFormat="0" applyBorder="0" applyAlignment="0" applyProtection="0"/>
    <xf numFmtId="0" fontId="28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1" borderId="0" applyNumberFormat="0" applyBorder="0" applyAlignment="0" applyProtection="0"/>
    <xf numFmtId="0" fontId="27" fillId="6" borderId="0" applyNumberFormat="0" applyBorder="0" applyAlignment="0" applyProtection="0"/>
    <xf numFmtId="0" fontId="28" fillId="6" borderId="0" applyNumberFormat="0" applyBorder="0" applyAlignment="0" applyProtection="0"/>
    <xf numFmtId="0" fontId="27" fillId="9" borderId="0" applyNumberFormat="0" applyBorder="0" applyAlignment="0" applyProtection="0"/>
    <xf numFmtId="0" fontId="28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30" fillId="14" borderId="0" applyNumberFormat="0" applyBorder="0" applyAlignment="0" applyProtection="0"/>
    <xf numFmtId="0" fontId="29" fillId="10" borderId="0" applyNumberFormat="0" applyBorder="0" applyAlignment="0" applyProtection="0"/>
    <xf numFmtId="0" fontId="30" fillId="10" borderId="0" applyNumberFormat="0" applyBorder="0" applyAlignment="0" applyProtection="0"/>
    <xf numFmtId="0" fontId="29" fillId="11" borderId="0" applyNumberFormat="0" applyBorder="0" applyAlignment="0" applyProtection="0"/>
    <xf numFmtId="0" fontId="30" fillId="11" borderId="0" applyNumberFormat="0" applyBorder="0" applyAlignment="0" applyProtection="0"/>
    <xf numFmtId="0" fontId="29" fillId="15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30" fillId="16" borderId="0" applyNumberFormat="0" applyBorder="0" applyAlignment="0" applyProtection="0"/>
    <xf numFmtId="0" fontId="29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4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9" fillId="19" borderId="0" applyNumberFormat="0" applyBorder="0" applyAlignment="0" applyProtection="0"/>
    <xf numFmtId="0" fontId="30" fillId="19" borderId="0" applyNumberFormat="0" applyBorder="0" applyAlignment="0" applyProtection="0"/>
    <xf numFmtId="0" fontId="29" fillId="20" borderId="0" applyNumberFormat="0" applyBorder="0" applyAlignment="0" applyProtection="0"/>
    <xf numFmtId="0" fontId="30" fillId="20" borderId="0" applyNumberFormat="0" applyBorder="0" applyAlignment="0" applyProtection="0"/>
    <xf numFmtId="0" fontId="29" fillId="21" borderId="0" applyNumberFormat="0" applyBorder="0" applyAlignment="0" applyProtection="0"/>
    <xf numFmtId="0" fontId="30" fillId="21" borderId="0" applyNumberFormat="0" applyBorder="0" applyAlignment="0" applyProtection="0"/>
    <xf numFmtId="0" fontId="29" fillId="15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30" fillId="16" borderId="0" applyNumberFormat="0" applyBorder="0" applyAlignment="0" applyProtection="0"/>
    <xf numFmtId="0" fontId="29" fillId="22" borderId="0" applyNumberFormat="0" applyBorder="0" applyAlignment="0" applyProtection="0"/>
    <xf numFmtId="0" fontId="30" fillId="22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4" borderId="0" applyNumberFormat="0" applyBorder="0" applyAlignment="0" applyProtection="0"/>
    <xf numFmtId="0" fontId="34" fillId="4" borderId="0" applyNumberFormat="0" applyBorder="0" applyAlignment="0" applyProtection="0"/>
    <xf numFmtId="0" fontId="35" fillId="0" borderId="0" applyNumberFormat="0" applyFill="0" applyBorder="0" applyAlignment="0" applyProtection="0"/>
    <xf numFmtId="170" fontId="36" fillId="0" borderId="8" applyAlignment="0" applyProtection="0"/>
    <xf numFmtId="0" fontId="37" fillId="0" borderId="0" applyFill="0" applyBorder="0" applyAlignment="0"/>
    <xf numFmtId="171" fontId="38" fillId="0" borderId="0" applyFill="0" applyBorder="0" applyAlignment="0"/>
    <xf numFmtId="172" fontId="37" fillId="0" borderId="0" applyFill="0" applyBorder="0" applyAlignment="0"/>
    <xf numFmtId="173" fontId="14" fillId="0" borderId="0" applyFill="0" applyBorder="0" applyAlignment="0"/>
    <xf numFmtId="174" fontId="13" fillId="0" borderId="0" applyFill="0" applyBorder="0" applyAlignment="0"/>
    <xf numFmtId="175" fontId="39" fillId="0" borderId="0" applyFill="0" applyBorder="0" applyAlignment="0"/>
    <xf numFmtId="173" fontId="1" fillId="0" borderId="0" applyFill="0" applyBorder="0" applyAlignment="0"/>
    <xf numFmtId="173" fontId="5" fillId="0" borderId="0" applyFill="0" applyBorder="0" applyAlignment="0"/>
    <xf numFmtId="176" fontId="39" fillId="0" borderId="0" applyFill="0" applyBorder="0" applyAlignment="0"/>
    <xf numFmtId="177" fontId="1" fillId="0" borderId="0" applyFill="0" applyBorder="0" applyAlignment="0"/>
    <xf numFmtId="177" fontId="5" fillId="0" borderId="0" applyFill="0" applyBorder="0" applyAlignment="0"/>
    <xf numFmtId="178" fontId="14" fillId="0" borderId="0" applyFill="0" applyBorder="0" applyAlignment="0"/>
    <xf numFmtId="179" fontId="14" fillId="0" borderId="0" applyFill="0" applyBorder="0" applyAlignment="0"/>
    <xf numFmtId="180" fontId="1" fillId="0" borderId="0" applyFill="0" applyBorder="0" applyAlignment="0"/>
    <xf numFmtId="180" fontId="5" fillId="0" borderId="0" applyFill="0" applyBorder="0" applyAlignment="0"/>
    <xf numFmtId="173" fontId="14" fillId="0" borderId="0" applyFill="0" applyBorder="0" applyAlignment="0"/>
    <xf numFmtId="0" fontId="40" fillId="13" borderId="9" applyNumberFormat="0" applyAlignment="0" applyProtection="0"/>
    <xf numFmtId="0" fontId="41" fillId="13" borderId="9" applyNumberFormat="0" applyAlignment="0" applyProtection="0"/>
    <xf numFmtId="181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42" fillId="0" borderId="0" applyFill="0" applyBorder="0" applyProtection="0">
      <alignment horizontal="center"/>
      <protection locked="0"/>
    </xf>
    <xf numFmtId="183" fontId="18" fillId="23" borderId="10">
      <alignment vertical="center"/>
    </xf>
    <xf numFmtId="0" fontId="43" fillId="24" borderId="11" applyNumberFormat="0" applyAlignment="0" applyProtection="0"/>
    <xf numFmtId="0" fontId="44" fillId="24" borderId="11" applyNumberFormat="0" applyAlignment="0" applyProtection="0"/>
    <xf numFmtId="0" fontId="45" fillId="0" borderId="12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4" fontId="13" fillId="0" borderId="0" applyFont="0" applyFill="0" applyBorder="0" applyAlignment="0" applyProtection="0"/>
    <xf numFmtId="41" fontId="9" fillId="0" borderId="0" applyFont="0" applyFill="0" applyBorder="0" applyAlignment="0" applyProtection="0"/>
    <xf numFmtId="178" fontId="14" fillId="0" borderId="0" applyFont="0" applyFill="0" applyBorder="0" applyAlignment="0" applyProtection="0"/>
    <xf numFmtId="185" fontId="46" fillId="0" borderId="0" applyFont="0" applyFill="0" applyBorder="0" applyAlignment="0" applyProtection="0"/>
    <xf numFmtId="186" fontId="47" fillId="0" borderId="0" applyFont="0" applyFill="0" applyBorder="0" applyAlignment="0" applyProtection="0"/>
    <xf numFmtId="187" fontId="48" fillId="0" borderId="0" applyFont="0" applyFill="0" applyBorder="0" applyAlignment="0" applyProtection="0"/>
    <xf numFmtId="188" fontId="47" fillId="0" borderId="0" applyFont="0" applyFill="0" applyBorder="0" applyAlignment="0" applyProtection="0"/>
    <xf numFmtId="189" fontId="48" fillId="0" borderId="0" applyFont="0" applyFill="0" applyBorder="0" applyAlignment="0" applyProtection="0"/>
    <xf numFmtId="190" fontId="47" fillId="0" borderId="0" applyFont="0" applyFill="0" applyBorder="0" applyAlignment="0" applyProtection="0"/>
    <xf numFmtId="191" fontId="13" fillId="0" borderId="0" applyFont="0" applyFill="0" applyBorder="0" applyAlignment="0" applyProtection="0"/>
    <xf numFmtId="191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92" fontId="13" fillId="0" borderId="0" applyFont="0" applyFill="0" applyBorder="0" applyAlignment="0" applyProtection="0"/>
    <xf numFmtId="191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92" fontId="13" fillId="0" borderId="0" applyFont="0" applyFill="0" applyBorder="0" applyAlignment="0" applyProtection="0"/>
    <xf numFmtId="191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27" fillId="0" borderId="0" applyFont="0" applyFill="0" applyBorder="0" applyAlignment="0" applyProtection="0"/>
    <xf numFmtId="193" fontId="28" fillId="0" borderId="0" applyFont="0" applyFill="0" applyBorder="0" applyAlignment="0" applyProtection="0"/>
    <xf numFmtId="3" fontId="49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Alignment="0">
      <alignment horizontal="left"/>
    </xf>
    <xf numFmtId="0" fontId="52" fillId="0" borderId="0" applyNumberFormat="0" applyAlignment="0">
      <alignment horizontal="left"/>
    </xf>
    <xf numFmtId="0" fontId="51" fillId="0" borderId="0" applyNumberFormat="0" applyAlignment="0">
      <alignment horizontal="left"/>
    </xf>
    <xf numFmtId="194" fontId="53" fillId="0" borderId="0" applyFill="0" applyBorder="0" applyProtection="0"/>
    <xf numFmtId="195" fontId="46" fillId="0" borderId="0" applyFont="0" applyFill="0" applyBorder="0" applyAlignment="0" applyProtection="0"/>
    <xf numFmtId="196" fontId="54" fillId="0" borderId="0" applyFill="0" applyBorder="0" applyProtection="0"/>
    <xf numFmtId="196" fontId="54" fillId="0" borderId="8" applyFill="0" applyProtection="0"/>
    <xf numFmtId="196" fontId="54" fillId="0" borderId="7" applyFill="0" applyProtection="0"/>
    <xf numFmtId="197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98" fontId="48" fillId="0" borderId="0" applyFont="0" applyFill="0" applyBorder="0" applyAlignment="0" applyProtection="0"/>
    <xf numFmtId="199" fontId="47" fillId="0" borderId="0" applyFont="0" applyFill="0" applyBorder="0" applyAlignment="0" applyProtection="0"/>
    <xf numFmtId="200" fontId="48" fillId="0" borderId="0" applyFont="0" applyFill="0" applyBorder="0" applyAlignment="0" applyProtection="0"/>
    <xf numFmtId="201" fontId="48" fillId="0" borderId="0" applyFont="0" applyFill="0" applyBorder="0" applyAlignment="0" applyProtection="0"/>
    <xf numFmtId="202" fontId="47" fillId="0" borderId="0" applyFont="0" applyFill="0" applyBorder="0" applyAlignment="0" applyProtection="0"/>
    <xf numFmtId="203" fontId="48" fillId="0" borderId="0" applyFont="0" applyFill="0" applyBorder="0" applyAlignment="0" applyProtection="0"/>
    <xf numFmtId="204" fontId="48" fillId="0" borderId="0" applyFont="0" applyFill="0" applyBorder="0" applyAlignment="0" applyProtection="0"/>
    <xf numFmtId="205" fontId="47" fillId="0" borderId="0" applyFont="0" applyFill="0" applyBorder="0" applyAlignment="0" applyProtection="0"/>
    <xf numFmtId="206" fontId="48" fillId="0" borderId="0" applyFont="0" applyFill="0" applyBorder="0" applyAlignment="0" applyProtection="0"/>
    <xf numFmtId="207" fontId="13" fillId="0" borderId="0" applyFont="0" applyFill="0" applyBorder="0" applyAlignment="0" applyProtection="0"/>
    <xf numFmtId="37" fontId="55" fillId="0" borderId="13" applyFont="0" applyFill="0" applyBorder="0">
      <protection locked="0"/>
    </xf>
    <xf numFmtId="0" fontId="56" fillId="0" borderId="0" applyFont="0" applyFill="0" applyBorder="0" applyAlignment="0" applyProtection="0"/>
    <xf numFmtId="0" fontId="57" fillId="25" borderId="14" applyNumberFormat="0" applyFont="0" applyBorder="0" applyAlignment="0" applyProtection="0"/>
    <xf numFmtId="208" fontId="13" fillId="26" borderId="0" applyFont="0" applyFill="0" applyBorder="0" applyAlignment="0" applyProtection="0"/>
    <xf numFmtId="14" fontId="37" fillId="0" borderId="0" applyFill="0" applyBorder="0" applyAlignment="0"/>
    <xf numFmtId="209" fontId="13" fillId="26" borderId="0" applyFont="0" applyFill="0" applyBorder="0" applyAlignment="0" applyProtection="0"/>
    <xf numFmtId="210" fontId="13" fillId="0" borderId="0" applyFont="0" applyFill="0" applyBorder="0" applyAlignment="0" applyProtection="0"/>
    <xf numFmtId="164" fontId="54" fillId="0" borderId="8" applyFill="0" applyProtection="0"/>
    <xf numFmtId="164" fontId="54" fillId="0" borderId="7" applyFill="0" applyProtection="0"/>
    <xf numFmtId="164" fontId="54" fillId="0" borderId="0" applyFill="0" applyBorder="0" applyProtection="0"/>
    <xf numFmtId="38" fontId="26" fillId="0" borderId="15">
      <alignment vertical="center"/>
    </xf>
    <xf numFmtId="38" fontId="31" fillId="0" borderId="15">
      <alignment vertical="center"/>
    </xf>
    <xf numFmtId="38" fontId="26" fillId="0" borderId="15">
      <alignment vertical="center"/>
    </xf>
    <xf numFmtId="193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2" fontId="13" fillId="0" borderId="0" applyFont="0" applyFill="0" applyBorder="0" applyAlignment="0" applyProtection="0"/>
    <xf numFmtId="0" fontId="58" fillId="0" borderId="0" applyNumberFormat="0" applyFill="0" applyBorder="0" applyAlignment="0" applyProtection="0"/>
    <xf numFmtId="178" fontId="14" fillId="0" borderId="0" applyFill="0" applyBorder="0" applyAlignment="0"/>
    <xf numFmtId="173" fontId="14" fillId="0" borderId="0" applyFill="0" applyBorder="0" applyAlignment="0"/>
    <xf numFmtId="178" fontId="14" fillId="0" borderId="0" applyFill="0" applyBorder="0" applyAlignment="0"/>
    <xf numFmtId="179" fontId="14" fillId="0" borderId="0" applyFill="0" applyBorder="0" applyAlignment="0"/>
    <xf numFmtId="180" fontId="1" fillId="0" borderId="0" applyFill="0" applyBorder="0" applyAlignment="0"/>
    <xf numFmtId="180" fontId="5" fillId="0" borderId="0" applyFill="0" applyBorder="0" applyAlignment="0"/>
    <xf numFmtId="173" fontId="14" fillId="0" borderId="0" applyFill="0" applyBorder="0" applyAlignment="0"/>
    <xf numFmtId="0" fontId="59" fillId="0" borderId="0" applyNumberFormat="0" applyAlignment="0">
      <alignment horizontal="left"/>
    </xf>
    <xf numFmtId="0" fontId="60" fillId="0" borderId="0" applyNumberFormat="0" applyAlignment="0">
      <alignment horizontal="left"/>
    </xf>
    <xf numFmtId="0" fontId="59" fillId="0" borderId="0" applyNumberFormat="0" applyAlignment="0">
      <alignment horizontal="left"/>
    </xf>
    <xf numFmtId="213" fontId="13" fillId="0" borderId="0" applyFont="0" applyFill="0" applyBorder="0" applyAlignment="0" applyProtection="0"/>
    <xf numFmtId="214" fontId="9" fillId="0" borderId="0" applyFont="0" applyFill="0" applyBorder="0" applyAlignment="0" applyProtection="0">
      <alignment horizontal="left" indent="1"/>
    </xf>
    <xf numFmtId="37" fontId="10" fillId="0" borderId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215" fontId="46" fillId="0" borderId="0">
      <alignment horizontal="right"/>
    </xf>
    <xf numFmtId="215" fontId="46" fillId="0" borderId="0">
      <alignment horizontal="right"/>
    </xf>
    <xf numFmtId="215" fontId="64" fillId="0" borderId="0">
      <alignment horizontal="right"/>
    </xf>
    <xf numFmtId="10" fontId="65" fillId="27" borderId="2" applyNumberFormat="0" applyFill="0" applyBorder="0" applyAlignment="0" applyProtection="0">
      <protection locked="0"/>
    </xf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0" fillId="0" borderId="0" applyNumberFormat="0" applyFont="0" applyBorder="0" applyAlignment="0"/>
    <xf numFmtId="0" fontId="67" fillId="5" borderId="0" applyNumberFormat="0" applyBorder="0" applyAlignment="0" applyProtection="0"/>
    <xf numFmtId="0" fontId="68" fillId="5" borderId="0" applyNumberFormat="0" applyBorder="0" applyAlignment="0" applyProtection="0"/>
    <xf numFmtId="38" fontId="69" fillId="28" borderId="0" applyNumberFormat="0" applyBorder="0" applyAlignment="0" applyProtection="0"/>
    <xf numFmtId="0" fontId="70" fillId="0" borderId="17" applyNumberFormat="0" applyAlignment="0" applyProtection="0">
      <alignment horizontal="left" vertical="center"/>
    </xf>
    <xf numFmtId="0" fontId="70" fillId="0" borderId="18">
      <alignment horizontal="left" vertical="center"/>
    </xf>
    <xf numFmtId="14" fontId="71" fillId="29" borderId="19">
      <alignment horizontal="center" vertical="center" wrapText="1"/>
    </xf>
    <xf numFmtId="0" fontId="72" fillId="0" borderId="20" applyNumberFormat="0" applyFill="0" applyAlignment="0" applyProtection="0"/>
    <xf numFmtId="0" fontId="73" fillId="0" borderId="20" applyNumberFormat="0" applyFill="0" applyAlignment="0" applyProtection="0"/>
    <xf numFmtId="0" fontId="74" fillId="0" borderId="21" applyNumberFormat="0" applyFill="0" applyAlignment="0" applyProtection="0"/>
    <xf numFmtId="0" fontId="75" fillId="0" borderId="21" applyNumberFormat="0" applyFill="0" applyAlignment="0" applyProtection="0"/>
    <xf numFmtId="0" fontId="76" fillId="0" borderId="22" applyNumberFormat="0" applyFill="0" applyAlignment="0" applyProtection="0"/>
    <xf numFmtId="0" fontId="77" fillId="0" borderId="22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42" fillId="0" borderId="0" applyFill="0" applyAlignment="0" applyProtection="0">
      <protection locked="0"/>
    </xf>
    <xf numFmtId="0" fontId="42" fillId="0" borderId="23" applyFill="0" applyAlignment="0" applyProtection="0"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31" fillId="0" borderId="0"/>
    <xf numFmtId="0" fontId="10" fillId="0" borderId="0"/>
    <xf numFmtId="216" fontId="13" fillId="25" borderId="2" applyNumberFormat="0" applyFont="0" applyAlignment="0">
      <protection locked="0"/>
    </xf>
    <xf numFmtId="10" fontId="69" fillId="30" borderId="2" applyNumberFormat="0" applyBorder="0" applyAlignment="0" applyProtection="0"/>
    <xf numFmtId="0" fontId="79" fillId="8" borderId="9" applyNumberFormat="0" applyAlignment="0" applyProtection="0"/>
    <xf numFmtId="0" fontId="80" fillId="0" borderId="2"/>
    <xf numFmtId="40" fontId="81" fillId="0" borderId="0">
      <protection locked="0"/>
    </xf>
    <xf numFmtId="1" fontId="82" fillId="0" borderId="0">
      <alignment horizontal="center"/>
      <protection locked="0"/>
    </xf>
    <xf numFmtId="217" fontId="83" fillId="0" borderId="0" applyFont="0" applyFill="0" applyBorder="0" applyAlignment="0" applyProtection="0"/>
    <xf numFmtId="218" fontId="84" fillId="0" borderId="0" applyFont="0" applyFill="0" applyBorder="0" applyAlignment="0" applyProtection="0"/>
    <xf numFmtId="0" fontId="85" fillId="0" borderId="0" applyNumberFormat="0" applyFill="0" applyBorder="0" applyAlignment="0" applyProtection="0">
      <alignment vertical="top"/>
      <protection locked="0"/>
    </xf>
    <xf numFmtId="0" fontId="86" fillId="0" borderId="0">
      <alignment vertical="center"/>
    </xf>
    <xf numFmtId="38" fontId="87" fillId="0" borderId="0"/>
    <xf numFmtId="38" fontId="88" fillId="0" borderId="0"/>
    <xf numFmtId="38" fontId="89" fillId="0" borderId="0"/>
    <xf numFmtId="38" fontId="90" fillId="0" borderId="0"/>
    <xf numFmtId="0" fontId="46" fillId="0" borderId="0"/>
    <xf numFmtId="0" fontId="46" fillId="0" borderId="0"/>
    <xf numFmtId="0" fontId="64" fillId="0" borderId="0"/>
    <xf numFmtId="178" fontId="14" fillId="0" borderId="0" applyFill="0" applyBorder="0" applyAlignment="0"/>
    <xf numFmtId="173" fontId="14" fillId="0" borderId="0" applyFill="0" applyBorder="0" applyAlignment="0"/>
    <xf numFmtId="178" fontId="14" fillId="0" borderId="0" applyFill="0" applyBorder="0" applyAlignment="0"/>
    <xf numFmtId="179" fontId="14" fillId="0" borderId="0" applyFill="0" applyBorder="0" applyAlignment="0"/>
    <xf numFmtId="180" fontId="1" fillId="0" borderId="0" applyFill="0" applyBorder="0" applyAlignment="0"/>
    <xf numFmtId="180" fontId="5" fillId="0" borderId="0" applyFill="0" applyBorder="0" applyAlignment="0"/>
    <xf numFmtId="173" fontId="14" fillId="0" borderId="0" applyFill="0" applyBorder="0" applyAlignment="0"/>
    <xf numFmtId="0" fontId="91" fillId="0" borderId="24" applyNumberFormat="0" applyFill="0" applyAlignment="0" applyProtection="0"/>
    <xf numFmtId="0" fontId="92" fillId="0" borderId="24" applyNumberFormat="0" applyFill="0" applyAlignment="0" applyProtection="0"/>
    <xf numFmtId="207" fontId="2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219" fontId="13" fillId="0" borderId="0" applyFont="0" applyFill="0" applyBorder="0" applyAlignment="0" applyProtection="0"/>
    <xf numFmtId="220" fontId="1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4" fillId="0" borderId="0">
      <protection locked="0"/>
    </xf>
    <xf numFmtId="0" fontId="95" fillId="18" borderId="0" applyNumberFormat="0" applyBorder="0" applyAlignment="0" applyProtection="0"/>
    <xf numFmtId="0" fontId="96" fillId="18" borderId="0" applyNumberFormat="0" applyBorder="0" applyAlignment="0" applyProtection="0"/>
    <xf numFmtId="0" fontId="26" fillId="0" borderId="25"/>
    <xf numFmtId="221" fontId="13" fillId="0" borderId="0"/>
    <xf numFmtId="222" fontId="97" fillId="0" borderId="0"/>
    <xf numFmtId="223" fontId="93" fillId="0" borderId="0"/>
    <xf numFmtId="0" fontId="9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98" fillId="0" borderId="0"/>
    <xf numFmtId="0" fontId="98" fillId="0" borderId="0"/>
    <xf numFmtId="0" fontId="6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9" fillId="0" borderId="0"/>
    <xf numFmtId="0" fontId="99" fillId="0" borderId="0"/>
    <xf numFmtId="0" fontId="100" fillId="0" borderId="0"/>
    <xf numFmtId="0" fontId="69" fillId="0" borderId="0"/>
    <xf numFmtId="0" fontId="101" fillId="0" borderId="0"/>
    <xf numFmtId="0" fontId="28" fillId="0" borderId="0"/>
    <xf numFmtId="0" fontId="98" fillId="0" borderId="0"/>
    <xf numFmtId="0" fontId="98" fillId="0" borderId="0"/>
    <xf numFmtId="0" fontId="28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27" fillId="0" borderId="0"/>
    <xf numFmtId="0" fontId="27" fillId="0" borderId="0"/>
    <xf numFmtId="0" fontId="13" fillId="0" borderId="0"/>
    <xf numFmtId="0" fontId="28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0" fontId="9" fillId="0" borderId="0"/>
    <xf numFmtId="0" fontId="69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8" fillId="0" borderId="0"/>
    <xf numFmtId="0" fontId="98" fillId="0" borderId="0"/>
    <xf numFmtId="0" fontId="69" fillId="0" borderId="0"/>
    <xf numFmtId="0" fontId="98" fillId="0" borderId="0"/>
    <xf numFmtId="0" fontId="98" fillId="0" borderId="0"/>
    <xf numFmtId="0" fontId="69" fillId="0" borderId="0"/>
    <xf numFmtId="0" fontId="98" fillId="0" borderId="0"/>
    <xf numFmtId="0" fontId="98" fillId="0" borderId="0"/>
    <xf numFmtId="0" fontId="27" fillId="0" borderId="0"/>
    <xf numFmtId="0" fontId="98" fillId="0" borderId="0"/>
    <xf numFmtId="0" fontId="102" fillId="0" borderId="0"/>
    <xf numFmtId="0" fontId="103" fillId="0" borderId="0"/>
    <xf numFmtId="0" fontId="13" fillId="0" borderId="0"/>
    <xf numFmtId="0" fontId="10" fillId="0" borderId="0"/>
    <xf numFmtId="0" fontId="14" fillId="0" borderId="0"/>
    <xf numFmtId="0" fontId="27" fillId="31" borderId="26" applyNumberFormat="0" applyFont="0" applyAlignment="0" applyProtection="0"/>
    <xf numFmtId="0" fontId="2" fillId="31" borderId="26" applyNumberFormat="0" applyFont="0" applyAlignment="0" applyProtection="0"/>
    <xf numFmtId="224" fontId="9" fillId="0" borderId="0"/>
    <xf numFmtId="225" fontId="9" fillId="0" borderId="0"/>
    <xf numFmtId="226" fontId="9" fillId="0" borderId="0"/>
    <xf numFmtId="227" fontId="9" fillId="0" borderId="0"/>
    <xf numFmtId="228" fontId="9" fillId="0" borderId="0"/>
    <xf numFmtId="229" fontId="9" fillId="0" borderId="0"/>
    <xf numFmtId="230" fontId="9" fillId="0" borderId="0"/>
    <xf numFmtId="231" fontId="9" fillId="0" borderId="0"/>
    <xf numFmtId="232" fontId="9" fillId="0" borderId="0"/>
    <xf numFmtId="233" fontId="9" fillId="0" borderId="0"/>
    <xf numFmtId="234" fontId="9" fillId="0" borderId="0"/>
    <xf numFmtId="235" fontId="13" fillId="26" borderId="0"/>
    <xf numFmtId="236" fontId="9" fillId="0" borderId="0" applyFont="0" applyFill="0" applyBorder="0" applyAlignment="0" applyProtection="0"/>
    <xf numFmtId="38" fontId="31" fillId="0" borderId="0" applyFont="0" applyFill="0" applyBorder="0" applyAlignment="0" applyProtection="0"/>
    <xf numFmtId="237" fontId="104" fillId="0" borderId="0" applyFont="0" applyFill="0" applyBorder="0" applyAlignment="0" applyProtection="0"/>
    <xf numFmtId="40" fontId="31" fillId="0" borderId="0" applyFont="0" applyFill="0" applyBorder="0" applyAlignment="0" applyProtection="0"/>
    <xf numFmtId="191" fontId="104" fillId="0" borderId="0" applyFont="0" applyFill="0" applyBorder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238" fontId="10" fillId="0" borderId="0" applyFont="0" applyFill="0" applyBorder="0" applyAlignment="0" applyProtection="0"/>
    <xf numFmtId="239" fontId="10" fillId="0" borderId="0" applyFont="0" applyFill="0" applyBorder="0" applyAlignment="0" applyProtection="0"/>
    <xf numFmtId="0" fontId="105" fillId="13" borderId="27" applyNumberFormat="0" applyAlignment="0" applyProtection="0"/>
    <xf numFmtId="0" fontId="106" fillId="13" borderId="27" applyNumberFormat="0" applyAlignment="0" applyProtection="0"/>
    <xf numFmtId="0" fontId="107" fillId="0" borderId="0"/>
    <xf numFmtId="0" fontId="108" fillId="26" borderId="0"/>
    <xf numFmtId="240" fontId="42" fillId="0" borderId="0" applyFont="0" applyFill="0" applyBorder="0" applyAlignment="0" applyProtection="0"/>
    <xf numFmtId="241" fontId="46" fillId="0" borderId="0" applyFont="0" applyFill="0" applyBorder="0" applyAlignment="0" applyProtection="0"/>
    <xf numFmtId="242" fontId="48" fillId="0" borderId="0" applyFont="0" applyFill="0" applyBorder="0" applyAlignment="0" applyProtection="0"/>
    <xf numFmtId="243" fontId="13" fillId="0" borderId="0" applyFont="0" applyFill="0" applyBorder="0" applyAlignment="0" applyProtection="0"/>
    <xf numFmtId="243" fontId="10" fillId="0" borderId="0" applyFont="0" applyFill="0" applyBorder="0" applyAlignment="0" applyProtection="0"/>
    <xf numFmtId="176" fontId="39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244" fontId="39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0" fillId="0" borderId="0" applyFont="0" applyFill="0" applyBorder="0" applyAlignment="0" applyProtection="0"/>
    <xf numFmtId="245" fontId="48" fillId="0" borderId="0" applyFont="0" applyFill="0" applyBorder="0" applyAlignment="0" applyProtection="0"/>
    <xf numFmtId="246" fontId="46" fillId="0" borderId="0" applyFont="0" applyFill="0" applyBorder="0" applyAlignment="0" applyProtection="0"/>
    <xf numFmtId="247" fontId="48" fillId="0" borderId="0" applyFont="0" applyFill="0" applyBorder="0" applyAlignment="0" applyProtection="0"/>
    <xf numFmtId="248" fontId="46" fillId="0" borderId="0" applyFont="0" applyFill="0" applyBorder="0" applyAlignment="0" applyProtection="0"/>
    <xf numFmtId="10" fontId="109" fillId="0" borderId="0"/>
    <xf numFmtId="249" fontId="48" fillId="0" borderId="0" applyFont="0" applyFill="0" applyBorder="0" applyAlignment="0" applyProtection="0"/>
    <xf numFmtId="250" fontId="4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251" fontId="14" fillId="0" borderId="0"/>
    <xf numFmtId="252" fontId="14" fillId="0" borderId="0"/>
    <xf numFmtId="178" fontId="14" fillId="0" borderId="0" applyFill="0" applyBorder="0" applyAlignment="0"/>
    <xf numFmtId="173" fontId="14" fillId="0" borderId="0" applyFill="0" applyBorder="0" applyAlignment="0"/>
    <xf numFmtId="178" fontId="14" fillId="0" borderId="0" applyFill="0" applyBorder="0" applyAlignment="0"/>
    <xf numFmtId="179" fontId="14" fillId="0" borderId="0" applyFill="0" applyBorder="0" applyAlignment="0"/>
    <xf numFmtId="180" fontId="1" fillId="0" borderId="0" applyFill="0" applyBorder="0" applyAlignment="0"/>
    <xf numFmtId="180" fontId="5" fillId="0" borderId="0" applyFill="0" applyBorder="0" applyAlignment="0"/>
    <xf numFmtId="173" fontId="14" fillId="0" borderId="0" applyFill="0" applyBorder="0" applyAlignment="0"/>
    <xf numFmtId="0" fontId="110" fillId="0" borderId="0" applyNumberFormat="0">
      <alignment horizontal="left"/>
    </xf>
    <xf numFmtId="0" fontId="107" fillId="0" borderId="0"/>
    <xf numFmtId="0" fontId="111" fillId="32" borderId="28" applyNumberFormat="0" applyFont="0"/>
    <xf numFmtId="253" fontId="110" fillId="0" borderId="0" applyNumberFormat="0" applyFill="0" applyBorder="0" applyAlignment="0" applyProtection="0">
      <alignment horizontal="left"/>
    </xf>
    <xf numFmtId="3" fontId="18" fillId="0" borderId="0" applyFont="0" applyFill="0" applyBorder="0" applyAlignment="0"/>
    <xf numFmtId="254" fontId="112" fillId="33" borderId="0">
      <protection locked="0"/>
    </xf>
    <xf numFmtId="181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110" fillId="0" borderId="0" applyNumberFormat="0" applyFill="0" applyBorder="0" applyAlignment="0" applyProtection="0">
      <alignment horizontal="center"/>
    </xf>
    <xf numFmtId="255" fontId="113" fillId="0" borderId="2">
      <alignment horizontal="left" vertical="center"/>
      <protection locked="0"/>
    </xf>
    <xf numFmtId="0" fontId="13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6" fillId="0" borderId="0" applyNumberFormat="0" applyFont="0" applyFill="0" applyBorder="0" applyAlignment="0" applyProtection="0">
      <alignment vertical="top"/>
    </xf>
    <xf numFmtId="0" fontId="114" fillId="0" borderId="0"/>
    <xf numFmtId="0" fontId="13" fillId="0" borderId="0"/>
    <xf numFmtId="0" fontId="19" fillId="0" borderId="0"/>
    <xf numFmtId="0" fontId="14" fillId="0" borderId="0"/>
    <xf numFmtId="0" fontId="13" fillId="0" borderId="0"/>
    <xf numFmtId="0" fontId="19" fillId="0" borderId="0"/>
    <xf numFmtId="40" fontId="115" fillId="0" borderId="0" applyBorder="0">
      <alignment horizontal="right"/>
    </xf>
    <xf numFmtId="49" fontId="37" fillId="0" borderId="0" applyFill="0" applyBorder="0" applyAlignment="0"/>
    <xf numFmtId="256" fontId="39" fillId="0" borderId="0" applyFill="0" applyBorder="0" applyAlignment="0"/>
    <xf numFmtId="257" fontId="1" fillId="0" borderId="0" applyFill="0" applyBorder="0" applyAlignment="0"/>
    <xf numFmtId="257" fontId="5" fillId="0" borderId="0" applyFill="0" applyBorder="0" applyAlignment="0"/>
    <xf numFmtId="258" fontId="39" fillId="0" borderId="0" applyFill="0" applyBorder="0" applyAlignment="0"/>
    <xf numFmtId="259" fontId="1" fillId="0" borderId="0" applyFill="0" applyBorder="0" applyAlignment="0"/>
    <xf numFmtId="259" fontId="5" fillId="0" borderId="0" applyFill="0" applyBorder="0" applyAlignment="0"/>
    <xf numFmtId="49" fontId="9" fillId="0" borderId="0"/>
    <xf numFmtId="0" fontId="116" fillId="0" borderId="0" applyFill="0" applyBorder="0" applyProtection="0">
      <alignment horizontal="left" vertical="top"/>
    </xf>
    <xf numFmtId="0" fontId="117" fillId="0" borderId="0" applyNumberFormat="0" applyFill="0" applyBorder="0" applyAlignment="0" applyProtection="0"/>
    <xf numFmtId="0" fontId="118" fillId="0" borderId="0"/>
    <xf numFmtId="0" fontId="119" fillId="0" borderId="0"/>
    <xf numFmtId="0" fontId="120" fillId="0" borderId="0"/>
    <xf numFmtId="0" fontId="121" fillId="0" borderId="0" applyNumberFormat="0" applyFill="0" applyBorder="0" applyAlignment="0" applyProtection="0"/>
    <xf numFmtId="0" fontId="122" fillId="0" borderId="29" applyNumberFormat="0" applyFill="0" applyAlignment="0" applyProtection="0"/>
    <xf numFmtId="0" fontId="123" fillId="0" borderId="29" applyNumberFormat="0" applyFill="0" applyAlignment="0" applyProtection="0"/>
    <xf numFmtId="260" fontId="124" fillId="0" borderId="0" applyFont="0" applyFill="0" applyBorder="0" applyAlignment="0" applyProtection="0"/>
    <xf numFmtId="261" fontId="124" fillId="0" borderId="0" applyFont="0" applyFill="0" applyBorder="0" applyAlignment="0" applyProtection="0"/>
    <xf numFmtId="0" fontId="125" fillId="0" borderId="0"/>
    <xf numFmtId="262" fontId="124" fillId="0" borderId="0" applyFont="0" applyFill="0" applyBorder="0" applyAlignment="0" applyProtection="0"/>
    <xf numFmtId="263" fontId="124" fillId="0" borderId="0" applyFont="0" applyFill="0" applyBorder="0" applyAlignment="0" applyProtection="0"/>
    <xf numFmtId="264" fontId="8" fillId="0" borderId="0" applyFont="0" applyFill="0" applyBorder="0" applyAlignment="0" applyProtection="0"/>
    <xf numFmtId="0" fontId="125" fillId="0" borderId="0"/>
    <xf numFmtId="0" fontId="126" fillId="0" borderId="0"/>
    <xf numFmtId="167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22" borderId="0" applyNumberFormat="0" applyBorder="0" applyAlignment="0" applyProtection="0"/>
    <xf numFmtId="265" fontId="18" fillId="0" borderId="30">
      <protection locked="0"/>
    </xf>
    <xf numFmtId="0" fontId="79" fillId="8" borderId="9" applyNumberFormat="0" applyAlignment="0" applyProtection="0"/>
    <xf numFmtId="0" fontId="106" fillId="13" borderId="27" applyNumberFormat="0" applyAlignment="0" applyProtection="0"/>
    <xf numFmtId="0" fontId="41" fillId="13" borderId="9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30" fillId="28" borderId="10"/>
    <xf numFmtId="14" fontId="18" fillId="0" borderId="0">
      <alignment horizontal="right"/>
    </xf>
    <xf numFmtId="0" fontId="73" fillId="0" borderId="20" applyNumberFormat="0" applyFill="0" applyAlignment="0" applyProtection="0"/>
    <xf numFmtId="0" fontId="75" fillId="0" borderId="21" applyNumberFormat="0" applyFill="0" applyAlignment="0" applyProtection="0"/>
    <xf numFmtId="0" fontId="77" fillId="0" borderId="22" applyNumberFormat="0" applyFill="0" applyAlignment="0" applyProtection="0"/>
    <xf numFmtId="0" fontId="77" fillId="0" borderId="0" applyNumberFormat="0" applyFill="0" applyBorder="0" applyAlignment="0" applyProtection="0"/>
    <xf numFmtId="265" fontId="131" fillId="29" borderId="30"/>
    <xf numFmtId="0" fontId="13" fillId="0" borderId="2">
      <alignment horizontal="right"/>
    </xf>
    <xf numFmtId="0" fontId="123" fillId="0" borderId="29" applyNumberFormat="0" applyFill="0" applyAlignment="0" applyProtection="0"/>
    <xf numFmtId="0" fontId="13" fillId="0" borderId="0"/>
    <xf numFmtId="0" fontId="44" fillId="24" borderId="11" applyNumberFormat="0" applyAlignment="0" applyProtection="0"/>
    <xf numFmtId="3" fontId="9" fillId="0" borderId="0"/>
    <xf numFmtId="0" fontId="13" fillId="0" borderId="2"/>
    <xf numFmtId="0" fontId="96" fillId="18" borderId="0" applyNumberFormat="0" applyBorder="0" applyAlignment="0" applyProtection="0"/>
    <xf numFmtId="0" fontId="9" fillId="0" borderId="0"/>
    <xf numFmtId="0" fontId="9" fillId="0" borderId="0"/>
    <xf numFmtId="0" fontId="28" fillId="0" borderId="0"/>
    <xf numFmtId="0" fontId="13" fillId="0" borderId="0"/>
    <xf numFmtId="0" fontId="9" fillId="0" borderId="0"/>
    <xf numFmtId="0" fontId="5" fillId="0" borderId="0"/>
    <xf numFmtId="0" fontId="13" fillId="0" borderId="0"/>
    <xf numFmtId="0" fontId="28" fillId="0" borderId="0"/>
    <xf numFmtId="0" fontId="9" fillId="0" borderId="0"/>
    <xf numFmtId="0" fontId="28" fillId="0" borderId="0"/>
    <xf numFmtId="0" fontId="5" fillId="0" borderId="0"/>
    <xf numFmtId="0" fontId="28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34" fillId="4" borderId="0" applyNumberFormat="0" applyBorder="0" applyAlignment="0" applyProtection="0"/>
    <xf numFmtId="0" fontId="62" fillId="0" borderId="0" applyNumberFormat="0" applyFill="0" applyBorder="0" applyAlignment="0" applyProtection="0"/>
    <xf numFmtId="0" fontId="9" fillId="31" borderId="26" applyNumberFormat="0" applyFont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2" fillId="0" borderId="24" applyNumberFormat="0" applyFill="0" applyAlignment="0" applyProtection="0"/>
    <xf numFmtId="0" fontId="14" fillId="0" borderId="0"/>
    <xf numFmtId="0" fontId="26" fillId="0" borderId="0" applyNumberFormat="0" applyFont="0" applyFill="0" applyBorder="0" applyAlignment="0" applyProtection="0">
      <alignment vertical="top"/>
    </xf>
    <xf numFmtId="0" fontId="26" fillId="0" borderId="0" applyNumberFormat="0" applyFont="0" applyFill="0" applyBorder="0" applyAlignment="0" applyProtection="0">
      <alignment vertical="top"/>
    </xf>
    <xf numFmtId="0" fontId="9" fillId="0" borderId="0">
      <alignment vertical="justify"/>
    </xf>
    <xf numFmtId="49" fontId="18" fillId="0" borderId="2" applyNumberFormat="0" applyFill="0" applyAlignment="0" applyProtection="0"/>
    <xf numFmtId="0" fontId="128" fillId="0" borderId="0" applyNumberFormat="0" applyFill="0" applyBorder="0" applyAlignment="0" applyProtection="0"/>
    <xf numFmtId="49" fontId="18" fillId="0" borderId="0"/>
    <xf numFmtId="266" fontId="132" fillId="0" borderId="0"/>
    <xf numFmtId="267" fontId="9" fillId="0" borderId="0" applyFont="0" applyFill="0" applyBorder="0" applyAlignment="0" applyProtection="0"/>
    <xf numFmtId="3" fontId="133" fillId="0" borderId="31" applyFont="0" applyBorder="0">
      <alignment horizontal="right"/>
      <protection locked="0"/>
    </xf>
    <xf numFmtId="44" fontId="13" fillId="0" borderId="0" applyFont="0" applyFill="0" applyBorder="0" applyAlignment="0" applyProtection="0"/>
    <xf numFmtId="237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93" fontId="28" fillId="0" borderId="0" applyFont="0" applyFill="0" applyBorder="0" applyAlignment="0" applyProtection="0"/>
    <xf numFmtId="0" fontId="68" fillId="5" borderId="0" applyNumberFormat="0" applyBorder="0" applyAlignment="0" applyProtection="0"/>
    <xf numFmtId="4" fontId="13" fillId="0" borderId="2"/>
    <xf numFmtId="37" fontId="9" fillId="0" borderId="0" applyFont="0" applyBorder="0" applyAlignment="0" applyProtection="0"/>
    <xf numFmtId="44" fontId="20" fillId="0" borderId="0">
      <protection locked="0"/>
    </xf>
    <xf numFmtId="0" fontId="1" fillId="0" borderId="0"/>
    <xf numFmtId="0" fontId="9" fillId="0" borderId="0"/>
    <xf numFmtId="0" fontId="14" fillId="0" borderId="0"/>
    <xf numFmtId="0" fontId="99" fillId="0" borderId="0">
      <alignment horizontal="left"/>
    </xf>
    <xf numFmtId="0" fontId="145" fillId="0" borderId="0"/>
  </cellStyleXfs>
  <cellXfs count="213">
    <xf numFmtId="0" fontId="0" fillId="0" borderId="0" xfId="0"/>
    <xf numFmtId="0" fontId="2" fillId="0" borderId="0" xfId="1" applyFont="1" applyAlignment="1"/>
    <xf numFmtId="0" fontId="2" fillId="0" borderId="0" xfId="1" applyFont="1"/>
    <xf numFmtId="0" fontId="4" fillId="0" borderId="0" xfId="1" applyFont="1" applyAlignment="1">
      <alignment horizontal="center" vertical="justify"/>
    </xf>
    <xf numFmtId="0" fontId="4" fillId="0" borderId="0" xfId="1" applyFont="1" applyAlignment="1">
      <alignment horizontal="center"/>
    </xf>
    <xf numFmtId="3" fontId="4" fillId="0" borderId="0" xfId="1" applyNumberFormat="1" applyFont="1" applyAlignment="1">
      <alignment horizontal="center"/>
    </xf>
    <xf numFmtId="0" fontId="6" fillId="0" borderId="1" xfId="1" applyNumberFormat="1" applyFont="1" applyFill="1" applyBorder="1" applyAlignment="1" applyProtection="1">
      <alignment vertical="center" wrapText="1"/>
    </xf>
    <xf numFmtId="0" fontId="4" fillId="0" borderId="0" xfId="1" applyNumberFormat="1" applyFont="1" applyFill="1" applyAlignment="1" applyProtection="1">
      <alignment horizontal="right"/>
    </xf>
    <xf numFmtId="0" fontId="2" fillId="0" borderId="0" xfId="1" applyNumberFormat="1" applyFont="1" applyFill="1" applyAlignment="1" applyProtection="1"/>
    <xf numFmtId="0" fontId="7" fillId="0" borderId="1" xfId="1" applyNumberFormat="1" applyFont="1" applyFill="1" applyBorder="1" applyAlignment="1" applyProtection="1">
      <alignment vertical="center"/>
    </xf>
    <xf numFmtId="0" fontId="1" fillId="0" borderId="1" xfId="1" applyBorder="1" applyAlignment="1">
      <alignment vertical="center"/>
    </xf>
    <xf numFmtId="0" fontId="7" fillId="0" borderId="1" xfId="1" applyNumberFormat="1" applyFont="1" applyFill="1" applyBorder="1" applyAlignment="1" applyProtection="1">
      <alignment vertical="center" wrapText="1"/>
    </xf>
    <xf numFmtId="164" fontId="2" fillId="0" borderId="2" xfId="3" applyNumberFormat="1" applyFont="1" applyFill="1" applyBorder="1" applyAlignment="1"/>
    <xf numFmtId="164" fontId="2" fillId="0" borderId="0" xfId="1" applyNumberFormat="1" applyFont="1"/>
    <xf numFmtId="164" fontId="2" fillId="0" borderId="2" xfId="1" applyNumberFormat="1" applyFont="1" applyFill="1" applyBorder="1" applyAlignment="1" applyProtection="1"/>
    <xf numFmtId="164" fontId="2" fillId="0" borderId="3" xfId="1" applyNumberFormat="1" applyFont="1" applyFill="1" applyBorder="1" applyAlignment="1" applyProtection="1"/>
    <xf numFmtId="0" fontId="7" fillId="0" borderId="1" xfId="1" applyNumberFormat="1" applyFont="1" applyFill="1" applyBorder="1" applyAlignment="1" applyProtection="1">
      <alignment horizontal="left" vertical="center" wrapText="1" indent="2"/>
    </xf>
    <xf numFmtId="165" fontId="2" fillId="0" borderId="0" xfId="1" applyNumberFormat="1" applyFont="1"/>
    <xf numFmtId="0" fontId="6" fillId="0" borderId="1" xfId="4" applyNumberFormat="1" applyFont="1" applyFill="1" applyBorder="1" applyAlignment="1" applyProtection="1">
      <alignment vertical="top" wrapText="1"/>
    </xf>
    <xf numFmtId="0" fontId="2" fillId="0" borderId="1" xfId="4" applyFont="1" applyFill="1" applyBorder="1" applyAlignment="1">
      <alignment vertical="top" wrapText="1"/>
    </xf>
    <xf numFmtId="0" fontId="2" fillId="0" borderId="1" xfId="4" applyFont="1" applyFill="1" applyBorder="1" applyAlignment="1">
      <alignment wrapText="1"/>
    </xf>
    <xf numFmtId="0" fontId="6" fillId="0" borderId="1" xfId="4" applyNumberFormat="1" applyFont="1" applyFill="1" applyBorder="1" applyAlignment="1" applyProtection="1">
      <alignment wrapText="1"/>
    </xf>
    <xf numFmtId="0" fontId="6" fillId="0" borderId="4" xfId="4" applyNumberFormat="1" applyFont="1" applyFill="1" applyBorder="1" applyAlignment="1" applyProtection="1">
      <alignment wrapText="1"/>
    </xf>
    <xf numFmtId="0" fontId="6" fillId="0" borderId="0" xfId="1" applyNumberFormat="1" applyFont="1" applyFill="1" applyBorder="1" applyAlignment="1" applyProtection="1">
      <alignment vertical="center" wrapText="1"/>
    </xf>
    <xf numFmtId="164" fontId="4" fillId="0" borderId="0" xfId="1" applyNumberFormat="1" applyFont="1" applyBorder="1" applyAlignment="1">
      <alignment vertical="top" wrapText="1"/>
    </xf>
    <xf numFmtId="0" fontId="3" fillId="0" borderId="0" xfId="1" applyFont="1" applyAlignment="1">
      <alignment vertical="justify"/>
    </xf>
    <xf numFmtId="0" fontId="2" fillId="0" borderId="0" xfId="1" applyFont="1" applyAlignment="1">
      <alignment vertical="justify"/>
    </xf>
    <xf numFmtId="0" fontId="4" fillId="0" borderId="0" xfId="1" applyFont="1" applyAlignment="1"/>
    <xf numFmtId="164" fontId="4" fillId="0" borderId="2" xfId="1" applyNumberFormat="1" applyFont="1" applyFill="1" applyBorder="1" applyAlignment="1" applyProtection="1"/>
    <xf numFmtId="164" fontId="4" fillId="0" borderId="3" xfId="1" applyNumberFormat="1" applyFont="1" applyFill="1" applyBorder="1" applyAlignment="1" applyProtection="1"/>
    <xf numFmtId="164" fontId="2" fillId="0" borderId="2" xfId="1" applyNumberFormat="1" applyFont="1" applyFill="1" applyBorder="1" applyAlignment="1" applyProtection="1">
      <alignment vertical="center"/>
    </xf>
    <xf numFmtId="164" fontId="2" fillId="0" borderId="3" xfId="1" applyNumberFormat="1" applyFont="1" applyFill="1" applyBorder="1" applyAlignment="1" applyProtection="1">
      <alignment vertical="center"/>
    </xf>
    <xf numFmtId="164" fontId="2" fillId="0" borderId="3" xfId="3" applyNumberFormat="1" applyFont="1" applyFill="1" applyBorder="1" applyAlignment="1"/>
    <xf numFmtId="164" fontId="4" fillId="0" borderId="2" xfId="1" applyNumberFormat="1" applyFont="1" applyFill="1" applyBorder="1" applyAlignment="1"/>
    <xf numFmtId="164" fontId="4" fillId="0" borderId="3" xfId="1" applyNumberFormat="1" applyFont="1" applyBorder="1" applyAlignment="1"/>
    <xf numFmtId="164" fontId="2" fillId="0" borderId="3" xfId="1" applyNumberFormat="1" applyFont="1" applyBorder="1" applyAlignment="1"/>
    <xf numFmtId="164" fontId="2" fillId="0" borderId="2" xfId="1" applyNumberFormat="1" applyFont="1" applyFill="1" applyBorder="1" applyAlignment="1"/>
    <xf numFmtId="164" fontId="2" fillId="0" borderId="2" xfId="1" applyNumberFormat="1" applyFont="1" applyBorder="1" applyAlignment="1"/>
    <xf numFmtId="164" fontId="4" fillId="0" borderId="2" xfId="1" applyNumberFormat="1" applyFont="1" applyBorder="1" applyAlignment="1"/>
    <xf numFmtId="164" fontId="4" fillId="0" borderId="3" xfId="1" applyNumberFormat="1" applyFont="1" applyFill="1" applyBorder="1" applyAlignment="1"/>
    <xf numFmtId="164" fontId="2" fillId="0" borderId="3" xfId="1" applyNumberFormat="1" applyFont="1" applyFill="1" applyBorder="1" applyAlignment="1"/>
    <xf numFmtId="164" fontId="4" fillId="0" borderId="5" xfId="1" applyNumberFormat="1" applyFont="1" applyFill="1" applyBorder="1" applyAlignment="1"/>
    <xf numFmtId="164" fontId="4" fillId="0" borderId="6" xfId="1" applyNumberFormat="1" applyFont="1" applyFill="1" applyBorder="1" applyAlignment="1"/>
    <xf numFmtId="0" fontId="6" fillId="0" borderId="32" xfId="1" applyNumberFormat="1" applyFont="1" applyFill="1" applyBorder="1" applyAlignment="1" applyProtection="1">
      <alignment vertical="center" wrapText="1"/>
    </xf>
    <xf numFmtId="164" fontId="4" fillId="0" borderId="33" xfId="1" applyNumberFormat="1" applyFont="1" applyFill="1" applyBorder="1" applyAlignment="1" applyProtection="1"/>
    <xf numFmtId="164" fontId="4" fillId="0" borderId="34" xfId="1" applyNumberFormat="1" applyFont="1" applyFill="1" applyBorder="1" applyAlignment="1" applyProtection="1"/>
    <xf numFmtId="0" fontId="2" fillId="0" borderId="35" xfId="1" applyFont="1" applyBorder="1"/>
    <xf numFmtId="14" fontId="4" fillId="0" borderId="36" xfId="1" applyNumberFormat="1" applyFont="1" applyBorder="1" applyAlignment="1">
      <alignment vertical="center" wrapText="1"/>
    </xf>
    <xf numFmtId="14" fontId="4" fillId="0" borderId="37" xfId="1" applyNumberFormat="1" applyFont="1" applyBorder="1" applyAlignment="1">
      <alignment vertical="center" wrapText="1"/>
    </xf>
    <xf numFmtId="164" fontId="4" fillId="0" borderId="38" xfId="1" applyNumberFormat="1" applyFont="1" applyFill="1" applyBorder="1" applyAlignment="1"/>
    <xf numFmtId="0" fontId="6" fillId="0" borderId="0" xfId="716" applyNumberFormat="1" applyFont="1" applyFill="1" applyBorder="1" applyAlignment="1" applyProtection="1">
      <alignment vertical="center" wrapText="1"/>
    </xf>
    <xf numFmtId="268" fontId="4" fillId="0" borderId="0" xfId="716" applyNumberFormat="1" applyFont="1" applyBorder="1" applyAlignment="1">
      <alignment vertical="top" wrapText="1"/>
    </xf>
    <xf numFmtId="164" fontId="4" fillId="0" borderId="0" xfId="1" applyNumberFormat="1" applyFont="1" applyBorder="1" applyAlignment="1">
      <alignment vertical="top"/>
    </xf>
    <xf numFmtId="0" fontId="134" fillId="0" borderId="0" xfId="1" applyFont="1" applyAlignment="1">
      <alignment horizontal="right"/>
    </xf>
    <xf numFmtId="0" fontId="2" fillId="0" borderId="0" xfId="716" applyFont="1"/>
    <xf numFmtId="0" fontId="4" fillId="0" borderId="39" xfId="716" applyFont="1" applyBorder="1"/>
    <xf numFmtId="14" fontId="4" fillId="0" borderId="10" xfId="716" applyNumberFormat="1" applyFont="1" applyBorder="1" applyAlignment="1">
      <alignment horizontal="right" vertical="center" wrapText="1"/>
    </xf>
    <xf numFmtId="14" fontId="4" fillId="0" borderId="40" xfId="716" applyNumberFormat="1" applyFont="1" applyBorder="1" applyAlignment="1">
      <alignment horizontal="right" vertical="center" wrapText="1"/>
    </xf>
    <xf numFmtId="0" fontId="4" fillId="0" borderId="32" xfId="716" applyFont="1" applyBorder="1"/>
    <xf numFmtId="0" fontId="4" fillId="0" borderId="33" xfId="716" applyFont="1" applyBorder="1"/>
    <xf numFmtId="0" fontId="4" fillId="0" borderId="34" xfId="716" applyFont="1" applyBorder="1"/>
    <xf numFmtId="0" fontId="135" fillId="0" borderId="1" xfId="716" applyNumberFormat="1" applyFont="1" applyFill="1" applyBorder="1" applyAlignment="1" applyProtection="1">
      <alignment vertical="center" wrapText="1"/>
    </xf>
    <xf numFmtId="0" fontId="4" fillId="0" borderId="2" xfId="716" applyFont="1" applyBorder="1"/>
    <xf numFmtId="183" fontId="4" fillId="0" borderId="3" xfId="716" applyNumberFormat="1" applyFont="1" applyBorder="1"/>
    <xf numFmtId="0" fontId="136" fillId="0" borderId="1" xfId="716" applyNumberFormat="1" applyFont="1" applyFill="1" applyBorder="1" applyAlignment="1" applyProtection="1">
      <alignment vertical="center" wrapText="1"/>
    </xf>
    <xf numFmtId="183" fontId="2" fillId="0" borderId="3" xfId="716" applyNumberFormat="1" applyFont="1" applyBorder="1"/>
    <xf numFmtId="164" fontId="2" fillId="0" borderId="2" xfId="716" applyNumberFormat="1" applyFont="1" applyFill="1" applyBorder="1" applyAlignment="1" applyProtection="1">
      <alignment horizontal="right" vertical="top"/>
    </xf>
    <xf numFmtId="0" fontId="64" fillId="0" borderId="1" xfId="716" applyNumberFormat="1" applyFont="1" applyFill="1" applyBorder="1" applyAlignment="1" applyProtection="1">
      <alignment vertical="center" wrapText="1"/>
    </xf>
    <xf numFmtId="0" fontId="136" fillId="0" borderId="41" xfId="716" applyNumberFormat="1" applyFont="1" applyFill="1" applyBorder="1" applyAlignment="1" applyProtection="1">
      <alignment vertical="center" wrapText="1"/>
    </xf>
    <xf numFmtId="183" fontId="2" fillId="0" borderId="42" xfId="716" applyNumberFormat="1" applyFont="1" applyBorder="1"/>
    <xf numFmtId="0" fontId="135" fillId="0" borderId="39" xfId="716" applyNumberFormat="1" applyFont="1" applyFill="1" applyBorder="1" applyAlignment="1" applyProtection="1">
      <alignment vertical="center" wrapText="1"/>
    </xf>
    <xf numFmtId="183" fontId="4" fillId="0" borderId="40" xfId="716" applyNumberFormat="1" applyFont="1" applyBorder="1"/>
    <xf numFmtId="0" fontId="137" fillId="0" borderId="32" xfId="716" applyFont="1" applyBorder="1" applyAlignment="1">
      <alignment vertical="center"/>
    </xf>
    <xf numFmtId="164" fontId="2" fillId="0" borderId="33" xfId="716" applyNumberFormat="1" applyFont="1" applyBorder="1"/>
    <xf numFmtId="183" fontId="2" fillId="0" borderId="34" xfId="716" applyNumberFormat="1" applyFont="1" applyBorder="1"/>
    <xf numFmtId="164" fontId="2" fillId="0" borderId="2" xfId="716" applyNumberFormat="1" applyFont="1" applyBorder="1"/>
    <xf numFmtId="164" fontId="4" fillId="0" borderId="10" xfId="716" applyNumberFormat="1" applyFont="1" applyBorder="1" applyAlignment="1">
      <alignment vertical="top" wrapText="1"/>
    </xf>
    <xf numFmtId="164" fontId="2" fillId="0" borderId="33" xfId="716" applyNumberFormat="1" applyFont="1" applyFill="1" applyBorder="1" applyAlignment="1" applyProtection="1">
      <alignment horizontal="right" vertical="top"/>
    </xf>
    <xf numFmtId="183" fontId="2" fillId="0" borderId="2" xfId="716" applyNumberFormat="1" applyFont="1" applyBorder="1"/>
    <xf numFmtId="183" fontId="2" fillId="0" borderId="38" xfId="716" applyNumberFormat="1" applyFont="1" applyBorder="1"/>
    <xf numFmtId="3" fontId="2" fillId="0" borderId="0" xfId="716" applyNumberFormat="1" applyFont="1"/>
    <xf numFmtId="0" fontId="135" fillId="0" borderId="43" xfId="716" applyNumberFormat="1" applyFont="1" applyFill="1" applyBorder="1" applyAlignment="1" applyProtection="1">
      <alignment vertical="center" wrapText="1"/>
    </xf>
    <xf numFmtId="164" fontId="4" fillId="0" borderId="44" xfId="716" applyNumberFormat="1" applyFont="1" applyBorder="1" applyAlignment="1">
      <alignment vertical="top" wrapText="1"/>
    </xf>
    <xf numFmtId="183" fontId="4" fillId="0" borderId="45" xfId="716" applyNumberFormat="1" applyFont="1" applyBorder="1" applyAlignment="1">
      <alignment vertical="top" wrapText="1"/>
    </xf>
    <xf numFmtId="0" fontId="135" fillId="0" borderId="0" xfId="716" applyNumberFormat="1" applyFont="1" applyFill="1" applyBorder="1" applyAlignment="1" applyProtection="1">
      <alignment vertical="center" wrapText="1"/>
    </xf>
    <xf numFmtId="164" fontId="4" fillId="0" borderId="0" xfId="716" applyNumberFormat="1" applyFont="1" applyBorder="1" applyAlignment="1">
      <alignment vertical="top" wrapText="1"/>
    </xf>
    <xf numFmtId="183" fontId="4" fillId="0" borderId="0" xfId="716" applyNumberFormat="1" applyFont="1" applyBorder="1"/>
    <xf numFmtId="0" fontId="134" fillId="0" borderId="0" xfId="716" applyFont="1" applyAlignment="1">
      <alignment horizontal="right"/>
    </xf>
    <xf numFmtId="183" fontId="4" fillId="0" borderId="10" xfId="716" applyNumberFormat="1" applyFont="1" applyBorder="1"/>
    <xf numFmtId="3" fontId="2" fillId="0" borderId="2" xfId="716" applyNumberFormat="1" applyFont="1" applyBorder="1"/>
    <xf numFmtId="0" fontId="4" fillId="0" borderId="0" xfId="716" applyFont="1" applyAlignment="1">
      <alignment horizontal="center" vertical="justify"/>
    </xf>
    <xf numFmtId="0" fontId="2" fillId="0" borderId="0" xfId="636" applyFont="1" applyAlignment="1">
      <alignment wrapText="1"/>
    </xf>
    <xf numFmtId="0" fontId="2" fillId="0" borderId="0" xfId="636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636" applyFont="1" applyAlignment="1">
      <alignment wrapText="1"/>
    </xf>
    <xf numFmtId="164" fontId="4" fillId="0" borderId="0" xfId="0" applyNumberFormat="1" applyFont="1" applyBorder="1" applyAlignment="1">
      <alignment horizontal="left" vertical="top" wrapText="1"/>
    </xf>
    <xf numFmtId="164" fontId="138" fillId="0" borderId="0" xfId="0" applyNumberFormat="1" applyFont="1" applyBorder="1" applyAlignment="1">
      <alignment horizontal="center" vertical="top" wrapText="1"/>
    </xf>
    <xf numFmtId="0" fontId="2" fillId="0" borderId="0" xfId="636" applyFont="1" applyAlignment="1">
      <alignment horizontal="left" wrapText="1"/>
    </xf>
    <xf numFmtId="164" fontId="4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Fill="1" applyBorder="1" applyAlignment="1" applyProtection="1">
      <alignment vertical="center" wrapText="1"/>
    </xf>
    <xf numFmtId="269" fontId="4" fillId="0" borderId="37" xfId="636" applyNumberFormat="1" applyFont="1" applyBorder="1" applyAlignment="1">
      <alignment horizontal="center" wrapText="1"/>
    </xf>
    <xf numFmtId="269" fontId="4" fillId="0" borderId="36" xfId="636" applyNumberFormat="1" applyFont="1" applyBorder="1" applyAlignment="1">
      <alignment horizontal="center" wrapText="1"/>
    </xf>
    <xf numFmtId="0" fontId="4" fillId="0" borderId="35" xfId="636" applyFont="1" applyBorder="1" applyAlignment="1">
      <alignment wrapText="1"/>
    </xf>
    <xf numFmtId="269" fontId="2" fillId="0" borderId="42" xfId="636" applyNumberFormat="1" applyFont="1" applyFill="1" applyBorder="1" applyAlignment="1" applyProtection="1">
      <alignment horizontal="center" wrapText="1"/>
    </xf>
    <xf numFmtId="269" fontId="2" fillId="0" borderId="12" xfId="636" applyNumberFormat="1" applyFont="1" applyBorder="1" applyAlignment="1">
      <alignment horizontal="center" wrapText="1"/>
    </xf>
    <xf numFmtId="0" fontId="2" fillId="26" borderId="41" xfId="636" applyFont="1" applyFill="1" applyBorder="1" applyAlignment="1">
      <alignment wrapText="1"/>
    </xf>
    <xf numFmtId="269" fontId="2" fillId="0" borderId="3" xfId="636" applyNumberFormat="1" applyFont="1" applyBorder="1" applyAlignment="1">
      <alignment horizontal="center" wrapText="1"/>
    </xf>
    <xf numFmtId="269" fontId="2" fillId="0" borderId="2" xfId="636" applyNumberFormat="1" applyFont="1" applyBorder="1" applyAlignment="1">
      <alignment horizontal="center" wrapText="1"/>
    </xf>
    <xf numFmtId="0" fontId="4" fillId="0" borderId="1" xfId="636" applyFont="1" applyBorder="1" applyAlignment="1">
      <alignment wrapText="1"/>
    </xf>
    <xf numFmtId="269" fontId="4" fillId="0" borderId="3" xfId="636" applyNumberFormat="1" applyFont="1" applyFill="1" applyBorder="1" applyAlignment="1" applyProtection="1">
      <alignment horizontal="center" wrapText="1"/>
    </xf>
    <xf numFmtId="269" fontId="4" fillId="0" borderId="2" xfId="636" applyNumberFormat="1" applyFont="1" applyFill="1" applyBorder="1" applyAlignment="1" applyProtection="1">
      <alignment horizontal="center" wrapText="1"/>
    </xf>
    <xf numFmtId="269" fontId="2" fillId="0" borderId="3" xfId="636" applyNumberFormat="1" applyFont="1" applyFill="1" applyBorder="1" applyAlignment="1" applyProtection="1">
      <alignment horizontal="center" wrapText="1"/>
    </xf>
    <xf numFmtId="0" fontId="2" fillId="0" borderId="1" xfId="636" applyFont="1" applyBorder="1" applyAlignment="1">
      <alignment wrapText="1"/>
    </xf>
    <xf numFmtId="269" fontId="4" fillId="0" borderId="2" xfId="636" applyNumberFormat="1" applyFont="1" applyBorder="1" applyAlignment="1">
      <alignment horizontal="center" wrapText="1"/>
    </xf>
    <xf numFmtId="269" fontId="2" fillId="0" borderId="2" xfId="636" applyNumberFormat="1" applyFont="1" applyFill="1" applyBorder="1" applyAlignment="1" applyProtection="1">
      <alignment horizontal="center" wrapText="1"/>
    </xf>
    <xf numFmtId="269" fontId="2" fillId="0" borderId="2" xfId="1" applyNumberFormat="1" applyFont="1" applyBorder="1" applyAlignment="1">
      <alignment horizontal="center"/>
    </xf>
    <xf numFmtId="0" fontId="4" fillId="0" borderId="1" xfId="632" applyFont="1" applyBorder="1" applyAlignment="1">
      <alignment wrapText="1"/>
    </xf>
    <xf numFmtId="269" fontId="4" fillId="0" borderId="34" xfId="636" applyNumberFormat="1" applyFont="1" applyFill="1" applyBorder="1" applyAlignment="1" applyProtection="1">
      <alignment horizontal="center" wrapText="1"/>
    </xf>
    <xf numFmtId="269" fontId="4" fillId="0" borderId="33" xfId="636" applyNumberFormat="1" applyFont="1" applyFill="1" applyBorder="1" applyAlignment="1" applyProtection="1">
      <alignment horizontal="center" wrapText="1"/>
    </xf>
    <xf numFmtId="0" fontId="4" fillId="0" borderId="32" xfId="636" applyFont="1" applyBorder="1" applyAlignment="1">
      <alignment wrapText="1"/>
    </xf>
    <xf numFmtId="269" fontId="4" fillId="0" borderId="37" xfId="636" applyNumberFormat="1" applyFont="1" applyFill="1" applyBorder="1" applyAlignment="1" applyProtection="1">
      <alignment horizontal="center" wrapText="1"/>
    </xf>
    <xf numFmtId="269" fontId="4" fillId="0" borderId="36" xfId="636" applyNumberFormat="1" applyFont="1" applyFill="1" applyBorder="1" applyAlignment="1" applyProtection="1">
      <alignment horizontal="center" wrapText="1"/>
    </xf>
    <xf numFmtId="0" fontId="2" fillId="26" borderId="0" xfId="636" applyFont="1" applyFill="1" applyAlignment="1">
      <alignment wrapText="1"/>
    </xf>
    <xf numFmtId="269" fontId="4" fillId="26" borderId="42" xfId="636" applyNumberFormat="1" applyFont="1" applyFill="1" applyBorder="1" applyAlignment="1" applyProtection="1">
      <alignment horizontal="center" wrapText="1"/>
    </xf>
    <xf numFmtId="269" fontId="4" fillId="26" borderId="12" xfId="636" applyNumberFormat="1" applyFont="1" applyFill="1" applyBorder="1" applyAlignment="1" applyProtection="1">
      <alignment horizontal="center" wrapText="1"/>
    </xf>
    <xf numFmtId="0" fontId="4" fillId="0" borderId="3" xfId="636" applyFont="1" applyBorder="1" applyAlignment="1">
      <alignment horizontal="center" wrapText="1"/>
    </xf>
    <xf numFmtId="0" fontId="4" fillId="0" borderId="2" xfId="636" applyFont="1" applyBorder="1" applyAlignment="1">
      <alignment horizontal="center" wrapText="1"/>
    </xf>
    <xf numFmtId="0" fontId="4" fillId="0" borderId="0" xfId="641" applyFont="1" applyAlignment="1">
      <alignment horizontal="center" wrapText="1"/>
    </xf>
    <xf numFmtId="0" fontId="4" fillId="0" borderId="0" xfId="636" applyFont="1" applyAlignment="1">
      <alignment horizontal="center" vertical="justify" wrapText="1"/>
    </xf>
    <xf numFmtId="0" fontId="2" fillId="0" borderId="0" xfId="2" applyFont="1"/>
    <xf numFmtId="3" fontId="4" fillId="0" borderId="0" xfId="2" applyNumberFormat="1" applyFont="1"/>
    <xf numFmtId="0" fontId="4" fillId="0" borderId="0" xfId="2" applyFont="1"/>
    <xf numFmtId="164" fontId="2" fillId="0" borderId="0" xfId="2" applyNumberFormat="1" applyFont="1"/>
    <xf numFmtId="37" fontId="6" fillId="0" borderId="0" xfId="717" applyNumberFormat="1" applyFont="1" applyFill="1" applyBorder="1" applyAlignment="1" applyProtection="1">
      <alignment horizontal="right"/>
    </xf>
    <xf numFmtId="0" fontId="4" fillId="0" borderId="0" xfId="2" applyFont="1" applyAlignment="1">
      <alignment wrapText="1"/>
    </xf>
    <xf numFmtId="164" fontId="6" fillId="0" borderId="6" xfId="717" applyNumberFormat="1" applyFont="1" applyFill="1" applyBorder="1" applyAlignment="1" applyProtection="1">
      <alignment horizontal="right"/>
    </xf>
    <xf numFmtId="164" fontId="6" fillId="0" borderId="5" xfId="717" applyNumberFormat="1" applyFont="1" applyFill="1" applyBorder="1" applyAlignment="1" applyProtection="1">
      <alignment horizontal="right"/>
    </xf>
    <xf numFmtId="0" fontId="4" fillId="0" borderId="4" xfId="2" applyFont="1" applyBorder="1" applyAlignment="1">
      <alignment wrapText="1"/>
    </xf>
    <xf numFmtId="164" fontId="7" fillId="0" borderId="3" xfId="717" applyNumberFormat="1" applyFont="1" applyFill="1" applyBorder="1" applyAlignment="1" applyProtection="1">
      <alignment horizontal="right"/>
    </xf>
    <xf numFmtId="164" fontId="7" fillId="0" borderId="2" xfId="717" applyNumberFormat="1" applyFont="1" applyFill="1" applyBorder="1" applyAlignment="1" applyProtection="1">
      <alignment horizontal="right"/>
    </xf>
    <xf numFmtId="0" fontId="2" fillId="0" borderId="1" xfId="2" applyFont="1" applyBorder="1" applyAlignment="1">
      <alignment wrapText="1"/>
    </xf>
    <xf numFmtId="164" fontId="6" fillId="0" borderId="3" xfId="717" applyNumberFormat="1" applyFont="1" applyFill="1" applyBorder="1" applyAlignment="1" applyProtection="1">
      <alignment horizontal="right"/>
    </xf>
    <xf numFmtId="164" fontId="6" fillId="0" borderId="2" xfId="717" applyNumberFormat="1" applyFont="1" applyFill="1" applyBorder="1" applyAlignment="1" applyProtection="1">
      <alignment horizontal="right"/>
    </xf>
    <xf numFmtId="0" fontId="4" fillId="0" borderId="1" xfId="2" applyFont="1" applyBorder="1" applyAlignment="1">
      <alignment wrapText="1"/>
    </xf>
    <xf numFmtId="164" fontId="2" fillId="0" borderId="3" xfId="2" applyNumberFormat="1" applyFont="1" applyFill="1" applyBorder="1" applyAlignment="1" applyProtection="1">
      <alignment horizontal="right"/>
    </xf>
    <xf numFmtId="164" fontId="2" fillId="0" borderId="2" xfId="2" applyNumberFormat="1" applyFont="1" applyFill="1" applyBorder="1" applyAlignment="1" applyProtection="1">
      <alignment horizontal="right"/>
    </xf>
    <xf numFmtId="0" fontId="4" fillId="0" borderId="1" xfId="717" applyFont="1" applyBorder="1"/>
    <xf numFmtId="0" fontId="2" fillId="0" borderId="0" xfId="2" applyFont="1" applyAlignment="1">
      <alignment wrapText="1"/>
    </xf>
    <xf numFmtId="0" fontId="4" fillId="0" borderId="1" xfId="717" applyFont="1" applyBorder="1" applyAlignment="1">
      <alignment wrapText="1"/>
    </xf>
    <xf numFmtId="164" fontId="4" fillId="0" borderId="3" xfId="2" applyNumberFormat="1" applyFont="1" applyBorder="1" applyAlignment="1">
      <alignment wrapText="1"/>
    </xf>
    <xf numFmtId="164" fontId="4" fillId="0" borderId="2" xfId="2" applyNumberFormat="1" applyFont="1" applyBorder="1" applyAlignment="1">
      <alignment wrapText="1"/>
    </xf>
    <xf numFmtId="0" fontId="2" fillId="0" borderId="1" xfId="2" applyFont="1" applyBorder="1"/>
    <xf numFmtId="164" fontId="139" fillId="0" borderId="3" xfId="717" applyNumberFormat="1" applyFont="1" applyFill="1" applyBorder="1" applyAlignment="1" applyProtection="1">
      <alignment horizontal="right"/>
    </xf>
    <xf numFmtId="164" fontId="139" fillId="0" borderId="2" xfId="717" applyNumberFormat="1" applyFont="1" applyFill="1" applyBorder="1" applyAlignment="1" applyProtection="1">
      <alignment horizontal="right"/>
    </xf>
    <xf numFmtId="0" fontId="140" fillId="0" borderId="1" xfId="718" applyFont="1" applyFill="1" applyBorder="1" applyAlignment="1">
      <alignment horizontal="left" indent="3"/>
    </xf>
    <xf numFmtId="164" fontId="141" fillId="0" borderId="3" xfId="717" applyNumberFormat="1" applyFont="1" applyFill="1" applyBorder="1" applyAlignment="1" applyProtection="1">
      <alignment horizontal="right"/>
    </xf>
    <xf numFmtId="164" fontId="141" fillId="0" borderId="2" xfId="717" applyNumberFormat="1" applyFont="1" applyFill="1" applyBorder="1" applyAlignment="1" applyProtection="1">
      <alignment horizontal="right"/>
    </xf>
    <xf numFmtId="0" fontId="142" fillId="0" borderId="1" xfId="718" applyFont="1" applyFill="1" applyBorder="1" applyAlignment="1">
      <alignment horizontal="left" indent="3"/>
    </xf>
    <xf numFmtId="0" fontId="2" fillId="0" borderId="3" xfId="2" applyFont="1" applyBorder="1"/>
    <xf numFmtId="0" fontId="2" fillId="0" borderId="2" xfId="2" applyFont="1" applyBorder="1"/>
    <xf numFmtId="0" fontId="4" fillId="0" borderId="1" xfId="2" applyFont="1" applyBorder="1" applyAlignment="1"/>
    <xf numFmtId="14" fontId="4" fillId="0" borderId="46" xfId="2" applyNumberFormat="1" applyFont="1" applyBorder="1" applyAlignment="1">
      <alignment horizontal="right" vertical="top" wrapText="1"/>
    </xf>
    <xf numFmtId="14" fontId="4" fillId="0" borderId="47" xfId="2" applyNumberFormat="1" applyFont="1" applyBorder="1" applyAlignment="1">
      <alignment horizontal="right" vertical="top" wrapText="1"/>
    </xf>
    <xf numFmtId="0" fontId="2" fillId="0" borderId="48" xfId="2" applyFont="1" applyBorder="1"/>
    <xf numFmtId="0" fontId="4" fillId="0" borderId="0" xfId="2" applyFont="1" applyAlignment="1">
      <alignment horizontal="right"/>
    </xf>
    <xf numFmtId="0" fontId="14" fillId="0" borderId="0" xfId="653"/>
    <xf numFmtId="0" fontId="143" fillId="0" borderId="0" xfId="653" applyFont="1"/>
    <xf numFmtId="0" fontId="14" fillId="0" borderId="0" xfId="653" applyFont="1"/>
    <xf numFmtId="14" fontId="14" fillId="0" borderId="0" xfId="653" applyNumberFormat="1"/>
    <xf numFmtId="4" fontId="14" fillId="0" borderId="0" xfId="653" applyNumberFormat="1"/>
    <xf numFmtId="3" fontId="14" fillId="0" borderId="0" xfId="653" applyNumberFormat="1"/>
    <xf numFmtId="3" fontId="99" fillId="30" borderId="49" xfId="719" applyNumberFormat="1" applyFont="1" applyFill="1" applyBorder="1" applyAlignment="1">
      <alignment horizontal="right" vertical="top" wrapText="1"/>
    </xf>
    <xf numFmtId="0" fontId="14" fillId="0" borderId="0" xfId="653" applyAlignment="1">
      <alignment wrapText="1"/>
    </xf>
    <xf numFmtId="4" fontId="14" fillId="0" borderId="0" xfId="653" applyNumberFormat="1" applyAlignment="1">
      <alignment wrapText="1"/>
    </xf>
    <xf numFmtId="4" fontId="144" fillId="0" borderId="0" xfId="653" applyNumberFormat="1" applyFont="1"/>
    <xf numFmtId="270" fontId="14" fillId="0" borderId="0" xfId="653" applyNumberFormat="1"/>
    <xf numFmtId="0" fontId="144" fillId="0" borderId="0" xfId="653" applyFont="1"/>
    <xf numFmtId="1" fontId="145" fillId="30" borderId="41" xfId="720" applyNumberFormat="1" applyFont="1" applyFill="1" applyBorder="1" applyAlignment="1">
      <alignment horizontal="left" vertical="top" wrapText="1"/>
    </xf>
    <xf numFmtId="271" fontId="145" fillId="30" borderId="49" xfId="720" applyNumberFormat="1" applyFont="1" applyFill="1" applyBorder="1" applyAlignment="1">
      <alignment horizontal="right" vertical="top" wrapText="1"/>
    </xf>
    <xf numFmtId="0" fontId="145" fillId="30" borderId="49" xfId="720" applyNumberFormat="1" applyFont="1" applyFill="1" applyBorder="1" applyAlignment="1">
      <alignment horizontal="right" vertical="top" wrapText="1"/>
    </xf>
    <xf numFmtId="0" fontId="145" fillId="30" borderId="50" xfId="720" applyNumberFormat="1" applyFont="1" applyFill="1" applyBorder="1" applyAlignment="1">
      <alignment horizontal="right" vertical="top" wrapText="1"/>
    </xf>
    <xf numFmtId="1" fontId="145" fillId="0" borderId="41" xfId="720" applyNumberFormat="1" applyFont="1" applyBorder="1" applyAlignment="1">
      <alignment horizontal="left" vertical="top" wrapText="1"/>
    </xf>
    <xf numFmtId="271" fontId="145" fillId="0" borderId="49" xfId="720" applyNumberFormat="1" applyFont="1" applyBorder="1" applyAlignment="1">
      <alignment horizontal="right" vertical="top" wrapText="1"/>
    </xf>
    <xf numFmtId="0" fontId="145" fillId="0" borderId="49" xfId="720" applyNumberFormat="1" applyFont="1" applyBorder="1" applyAlignment="1">
      <alignment horizontal="right" vertical="top" wrapText="1"/>
    </xf>
    <xf numFmtId="0" fontId="145" fillId="0" borderId="50" xfId="720" applyNumberFormat="1" applyFont="1" applyBorder="1" applyAlignment="1">
      <alignment horizontal="right" vertical="top" wrapText="1"/>
    </xf>
    <xf numFmtId="271" fontId="145" fillId="0" borderId="50" xfId="720" applyNumberFormat="1" applyFont="1" applyBorder="1" applyAlignment="1">
      <alignment horizontal="right" vertical="top" wrapText="1"/>
    </xf>
    <xf numFmtId="271" fontId="146" fillId="30" borderId="49" xfId="720" applyNumberFormat="1" applyFont="1" applyFill="1" applyBorder="1" applyAlignment="1">
      <alignment horizontal="right" vertical="top" wrapText="1"/>
    </xf>
    <xf numFmtId="0" fontId="145" fillId="30" borderId="49" xfId="720" applyNumberFormat="1" applyFont="1" applyFill="1" applyBorder="1" applyAlignment="1">
      <alignment horizontal="left" vertical="top" wrapText="1"/>
    </xf>
    <xf numFmtId="0" fontId="145" fillId="0" borderId="49" xfId="720" applyNumberFormat="1" applyFont="1" applyBorder="1" applyAlignment="1">
      <alignment horizontal="left" vertical="top" wrapText="1" indent="2"/>
    </xf>
    <xf numFmtId="0" fontId="2" fillId="0" borderId="0" xfId="716" applyFont="1" applyAlignment="1">
      <alignment horizontal="center" wrapText="1"/>
    </xf>
    <xf numFmtId="0" fontId="4" fillId="0" borderId="0" xfId="716" applyFont="1" applyAlignment="1">
      <alignment horizontal="center" vertical="justify" wrapText="1"/>
    </xf>
    <xf numFmtId="0" fontId="4" fillId="0" borderId="0" xfId="716" applyFont="1" applyAlignment="1">
      <alignment horizontal="center" vertical="justify"/>
    </xf>
    <xf numFmtId="0" fontId="2" fillId="0" borderId="0" xfId="1" applyFont="1" applyAlignment="1">
      <alignment wrapText="1"/>
    </xf>
    <xf numFmtId="0" fontId="3" fillId="0" borderId="0" xfId="1" applyFont="1" applyAlignment="1">
      <alignment horizontal="center" vertical="justify" wrapText="1"/>
    </xf>
    <xf numFmtId="0" fontId="2" fillId="0" borderId="0" xfId="636" applyFont="1" applyAlignment="1">
      <alignment horizontal="center" wrapText="1"/>
    </xf>
    <xf numFmtId="0" fontId="3" fillId="0" borderId="0" xfId="636" applyFont="1" applyAlignment="1">
      <alignment horizontal="center" vertical="justify" wrapText="1"/>
    </xf>
    <xf numFmtId="0" fontId="2" fillId="0" borderId="48" xfId="636" applyFont="1" applyBorder="1" applyAlignment="1">
      <alignment wrapText="1"/>
    </xf>
    <xf numFmtId="0" fontId="2" fillId="0" borderId="1" xfId="636" applyFont="1" applyBorder="1" applyAlignment="1">
      <alignment wrapText="1"/>
    </xf>
    <xf numFmtId="0" fontId="4" fillId="0" borderId="47" xfId="636" applyFont="1" applyBorder="1" applyAlignment="1">
      <alignment horizontal="center" wrapText="1"/>
    </xf>
    <xf numFmtId="0" fontId="4" fillId="0" borderId="2" xfId="636" applyFont="1" applyBorder="1" applyAlignment="1">
      <alignment horizontal="center" wrapText="1"/>
    </xf>
    <xf numFmtId="0" fontId="4" fillId="0" borderId="46" xfId="636" applyFont="1" applyBorder="1" applyAlignment="1">
      <alignment horizontal="center" wrapText="1"/>
    </xf>
    <xf numFmtId="0" fontId="4" fillId="0" borderId="3" xfId="636" applyFont="1" applyBorder="1" applyAlignment="1">
      <alignment horizontal="center" wrapText="1"/>
    </xf>
    <xf numFmtId="0" fontId="2" fillId="0" borderId="0" xfId="2" applyFont="1" applyAlignment="1">
      <alignment wrapText="1"/>
    </xf>
    <xf numFmtId="0" fontId="3" fillId="0" borderId="0" xfId="2" applyFont="1" applyAlignment="1">
      <alignment horizontal="center" vertical="justify" wrapText="1"/>
    </xf>
    <xf numFmtId="0" fontId="2" fillId="0" borderId="0" xfId="2" applyFont="1" applyAlignment="1">
      <alignment horizontal="center" wrapText="1"/>
    </xf>
    <xf numFmtId="0" fontId="3" fillId="0" borderId="0" xfId="0" applyFont="1" applyAlignment="1">
      <alignment horizontal="center" vertical="justify"/>
    </xf>
    <xf numFmtId="0" fontId="64" fillId="0" borderId="0" xfId="0" applyFont="1" applyAlignment="1"/>
    <xf numFmtId="0" fontId="147" fillId="0" borderId="33" xfId="0" applyFont="1" applyFill="1" applyBorder="1" applyAlignment="1">
      <alignment wrapText="1"/>
    </xf>
    <xf numFmtId="4" fontId="2" fillId="0" borderId="2" xfId="1" applyNumberFormat="1" applyFont="1" applyFill="1" applyBorder="1" applyAlignment="1"/>
    <xf numFmtId="0" fontId="147" fillId="0" borderId="0" xfId="0" applyFont="1" applyFill="1" applyBorder="1" applyAlignment="1">
      <alignment wrapText="1"/>
    </xf>
    <xf numFmtId="4" fontId="2" fillId="0" borderId="0" xfId="1" applyNumberFormat="1" applyFont="1" applyFill="1" applyBorder="1" applyAlignment="1"/>
    <xf numFmtId="165" fontId="2" fillId="0" borderId="0" xfId="0" applyNumberFormat="1" applyFont="1" applyBorder="1"/>
    <xf numFmtId="4" fontId="2" fillId="0" borderId="33" xfId="0" applyNumberFormat="1" applyFont="1" applyBorder="1"/>
  </cellXfs>
  <cellStyles count="721">
    <cellStyle name="_x0005__x001c_" xfId="5"/>
    <cellStyle name="_x0005__x001c_ 2" xfId="6"/>
    <cellStyle name="_x000d_&#10;JournalTemplate=C:\COMFO\CTALK\JOURSTD.TPL_x000d_&#10;LbStateAddress=3 3 0 251 1 89 2 311_x000d_&#10;LbStateJou" xfId="7"/>
    <cellStyle name="???????_Income Statement" xfId="8"/>
    <cellStyle name="__08_X_PL items" xfId="9"/>
    <cellStyle name="_2010" xfId="10"/>
    <cellStyle name="_Book1" xfId="11"/>
    <cellStyle name="_Book2" xfId="12"/>
    <cellStyle name="_x0005__x001c__Book3" xfId="13"/>
    <cellStyle name="_Copy of G DBKL_08_Treasury" xfId="14"/>
    <cellStyle name="_Copy of P DBKL_08_Due to parent company" xfId="15"/>
    <cellStyle name="_DBKL_08_TB" xfId="16"/>
    <cellStyle name="_DBSK_07_SAD" xfId="17"/>
    <cellStyle name="_EB_06_G_Treasury_Interbank" xfId="18"/>
    <cellStyle name="_EB_06_G_Treasury_KTE" xfId="19"/>
    <cellStyle name="_EI G_Securities 07" xfId="20"/>
    <cellStyle name="_F.21_BS_disclosures" xfId="21"/>
    <cellStyle name="_FFF" xfId="22"/>
    <cellStyle name="_FFF_New Form10_2" xfId="23"/>
    <cellStyle name="_FFF_Nsi" xfId="24"/>
    <cellStyle name="_FFF_Nsi_1" xfId="25"/>
    <cellStyle name="_FFF_Nsi_139" xfId="26"/>
    <cellStyle name="_FFF_Nsi_140" xfId="27"/>
    <cellStyle name="_FFF_Nsi_140(Зах)" xfId="28"/>
    <cellStyle name="_FFF_Nsi_140_mod" xfId="29"/>
    <cellStyle name="_FFF_Summary" xfId="30"/>
    <cellStyle name="_FFF_Tax_form_1кв_3" xfId="31"/>
    <cellStyle name="_FFF_БКЭ" xfId="32"/>
    <cellStyle name="_Final_Book_010301" xfId="33"/>
    <cellStyle name="_Final_Book_010301_New Form10_2" xfId="34"/>
    <cellStyle name="_Final_Book_010301_Nsi" xfId="35"/>
    <cellStyle name="_Final_Book_010301_Nsi_1" xfId="36"/>
    <cellStyle name="_Final_Book_010301_Nsi_139" xfId="37"/>
    <cellStyle name="_Final_Book_010301_Nsi_140" xfId="38"/>
    <cellStyle name="_Final_Book_010301_Nsi_140(Зах)" xfId="39"/>
    <cellStyle name="_Final_Book_010301_Nsi_140_mod" xfId="40"/>
    <cellStyle name="_Final_Book_010301_Summary" xfId="41"/>
    <cellStyle name="_Final_Book_010301_Tax_form_1кв_3" xfId="42"/>
    <cellStyle name="_Final_Book_010301_БКЭ" xfId="43"/>
    <cellStyle name="_for Anna" xfId="44"/>
    <cellStyle name="_G_07_Securities and reverse REPO" xfId="45"/>
    <cellStyle name="_G_DBKL_08_ReverseREPO" xfId="46"/>
    <cellStyle name="_Gold Production" xfId="47"/>
    <cellStyle name="_Kumtor 2008_J_Inventories" xfId="48"/>
    <cellStyle name="_New_Sofi" xfId="49"/>
    <cellStyle name="_New_Sofi_FFF" xfId="50"/>
    <cellStyle name="_New_Sofi_New Form10_2" xfId="51"/>
    <cellStyle name="_New_Sofi_Nsi" xfId="52"/>
    <cellStyle name="_New_Sofi_Nsi_1" xfId="53"/>
    <cellStyle name="_New_Sofi_Nsi_139" xfId="54"/>
    <cellStyle name="_New_Sofi_Nsi_140" xfId="55"/>
    <cellStyle name="_New_Sofi_Nsi_140(Зах)" xfId="56"/>
    <cellStyle name="_New_Sofi_Nsi_140_mod" xfId="57"/>
    <cellStyle name="_New_Sofi_Summary" xfId="58"/>
    <cellStyle name="_New_Sofi_Tax_form_1кв_3" xfId="59"/>
    <cellStyle name="_New_Sofi_БКЭ" xfId="60"/>
    <cellStyle name="_Nsi" xfId="61"/>
    <cellStyle name="_PERSONAL" xfId="62"/>
    <cellStyle name="_PERSONAL_1" xfId="63"/>
    <cellStyle name="_PRICE_1C" xfId="64"/>
    <cellStyle name="_Review file_Interim Review Working Papers_FS" xfId="65"/>
    <cellStyle name="_Salary" xfId="66"/>
    <cellStyle name="_TSB _3m09_G_treasury_ATA(2)_190509" xfId="67"/>
    <cellStyle name="_TSB_06_G_Tresury_Ali_Zha_Final" xfId="68"/>
    <cellStyle name="_VC_9m08_V_G&amp;A_ATA" xfId="69"/>
    <cellStyle name="_X_DBKL_08_Interest expense on loans from banks" xfId="70"/>
    <cellStyle name="_X_DBKL_08_Interest expense on loans from banks (2)" xfId="71"/>
    <cellStyle name="_X_DBKL_08_Interest income on deposits" xfId="72"/>
    <cellStyle name="_X_DBKL_08_Interest on due to parent company" xfId="73"/>
    <cellStyle name="_X_DBKL_08_PL items_Akzhan (2)" xfId="74"/>
    <cellStyle name="_X_P&amp;L_DeltaBank_Emplotee_Compensation_YerAb" xfId="75"/>
    <cellStyle name="_X_P&amp;L_DeltaBank_Forex_gain_loss_YerAb" xfId="76"/>
    <cellStyle name="_X_P&amp;L_DeltaBank_FOREX_revaluation_YerAb" xfId="77"/>
    <cellStyle name="_X_PL_RLKZ_WP_ATA_Sharip.D" xfId="78"/>
    <cellStyle name="_X50 GNPF_9m2008_G&amp;A_BKM" xfId="79"/>
    <cellStyle name="_АДМИНИСТРАТИВНЫЕ РАСХОДЫ" xfId="80"/>
    <cellStyle name="_Алюком Тайшет" xfId="81"/>
    <cellStyle name="_БК Отчет по ценам за октябрь-май (2)" xfId="82"/>
    <cellStyle name="_Дозакл 5 мес.2000" xfId="83"/>
    <cellStyle name="_Инвест_2008_дек" xfId="84"/>
    <cellStyle name="_ИТЦ ППП план сентябрь 2003 версия 250803" xfId="85"/>
    <cellStyle name="_Книга3" xfId="86"/>
    <cellStyle name="_Книга3_New Form10_2" xfId="87"/>
    <cellStyle name="_Книга3_Nsi" xfId="88"/>
    <cellStyle name="_Книга3_Nsi_1" xfId="89"/>
    <cellStyle name="_Книга3_Nsi_139" xfId="90"/>
    <cellStyle name="_Книга3_Nsi_140" xfId="91"/>
    <cellStyle name="_Книга3_Nsi_140(Зах)" xfId="92"/>
    <cellStyle name="_Книга3_Nsi_140_mod" xfId="93"/>
    <cellStyle name="_Книга3_Summary" xfId="94"/>
    <cellStyle name="_Книга3_Tax_form_1кв_3" xfId="95"/>
    <cellStyle name="_Книга3_БКЭ" xfId="96"/>
    <cellStyle name="_Книга7" xfId="97"/>
    <cellStyle name="_Книга7_New Form10_2" xfId="98"/>
    <cellStyle name="_Книга7_Nsi" xfId="99"/>
    <cellStyle name="_Книга7_Nsi_1" xfId="100"/>
    <cellStyle name="_Книга7_Nsi_139" xfId="101"/>
    <cellStyle name="_Книга7_Nsi_140" xfId="102"/>
    <cellStyle name="_Книга7_Nsi_140(Зах)" xfId="103"/>
    <cellStyle name="_Книга7_Nsi_140_mod" xfId="104"/>
    <cellStyle name="_Книга7_Summary" xfId="105"/>
    <cellStyle name="_Книга7_Tax_form_1кв_3" xfId="106"/>
    <cellStyle name="_Книга7_БКЭ" xfId="107"/>
    <cellStyle name="_КПН 2011 НР и расчет" xfId="108"/>
    <cellStyle name="_мебель, оборудование инвентарь1207" xfId="109"/>
    <cellStyle name="_ОТЧЕТ для ДКФ    06 04 05  (6)" xfId="110"/>
    <cellStyle name="_План развития ПТС на 2005-2010 (связи станционной части)" xfId="111"/>
    <cellStyle name="_произв.цели - приложение к СНР_айгерим_09.11" xfId="112"/>
    <cellStyle name="_Расчет отлож 2011 с стоим.бал" xfId="113"/>
    <cellStyle name="_Расшифровки_1кв_2002" xfId="114"/>
    <cellStyle name="_САЗ ИБ 2003 урезанный (29.11.02) Мусаелян" xfId="115"/>
    <cellStyle name="_САЗ ИБ 2003 урезанный1" xfId="116"/>
    <cellStyle name="_Утв СД Бюджет расшиф 29 12 05" xfId="117"/>
    <cellStyle name="_Финплан_короткий" xfId="118"/>
    <cellStyle name="_Форма 2 ОПиУ 2011г" xfId="119"/>
    <cellStyle name="_Цены окт-май" xfId="120"/>
    <cellStyle name="’ћѓћ‚›‰" xfId="121"/>
    <cellStyle name="”ќђќ‘ћ‚›‰" xfId="122"/>
    <cellStyle name="”љ‘ђћ‚ђќќ›‰" xfId="123"/>
    <cellStyle name="„…ќ…†ќ›‰" xfId="124"/>
    <cellStyle name="‡ђѓћ‹ћ‚ћљ1" xfId="125"/>
    <cellStyle name="‡ђѓћ‹ћ‚ћљ2" xfId="126"/>
    <cellStyle name="•WЏЂ_ЉO‰?—a‹?" xfId="127"/>
    <cellStyle name="0,00;0;" xfId="128"/>
    <cellStyle name="1 000 Kc_List1" xfId="129"/>
    <cellStyle name="1.0 TITLE" xfId="130"/>
    <cellStyle name="1.1 TITLE" xfId="131"/>
    <cellStyle name="1Normal" xfId="132"/>
    <cellStyle name="20% - Accent1" xfId="133"/>
    <cellStyle name="20% - Accent1 2" xfId="134"/>
    <cellStyle name="20% - Accent2" xfId="135"/>
    <cellStyle name="20% - Accent2 2" xfId="136"/>
    <cellStyle name="20% - Accent3" xfId="137"/>
    <cellStyle name="20% - Accent3 2" xfId="138"/>
    <cellStyle name="20% - Accent4" xfId="139"/>
    <cellStyle name="20% - Accent4 2" xfId="140"/>
    <cellStyle name="20% - Accent5" xfId="141"/>
    <cellStyle name="20% - Accent5 2" xfId="142"/>
    <cellStyle name="20% - Accent6" xfId="143"/>
    <cellStyle name="20% - Accent6 2" xfId="144"/>
    <cellStyle name="20% - Акцент1 2" xfId="145"/>
    <cellStyle name="20% - Акцент2 2" xfId="146"/>
    <cellStyle name="20% - Акцент3 2" xfId="147"/>
    <cellStyle name="20% - Акцент4 2" xfId="148"/>
    <cellStyle name="20% - Акцент5 2" xfId="149"/>
    <cellStyle name="20% - Акцент6 2" xfId="150"/>
    <cellStyle name="40% - Accent1" xfId="151"/>
    <cellStyle name="40% - Accent1 2" xfId="152"/>
    <cellStyle name="40% - Accent2" xfId="153"/>
    <cellStyle name="40% - Accent2 2" xfId="154"/>
    <cellStyle name="40% - Accent3" xfId="155"/>
    <cellStyle name="40% - Accent3 2" xfId="156"/>
    <cellStyle name="40% - Accent4" xfId="157"/>
    <cellStyle name="40% - Accent4 2" xfId="158"/>
    <cellStyle name="40% - Accent5" xfId="159"/>
    <cellStyle name="40% - Accent5 2" xfId="160"/>
    <cellStyle name="40% - Accent6" xfId="161"/>
    <cellStyle name="40% - Accent6 2" xfId="162"/>
    <cellStyle name="40% - Акцент1 2" xfId="163"/>
    <cellStyle name="40% - Акцент2 2" xfId="164"/>
    <cellStyle name="40% - Акцент3 2" xfId="165"/>
    <cellStyle name="40% - Акцент4 2" xfId="166"/>
    <cellStyle name="40% - Акцент5 2" xfId="167"/>
    <cellStyle name="40% - Акцент6 2" xfId="168"/>
    <cellStyle name="60% - Accent1" xfId="169"/>
    <cellStyle name="60% - Accent1 2" xfId="170"/>
    <cellStyle name="60% - Accent2" xfId="171"/>
    <cellStyle name="60% - Accent2 2" xfId="172"/>
    <cellStyle name="60% - Accent3" xfId="173"/>
    <cellStyle name="60% - Accent3 2" xfId="174"/>
    <cellStyle name="60% - Accent4" xfId="175"/>
    <cellStyle name="60% - Accent4 2" xfId="176"/>
    <cellStyle name="60% - Accent5" xfId="177"/>
    <cellStyle name="60% - Accent5 2" xfId="178"/>
    <cellStyle name="60% - Accent6" xfId="179"/>
    <cellStyle name="60% - Accent6 2" xfId="180"/>
    <cellStyle name="60% - Акцент1 2" xfId="181"/>
    <cellStyle name="60% - Акцент2 2" xfId="182"/>
    <cellStyle name="60% - Акцент3 2" xfId="183"/>
    <cellStyle name="60% - Акцент4 2" xfId="184"/>
    <cellStyle name="60% - Акцент5 2" xfId="185"/>
    <cellStyle name="60% - Акцент6 2" xfId="186"/>
    <cellStyle name="Aaia?iue [0]_?anoiau" xfId="187"/>
    <cellStyle name="Aaia?iue_?anoiau" xfId="188"/>
    <cellStyle name="Accent1" xfId="189"/>
    <cellStyle name="Accent1 2" xfId="190"/>
    <cellStyle name="Accent2" xfId="191"/>
    <cellStyle name="Accent2 2" xfId="192"/>
    <cellStyle name="Accent3" xfId="193"/>
    <cellStyle name="Accent3 2" xfId="194"/>
    <cellStyle name="Accent4" xfId="195"/>
    <cellStyle name="Accent4 2" xfId="196"/>
    <cellStyle name="Accent5" xfId="197"/>
    <cellStyle name="Accent5 2" xfId="198"/>
    <cellStyle name="Accent6" xfId="199"/>
    <cellStyle name="Accent6 2" xfId="200"/>
    <cellStyle name="Aeia?nnueea" xfId="201"/>
    <cellStyle name="Bad" xfId="202"/>
    <cellStyle name="Bad 2" xfId="203"/>
    <cellStyle name="Body" xfId="204"/>
    <cellStyle name="Border" xfId="205"/>
    <cellStyle name="Calc Currency (0)" xfId="206"/>
    <cellStyle name="Calc Currency (0) 2" xfId="207"/>
    <cellStyle name="Calc Currency (0)_Book3" xfId="208"/>
    <cellStyle name="Calc Currency (2)" xfId="209"/>
    <cellStyle name="Calc Percent (0)" xfId="210"/>
    <cellStyle name="Calc Percent (1)" xfId="211"/>
    <cellStyle name="Calc Percent (1) 2" xfId="212"/>
    <cellStyle name="Calc Percent (1)_Book3" xfId="213"/>
    <cellStyle name="Calc Percent (2)" xfId="214"/>
    <cellStyle name="Calc Percent (2) 2" xfId="215"/>
    <cellStyle name="Calc Percent (2)_Book3" xfId="216"/>
    <cellStyle name="Calc Units (0)" xfId="217"/>
    <cellStyle name="Calc Units (1)" xfId="218"/>
    <cellStyle name="Calc Units (1) 2" xfId="219"/>
    <cellStyle name="Calc Units (1)_Book3" xfId="220"/>
    <cellStyle name="Calc Units (2)" xfId="221"/>
    <cellStyle name="Calculation" xfId="222"/>
    <cellStyle name="Calculation 2" xfId="223"/>
    <cellStyle name="carky [0]_List1" xfId="224"/>
    <cellStyle name="carky_List1" xfId="225"/>
    <cellStyle name="Centered Heading" xfId="226"/>
    <cellStyle name="Check" xfId="227"/>
    <cellStyle name="Check Cell" xfId="228"/>
    <cellStyle name="Check Cell 2" xfId="229"/>
    <cellStyle name="Column_Title" xfId="230"/>
    <cellStyle name="Comma  - Style1" xfId="231"/>
    <cellStyle name="Comma  - Style2" xfId="232"/>
    <cellStyle name="Comma  - Style3" xfId="233"/>
    <cellStyle name="Comma  - Style4" xfId="234"/>
    <cellStyle name="Comma  - Style5" xfId="235"/>
    <cellStyle name="Comma %" xfId="236"/>
    <cellStyle name="Comma [0] 2" xfId="237"/>
    <cellStyle name="Comma [00]" xfId="238"/>
    <cellStyle name="Comma 0.0" xfId="239"/>
    <cellStyle name="Comma 0.0%" xfId="240"/>
    <cellStyle name="Comma 0.00" xfId="241"/>
    <cellStyle name="Comma 0.00%" xfId="242"/>
    <cellStyle name="Comma 0.000" xfId="243"/>
    <cellStyle name="Comma 0.000%" xfId="244"/>
    <cellStyle name="Comma 2" xfId="245"/>
    <cellStyle name="Comma 2 2" xfId="246"/>
    <cellStyle name="Comma 2 2 2" xfId="247"/>
    <cellStyle name="Comma 2 2 3" xfId="248"/>
    <cellStyle name="Comma 2 2 4" xfId="249"/>
    <cellStyle name="Comma 2 2 5" xfId="250"/>
    <cellStyle name="Comma 2 2 6" xfId="251"/>
    <cellStyle name="Comma 2 2_Book3" xfId="252"/>
    <cellStyle name="Comma 2 3" xfId="253"/>
    <cellStyle name="Comma 2 3 2" xfId="254"/>
    <cellStyle name="Comma 2 3 3" xfId="255"/>
    <cellStyle name="Comma 2 3 4" xfId="256"/>
    <cellStyle name="Comma 2 3 5" xfId="257"/>
    <cellStyle name="Comma 2 3 6" xfId="258"/>
    <cellStyle name="Comma 2 4" xfId="259"/>
    <cellStyle name="Comma 2 4 2" xfId="260"/>
    <cellStyle name="Comma 2 4 3" xfId="261"/>
    <cellStyle name="Comma 2 4 4" xfId="262"/>
    <cellStyle name="Comma 2 4 5" xfId="263"/>
    <cellStyle name="Comma 2 4 6" xfId="264"/>
    <cellStyle name="Comma 2_Book3" xfId="265"/>
    <cellStyle name="Comma 3" xfId="266"/>
    <cellStyle name="Comma 3 2" xfId="267"/>
    <cellStyle name="Comma 4" xfId="268"/>
    <cellStyle name="Comma 4 2" xfId="269"/>
    <cellStyle name="Comma 4_Book3" xfId="270"/>
    <cellStyle name="Comma 5" xfId="271"/>
    <cellStyle name="Comma 6" xfId="272"/>
    <cellStyle name="Comma 7" xfId="273"/>
    <cellStyle name="Comma0" xfId="274"/>
    <cellStyle name="Company Name" xfId="275"/>
    <cellStyle name="Copied" xfId="276"/>
    <cellStyle name="Copied 2" xfId="277"/>
    <cellStyle name="Copied_Book3" xfId="278"/>
    <cellStyle name="CR Comma" xfId="279"/>
    <cellStyle name="CR Currency" xfId="280"/>
    <cellStyle name="Credit" xfId="281"/>
    <cellStyle name="Credit subtotal" xfId="282"/>
    <cellStyle name="Credit Total" xfId="283"/>
    <cellStyle name="Currency %" xfId="284"/>
    <cellStyle name="Currency [00]" xfId="285"/>
    <cellStyle name="Currency 0.0" xfId="286"/>
    <cellStyle name="Currency 0.0%" xfId="287"/>
    <cellStyle name="Currency 0.0_Copy of G DBKL_08_Treasury" xfId="288"/>
    <cellStyle name="Currency 0.00" xfId="289"/>
    <cellStyle name="Currency 0.00%" xfId="290"/>
    <cellStyle name="Currency 0.00_Copy of G DBKL_08_Treasury" xfId="291"/>
    <cellStyle name="Currency 0.000" xfId="292"/>
    <cellStyle name="Currency 0.000%" xfId="293"/>
    <cellStyle name="Currency 0.000_Copy of G DBKL_08_Treasury" xfId="294"/>
    <cellStyle name="Currency 2" xfId="295"/>
    <cellStyle name="Currency RU" xfId="296"/>
    <cellStyle name="Currency0" xfId="297"/>
    <cellStyle name="d" xfId="298"/>
    <cellStyle name="Date" xfId="299"/>
    <cellStyle name="Date Short" xfId="300"/>
    <cellStyle name="Date without year" xfId="301"/>
    <cellStyle name="Date_ЕССО полуг 2012" xfId="302"/>
    <cellStyle name="Debit" xfId="3"/>
    <cellStyle name="Debit subtotal" xfId="303"/>
    <cellStyle name="Debit Total" xfId="304"/>
    <cellStyle name="Debit_ЕССО полуг 2012" xfId="305"/>
    <cellStyle name="DELTA" xfId="306"/>
    <cellStyle name="DELTA 2" xfId="307"/>
    <cellStyle name="DELTA_Book3" xfId="308"/>
    <cellStyle name="Dezimal__Utopia Index Index und Guidance (Deutsch)" xfId="309"/>
    <cellStyle name="Dziesietny [0]_GR (2)" xfId="310"/>
    <cellStyle name="Dziesietny_GR (2)" xfId="311"/>
    <cellStyle name="E&amp;Y House" xfId="312"/>
    <cellStyle name="Enter Currency (0)" xfId="313"/>
    <cellStyle name="Enter Currency (2)" xfId="314"/>
    <cellStyle name="Enter Units (0)" xfId="315"/>
    <cellStyle name="Enter Units (1)" xfId="316"/>
    <cellStyle name="Enter Units (1) 2" xfId="317"/>
    <cellStyle name="Enter Units (1)_Book3" xfId="318"/>
    <cellStyle name="Enter Units (2)" xfId="319"/>
    <cellStyle name="Entered" xfId="320"/>
    <cellStyle name="Entered 2" xfId="321"/>
    <cellStyle name="Entered_Book3" xfId="322"/>
    <cellStyle name="Euro" xfId="323"/>
    <cellStyle name="Euro 2" xfId="324"/>
    <cellStyle name="ew" xfId="325"/>
    <cellStyle name="Explanatory Text" xfId="326"/>
    <cellStyle name="Explanatory Text 2" xfId="327"/>
    <cellStyle name="Fixed" xfId="328"/>
    <cellStyle name="Följde hyperlänken_F-reports" xfId="329"/>
    <cellStyle name="Format Number Column" xfId="330"/>
    <cellStyle name="Format Number Column 2" xfId="331"/>
    <cellStyle name="Format Number Column_Book3" xfId="332"/>
    <cellStyle name="From" xfId="333"/>
    <cellStyle name="g" xfId="334"/>
    <cellStyle name="g_Invoice GI" xfId="335"/>
    <cellStyle name="general" xfId="336"/>
    <cellStyle name="Good" xfId="337"/>
    <cellStyle name="Good 2" xfId="338"/>
    <cellStyle name="Grey" xfId="339"/>
    <cellStyle name="Header1" xfId="340"/>
    <cellStyle name="Header2" xfId="341"/>
    <cellStyle name="Heading" xfId="342"/>
    <cellStyle name="Heading 1" xfId="343"/>
    <cellStyle name="Heading 1 2" xfId="344"/>
    <cellStyle name="Heading 2" xfId="345"/>
    <cellStyle name="Heading 2 2" xfId="346"/>
    <cellStyle name="Heading 3" xfId="347"/>
    <cellStyle name="Heading 3 2" xfId="348"/>
    <cellStyle name="Heading 4" xfId="349"/>
    <cellStyle name="Heading 4 2" xfId="350"/>
    <cellStyle name="Heading No Underline" xfId="351"/>
    <cellStyle name="Heading With Underline" xfId="352"/>
    <cellStyle name="Hyperlänk_F-reports" xfId="353"/>
    <cellStyle name="I0Normal" xfId="354"/>
    <cellStyle name="I1Normal" xfId="355"/>
    <cellStyle name="Iau?iue_?anoiau" xfId="356"/>
    <cellStyle name="Îáû÷íûé_Adv Reconc_1" xfId="357"/>
    <cellStyle name="Input" xfId="358"/>
    <cellStyle name="Input [yellow]" xfId="359"/>
    <cellStyle name="Input 2" xfId="360"/>
    <cellStyle name="Input Box" xfId="361"/>
    <cellStyle name="Inputnumbaccid" xfId="362"/>
    <cellStyle name="Inpyear" xfId="363"/>
    <cellStyle name="International" xfId="364"/>
    <cellStyle name="International1" xfId="365"/>
    <cellStyle name="Ioe?uaaaoayny aeia?nnueea" xfId="366"/>
    <cellStyle name="ISO" xfId="367"/>
    <cellStyle name="KPMG Heading 1" xfId="368"/>
    <cellStyle name="KPMG Heading 2" xfId="369"/>
    <cellStyle name="KPMG Heading 3" xfId="370"/>
    <cellStyle name="KPMG Heading 4" xfId="371"/>
    <cellStyle name="KPMG Normal" xfId="372"/>
    <cellStyle name="KPMG Normal Text" xfId="373"/>
    <cellStyle name="KPMG Normal_Cash_flow_consol_05.04" xfId="374"/>
    <cellStyle name="Link Currency (0)" xfId="375"/>
    <cellStyle name="Link Currency (2)" xfId="376"/>
    <cellStyle name="Link Units (0)" xfId="377"/>
    <cellStyle name="Link Units (1)" xfId="378"/>
    <cellStyle name="Link Units (1) 2" xfId="379"/>
    <cellStyle name="Link Units (1)_Book3" xfId="380"/>
    <cellStyle name="Link Units (2)" xfId="381"/>
    <cellStyle name="Linked Cell" xfId="382"/>
    <cellStyle name="Linked Cell 2" xfId="383"/>
    <cellStyle name="meny_List1" xfId="384"/>
    <cellStyle name="Millares [0]_pldt" xfId="385"/>
    <cellStyle name="Millares_pldt" xfId="386"/>
    <cellStyle name="Milliers [0]_EDYAN" xfId="387"/>
    <cellStyle name="Milliers_EDYAN" xfId="388"/>
    <cellStyle name="Moeda [0]_PERSONAL" xfId="389"/>
    <cellStyle name="Moeda_PERSONAL" xfId="390"/>
    <cellStyle name="Moneda [0]_pldt" xfId="391"/>
    <cellStyle name="Moneda_pldt" xfId="392"/>
    <cellStyle name="Monétaire [0]_EDYAN" xfId="393"/>
    <cellStyle name="Monétaire_EDYAN" xfId="394"/>
    <cellStyle name="Nameenter" xfId="395"/>
    <cellStyle name="Neutral" xfId="396"/>
    <cellStyle name="Neutral 2" xfId="397"/>
    <cellStyle name="Norma11l" xfId="398"/>
    <cellStyle name="Normal - Style1" xfId="399"/>
    <cellStyle name="Normal - Style1 2" xfId="400"/>
    <cellStyle name="Normal - Style1_Book3" xfId="401"/>
    <cellStyle name="Normal 10" xfId="402"/>
    <cellStyle name="Normal 11" xfId="403"/>
    <cellStyle name="Normal 12" xfId="404"/>
    <cellStyle name="Normal 13" xfId="405"/>
    <cellStyle name="Normal 14" xfId="406"/>
    <cellStyle name="Normal 15" xfId="407"/>
    <cellStyle name="Normal 16" xfId="408"/>
    <cellStyle name="Normal 17" xfId="409"/>
    <cellStyle name="Normal 17 2" xfId="410"/>
    <cellStyle name="Normal 17 3" xfId="411"/>
    <cellStyle name="Normal 17 4" xfId="412"/>
    <cellStyle name="Normal 17 5" xfId="413"/>
    <cellStyle name="Normal 17 6" xfId="414"/>
    <cellStyle name="Normal 17_Book3" xfId="415"/>
    <cellStyle name="Normal 18" xfId="416"/>
    <cellStyle name="Normal 19" xfId="417"/>
    <cellStyle name="Normal 2" xfId="418"/>
    <cellStyle name="Normal 2 2" xfId="419"/>
    <cellStyle name="Normal 2 2 2" xfId="420"/>
    <cellStyle name="Normal 2 2 3" xfId="421"/>
    <cellStyle name="Normal 2 2 4" xfId="422"/>
    <cellStyle name="Normal 2 2 5" xfId="423"/>
    <cellStyle name="Normal 2 2 6" xfId="424"/>
    <cellStyle name="Normal 2 2_Book3" xfId="425"/>
    <cellStyle name="Normal 2 3" xfId="426"/>
    <cellStyle name="Normal 2 3 2" xfId="427"/>
    <cellStyle name="Normal 2 3 3" xfId="428"/>
    <cellStyle name="Normal 2 3 4" xfId="429"/>
    <cellStyle name="Normal 2 3 5" xfId="430"/>
    <cellStyle name="Normal 2 3 6" xfId="431"/>
    <cellStyle name="Normal 2 3_Book3" xfId="432"/>
    <cellStyle name="Normal 2 4" xfId="433"/>
    <cellStyle name="Normal 2 4 2" xfId="434"/>
    <cellStyle name="Normal 2 4 3" xfId="435"/>
    <cellStyle name="Normal 2 4 4" xfId="436"/>
    <cellStyle name="Normal 2 4 5" xfId="437"/>
    <cellStyle name="Normal 2 4 6" xfId="438"/>
    <cellStyle name="Normal 2 4_Book3" xfId="439"/>
    <cellStyle name="Normal 2 5" xfId="440"/>
    <cellStyle name="Normal 2 6" xfId="441"/>
    <cellStyle name="Normal 2 7" xfId="442"/>
    <cellStyle name="Normal 2_~8049519" xfId="443"/>
    <cellStyle name="Normal 20" xfId="444"/>
    <cellStyle name="Normal 21" xfId="445"/>
    <cellStyle name="Normal 22" xfId="446"/>
    <cellStyle name="Normal 23" xfId="447"/>
    <cellStyle name="Normal 24" xfId="448"/>
    <cellStyle name="Normal 25" xfId="449"/>
    <cellStyle name="Normal 26" xfId="450"/>
    <cellStyle name="Normal 27" xfId="451"/>
    <cellStyle name="Normal 28" xfId="452"/>
    <cellStyle name="Normal 29" xfId="453"/>
    <cellStyle name="Normal 3" xfId="454"/>
    <cellStyle name="Normal 3 11 2" xfId="455"/>
    <cellStyle name="Normal 3 2" xfId="456"/>
    <cellStyle name="Normal 3_Book3" xfId="457"/>
    <cellStyle name="Normal 30" xfId="458"/>
    <cellStyle name="Normal 31" xfId="459"/>
    <cellStyle name="Normal 32" xfId="460"/>
    <cellStyle name="Normal 33" xfId="461"/>
    <cellStyle name="Normal 4" xfId="462"/>
    <cellStyle name="Normal 4 2" xfId="463"/>
    <cellStyle name="Normal 4_Book3" xfId="464"/>
    <cellStyle name="Normal 5" xfId="465"/>
    <cellStyle name="Normal 5 2" xfId="466"/>
    <cellStyle name="Normal 5 3" xfId="467"/>
    <cellStyle name="Normal 5 4" xfId="468"/>
    <cellStyle name="Normal 5 5" xfId="469"/>
    <cellStyle name="Normal 5 6" xfId="470"/>
    <cellStyle name="Normal 5_Book3" xfId="471"/>
    <cellStyle name="Normal 6" xfId="472"/>
    <cellStyle name="Normal 6 2" xfId="473"/>
    <cellStyle name="Normal 6_Book3" xfId="474"/>
    <cellStyle name="Normal 7" xfId="475"/>
    <cellStyle name="Normal 7 2" xfId="476"/>
    <cellStyle name="Normal 7_Book3" xfId="477"/>
    <cellStyle name="Normal 8" xfId="478"/>
    <cellStyle name="Normal 8 2" xfId="479"/>
    <cellStyle name="Normal 8_Book3" xfId="480"/>
    <cellStyle name="Normal 9" xfId="481"/>
    <cellStyle name="Normal_download.asp?objectid=18424_Отчет о движении ДС 1кв11г." xfId="482"/>
    <cellStyle name="Normal1" xfId="483"/>
    <cellStyle name="normalni_laroux" xfId="484"/>
    <cellStyle name="Normalny_24. 02. 97." xfId="485"/>
    <cellStyle name="normбlnм_laroux" xfId="486"/>
    <cellStyle name="Note" xfId="487"/>
    <cellStyle name="Note 2" xfId="488"/>
    <cellStyle name="Number0DecimalStyle" xfId="489"/>
    <cellStyle name="Number10DecimalStyle" xfId="490"/>
    <cellStyle name="Number1DecimalStyle" xfId="491"/>
    <cellStyle name="Number2DecimalStyle" xfId="492"/>
    <cellStyle name="Number3DecimalStyle" xfId="493"/>
    <cellStyle name="Number4DecimalStyle" xfId="494"/>
    <cellStyle name="Number5DecimalStyle" xfId="495"/>
    <cellStyle name="Number6DecimalStyle" xfId="496"/>
    <cellStyle name="Number7DecimalStyle" xfId="497"/>
    <cellStyle name="Number8DecimalStyle" xfId="498"/>
    <cellStyle name="Number9DecimalStyle" xfId="499"/>
    <cellStyle name="numbers" xfId="500"/>
    <cellStyle name="Ôčíŕíńîâűé [0]_ďđĺäďđ-110_ďđĺäďđ-110 (2)" xfId="501"/>
    <cellStyle name="Oeiainiaue [0]_?anoiau" xfId="502"/>
    <cellStyle name="Ôèíàíñîâûé [0]_Ëèñò1" xfId="503"/>
    <cellStyle name="Oeiainiaue_?anoiau" xfId="504"/>
    <cellStyle name="Ôèíàíñîâûé_Ëèñò1" xfId="505"/>
    <cellStyle name="Ouny?e [0]_?anoiau" xfId="506"/>
    <cellStyle name="Ouny?e_?anoiau" xfId="507"/>
    <cellStyle name="Òûñÿ÷è [0]_cogs" xfId="508"/>
    <cellStyle name="Òûñÿ÷è_cogs" xfId="509"/>
    <cellStyle name="Output" xfId="510"/>
    <cellStyle name="Output 2" xfId="511"/>
    <cellStyle name="Paaotsikko" xfId="512"/>
    <cellStyle name="paint" xfId="513"/>
    <cellStyle name="Percent %" xfId="514"/>
    <cellStyle name="Percent % Long Underline" xfId="515"/>
    <cellStyle name="Percent %_Worksheet in  US Financial Statements Ref. Workbook - Single Co" xfId="516"/>
    <cellStyle name="Percent (0)" xfId="517"/>
    <cellStyle name="Percent (0) 2" xfId="518"/>
    <cellStyle name="Percent [0]" xfId="519"/>
    <cellStyle name="Percent [0] 2" xfId="520"/>
    <cellStyle name="Percent [0]_Ф. 3 ДДС на 30.09.2012" xfId="521"/>
    <cellStyle name="Percent [00]" xfId="522"/>
    <cellStyle name="Percent [2]" xfId="523"/>
    <cellStyle name="Percent [2] 2" xfId="524"/>
    <cellStyle name="Percent 0.0%" xfId="525"/>
    <cellStyle name="Percent 0.0% Long Underline" xfId="526"/>
    <cellStyle name="Percent 0.00%" xfId="527"/>
    <cellStyle name="Percent 0.00% Long Underline" xfId="528"/>
    <cellStyle name="Percent 0.00%_5690 Ceiling test for client KZ (1)" xfId="529"/>
    <cellStyle name="Percent 0.000%" xfId="530"/>
    <cellStyle name="Percent 0.000% Long Underline" xfId="531"/>
    <cellStyle name="Percent 2" xfId="532"/>
    <cellStyle name="Percent 2 2" xfId="533"/>
    <cellStyle name="Percent 2 2 2" xfId="534"/>
    <cellStyle name="Percent 2 2 3" xfId="535"/>
    <cellStyle name="Percent 2 2 4" xfId="536"/>
    <cellStyle name="Percent 2 2 5" xfId="537"/>
    <cellStyle name="Percent 2 2 6" xfId="538"/>
    <cellStyle name="Percent 2 3" xfId="539"/>
    <cellStyle name="Percent 3" xfId="540"/>
    <cellStyle name="Percent 4" xfId="541"/>
    <cellStyle name="Percent 4 2" xfId="542"/>
    <cellStyle name="piw#" xfId="543"/>
    <cellStyle name="piw%" xfId="544"/>
    <cellStyle name="PrePop Currency (0)" xfId="545"/>
    <cellStyle name="PrePop Currency (2)" xfId="546"/>
    <cellStyle name="PrePop Units (0)" xfId="547"/>
    <cellStyle name="PrePop Units (1)" xfId="548"/>
    <cellStyle name="PrePop Units (1) 2" xfId="549"/>
    <cellStyle name="PrePop Units (1)_Book3" xfId="550"/>
    <cellStyle name="PrePop Units (2)" xfId="551"/>
    <cellStyle name="Price_Body" xfId="552"/>
    <cellStyle name="Pддotsikko" xfId="553"/>
    <cellStyle name="qq" xfId="554"/>
    <cellStyle name="RevList" xfId="555"/>
    <cellStyle name="Rubles" xfId="556"/>
    <cellStyle name="SEEntry" xfId="557"/>
    <cellStyle name="Separador de milhares [0]_PERSONAL" xfId="558"/>
    <cellStyle name="Separador de milhares_PERSONAL" xfId="559"/>
    <cellStyle name="small" xfId="560"/>
    <cellStyle name="stand_bord" xfId="561"/>
    <cellStyle name="Standard__Utopia Index Index und Guidance (Deutsch)" xfId="562"/>
    <cellStyle name="Style 1" xfId="563"/>
    <cellStyle name="Style 1 2" xfId="564"/>
    <cellStyle name="Style 1 3" xfId="565"/>
    <cellStyle name="Style 1 4" xfId="566"/>
    <cellStyle name="Style 1_~8049519" xfId="567"/>
    <cellStyle name="Style 2" xfId="568"/>
    <cellStyle name="Style 3" xfId="569"/>
    <cellStyle name="Style 4" xfId="570"/>
    <cellStyle name="Style 5" xfId="571"/>
    <cellStyle name="Style 6" xfId="572"/>
    <cellStyle name="Style 7" xfId="573"/>
    <cellStyle name="Style 8" xfId="574"/>
    <cellStyle name="Subtotal" xfId="575"/>
    <cellStyle name="Text Indent A" xfId="576"/>
    <cellStyle name="Text Indent B" xfId="577"/>
    <cellStyle name="Text Indent B 2" xfId="578"/>
    <cellStyle name="Text Indent B_Book3" xfId="579"/>
    <cellStyle name="Text Indent C" xfId="580"/>
    <cellStyle name="Text Indent C 2" xfId="581"/>
    <cellStyle name="Text Indent C_Book3" xfId="582"/>
    <cellStyle name="TextStyle" xfId="583"/>
    <cellStyle name="Tickmark" xfId="584"/>
    <cellStyle name="Title" xfId="585"/>
    <cellStyle name="Title 1.0" xfId="586"/>
    <cellStyle name="Title 1.1" xfId="587"/>
    <cellStyle name="Title 1.1.1" xfId="588"/>
    <cellStyle name="Title 2" xfId="589"/>
    <cellStyle name="Total" xfId="590"/>
    <cellStyle name="Total 2" xfId="591"/>
    <cellStyle name="Tusental (0)_E3 short" xfId="592"/>
    <cellStyle name="Tusental_E3 short" xfId="593"/>
    <cellStyle name="Valiotsikko" xfId="594"/>
    <cellStyle name="Valuta (0)_E3 short" xfId="595"/>
    <cellStyle name="Valuta_E3 short" xfId="596"/>
    <cellStyle name="Virgül_BİLANÇO" xfId="597"/>
    <cellStyle name="Vдliotsikko" xfId="598"/>
    <cellStyle name="W_OÝaà" xfId="599"/>
    <cellStyle name="Walutowy [0]_GR (2)" xfId="600"/>
    <cellStyle name="Walutowy_GR (2)" xfId="601"/>
    <cellStyle name="Warning Text" xfId="602"/>
    <cellStyle name="Warning Text 2" xfId="603"/>
    <cellStyle name="Акцент1 2" xfId="604"/>
    <cellStyle name="Акцент2 2" xfId="605"/>
    <cellStyle name="Акцент3 2" xfId="606"/>
    <cellStyle name="Акцент4 2" xfId="607"/>
    <cellStyle name="Акцент5 2" xfId="608"/>
    <cellStyle name="Акцент6 2" xfId="609"/>
    <cellStyle name="Беззащитный" xfId="610"/>
    <cellStyle name="Ввод  2" xfId="611"/>
    <cellStyle name="Вывод 2" xfId="612"/>
    <cellStyle name="Вычисление 2" xfId="613"/>
    <cellStyle name="Гиперссылка 2" xfId="614"/>
    <cellStyle name="Гиперссылка 3" xfId="615"/>
    <cellStyle name="Гиперссылка 4" xfId="616"/>
    <cellStyle name="Группа" xfId="617"/>
    <cellStyle name="Дата" xfId="618"/>
    <cellStyle name="Заголовок 1 2" xfId="619"/>
    <cellStyle name="Заголовок 2 2" xfId="620"/>
    <cellStyle name="Заголовок 3 2" xfId="621"/>
    <cellStyle name="Заголовок 4 2" xfId="622"/>
    <cellStyle name="Защитный" xfId="623"/>
    <cellStyle name="Звезды" xfId="624"/>
    <cellStyle name="Итог 2" xfId="625"/>
    <cellStyle name="КАНДАГАЧ тел3-33-96" xfId="626"/>
    <cellStyle name="Контрольная ячейка 2" xfId="627"/>
    <cellStyle name="Мой" xfId="628"/>
    <cellStyle name="Название 2" xfId="629"/>
    <cellStyle name="Нейтральный 2" xfId="630"/>
    <cellStyle name="Обычный" xfId="0" builtinId="0"/>
    <cellStyle name="Обычный 12" xfId="631"/>
    <cellStyle name="Обычный 2" xfId="632"/>
    <cellStyle name="Обычный 2 2" xfId="633"/>
    <cellStyle name="Обычный 2 3" xfId="634"/>
    <cellStyle name="Обычный 2_17 ВСДС на 30.09.12г." xfId="635"/>
    <cellStyle name="Обычный 2_Ф.1 и Ф.2 пак.отч.БРК по 30.09.2012г." xfId="717"/>
    <cellStyle name="Обычный 2_Формы 1,2 в БРК за 11 мес2012г" xfId="4"/>
    <cellStyle name="Обычный 3" xfId="636"/>
    <cellStyle name="Обычный 3 2" xfId="637"/>
    <cellStyle name="Обычный 3 2 2" xfId="638"/>
    <cellStyle name="Обычный 3 2_Ф.1 Баланс за 9 мес.12г" xfId="639"/>
    <cellStyle name="Обычный 3_17 ВСДС на 30.09.12г." xfId="640"/>
    <cellStyle name="Обычный 4" xfId="641"/>
    <cellStyle name="Обычный 4 2" xfId="2"/>
    <cellStyle name="Обычный 4 3" xfId="642"/>
    <cellStyle name="Обычный 4_17 ВСДС на 30.09.12г." xfId="643"/>
    <cellStyle name="Обычный 5" xfId="644"/>
    <cellStyle name="Обычный 6" xfId="645"/>
    <cellStyle name="Обычный 7" xfId="646"/>
    <cellStyle name="Обычный_ДДС12" xfId="716"/>
    <cellStyle name="Обычный_Лист1" xfId="719"/>
    <cellStyle name="Обычный_Лист1_1" xfId="720"/>
    <cellStyle name="Обычный_Отчет о движении ДС 2кв2011г." xfId="718"/>
    <cellStyle name="Обычный_Ф.1 и Ф.2 пак.отч.БРК по 30.09.2012г." xfId="1"/>
    <cellStyle name="Плохой 2" xfId="647"/>
    <cellStyle name="Пояснение 2" xfId="648"/>
    <cellStyle name="Примечание 2" xfId="649"/>
    <cellStyle name="Процентный 2" xfId="650"/>
    <cellStyle name="Процентный 3" xfId="651"/>
    <cellStyle name="Связанная ячейка 2" xfId="652"/>
    <cellStyle name="Стиль 1" xfId="653"/>
    <cellStyle name="Стиль 2" xfId="654"/>
    <cellStyle name="Стиль 3" xfId="655"/>
    <cellStyle name="Стиль_названий" xfId="656"/>
    <cellStyle name="Субсчет" xfId="657"/>
    <cellStyle name="Текст предупреждения 2" xfId="658"/>
    <cellStyle name="Текстовый" xfId="659"/>
    <cellStyle name="тонны" xfId="660"/>
    <cellStyle name="Тысячи [0]" xfId="661"/>
    <cellStyle name="Тысячи [а]" xfId="662"/>
    <cellStyle name="Тысячи_010SN05" xfId="663"/>
    <cellStyle name="Финансовый [0] 2" xfId="664"/>
    <cellStyle name="Финансовый 2" xfId="665"/>
    <cellStyle name="Финансовый 2 2" xfId="666"/>
    <cellStyle name="Финансовый 2_Разбивка баланса 30.06.2012г. аудит" xfId="667"/>
    <cellStyle name="Финансовый 3" xfId="668"/>
    <cellStyle name="Финансовый 3 10" xfId="669"/>
    <cellStyle name="Финансовый 3 11" xfId="670"/>
    <cellStyle name="Финансовый 3 12" xfId="671"/>
    <cellStyle name="Финансовый 3 13" xfId="672"/>
    <cellStyle name="Финансовый 3 14" xfId="673"/>
    <cellStyle name="Финансовый 3 15" xfId="674"/>
    <cellStyle name="Финансовый 3 16" xfId="675"/>
    <cellStyle name="Финансовый 3 17" xfId="676"/>
    <cellStyle name="Финансовый 3 18" xfId="677"/>
    <cellStyle name="Финансовый 3 19" xfId="678"/>
    <cellStyle name="Финансовый 3 2" xfId="679"/>
    <cellStyle name="Финансовый 3 20" xfId="680"/>
    <cellStyle name="Финансовый 3 21" xfId="681"/>
    <cellStyle name="Финансовый 3 22" xfId="682"/>
    <cellStyle name="Финансовый 3 23" xfId="683"/>
    <cellStyle name="Финансовый 3 24" xfId="684"/>
    <cellStyle name="Финансовый 3 25" xfId="685"/>
    <cellStyle name="Финансовый 3 26" xfId="686"/>
    <cellStyle name="Финансовый 3 27" xfId="687"/>
    <cellStyle name="Финансовый 3 28" xfId="688"/>
    <cellStyle name="Финансовый 3 29" xfId="689"/>
    <cellStyle name="Финансовый 3 3" xfId="690"/>
    <cellStyle name="Финансовый 3 30" xfId="691"/>
    <cellStyle name="Финансовый 3 31" xfId="692"/>
    <cellStyle name="Финансовый 3 32" xfId="693"/>
    <cellStyle name="Финансовый 3 33" xfId="694"/>
    <cellStyle name="Финансовый 3 34" xfId="695"/>
    <cellStyle name="Финансовый 3 35" xfId="696"/>
    <cellStyle name="Финансовый 3 36" xfId="697"/>
    <cellStyle name="Финансовый 3 37" xfId="698"/>
    <cellStyle name="Финансовый 3 38" xfId="699"/>
    <cellStyle name="Финансовый 3 39" xfId="700"/>
    <cellStyle name="Финансовый 3 4" xfId="701"/>
    <cellStyle name="Финансовый 3 40" xfId="702"/>
    <cellStyle name="Финансовый 3 41" xfId="703"/>
    <cellStyle name="Финансовый 3 5" xfId="704"/>
    <cellStyle name="Финансовый 3 6" xfId="705"/>
    <cellStyle name="Финансовый 3 7" xfId="706"/>
    <cellStyle name="Финансовый 3 8" xfId="707"/>
    <cellStyle name="Финансовый 3 9" xfId="708"/>
    <cellStyle name="Финансовый 3_2010" xfId="709"/>
    <cellStyle name="Финансовый 4" xfId="710"/>
    <cellStyle name="Финансовый 5" xfId="711"/>
    <cellStyle name="Хороший 2" xfId="712"/>
    <cellStyle name="Цена" xfId="713"/>
    <cellStyle name="Числовой" xfId="714"/>
    <cellStyle name="Џђћ–…ќ’ќ›‰" xfId="7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externalLink" Target="externalLinks/externalLink58.xml"/><Relationship Id="rId68" Type="http://schemas.openxmlformats.org/officeDocument/2006/relationships/externalLink" Target="externalLinks/externalLink63.xml"/><Relationship Id="rId76" Type="http://schemas.openxmlformats.org/officeDocument/2006/relationships/externalLink" Target="externalLinks/externalLink71.xml"/><Relationship Id="rId84" Type="http://schemas.openxmlformats.org/officeDocument/2006/relationships/externalLink" Target="externalLinks/externalLink79.xml"/><Relationship Id="rId89" Type="http://schemas.openxmlformats.org/officeDocument/2006/relationships/externalLink" Target="externalLinks/externalLink84.xml"/><Relationship Id="rId7" Type="http://schemas.openxmlformats.org/officeDocument/2006/relationships/externalLink" Target="externalLinks/externalLink2.xml"/><Relationship Id="rId71" Type="http://schemas.openxmlformats.org/officeDocument/2006/relationships/externalLink" Target="externalLinks/externalLink66.xml"/><Relationship Id="rId9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externalLink" Target="externalLinks/externalLink61.xml"/><Relationship Id="rId74" Type="http://schemas.openxmlformats.org/officeDocument/2006/relationships/externalLink" Target="externalLinks/externalLink69.xml"/><Relationship Id="rId79" Type="http://schemas.openxmlformats.org/officeDocument/2006/relationships/externalLink" Target="externalLinks/externalLink74.xml"/><Relationship Id="rId87" Type="http://schemas.openxmlformats.org/officeDocument/2006/relationships/externalLink" Target="externalLinks/externalLink82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82" Type="http://schemas.openxmlformats.org/officeDocument/2006/relationships/externalLink" Target="externalLinks/externalLink77.xml"/><Relationship Id="rId90" Type="http://schemas.openxmlformats.org/officeDocument/2006/relationships/theme" Target="theme/theme1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externalLink" Target="externalLinks/externalLink59.xml"/><Relationship Id="rId69" Type="http://schemas.openxmlformats.org/officeDocument/2006/relationships/externalLink" Target="externalLinks/externalLink64.xml"/><Relationship Id="rId77" Type="http://schemas.openxmlformats.org/officeDocument/2006/relationships/externalLink" Target="externalLinks/externalLink72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72" Type="http://schemas.openxmlformats.org/officeDocument/2006/relationships/externalLink" Target="externalLinks/externalLink67.xml"/><Relationship Id="rId80" Type="http://schemas.openxmlformats.org/officeDocument/2006/relationships/externalLink" Target="externalLinks/externalLink75.xml"/><Relationship Id="rId85" Type="http://schemas.openxmlformats.org/officeDocument/2006/relationships/externalLink" Target="externalLinks/externalLink80.xml"/><Relationship Id="rId9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67" Type="http://schemas.openxmlformats.org/officeDocument/2006/relationships/externalLink" Target="externalLinks/externalLink62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70" Type="http://schemas.openxmlformats.org/officeDocument/2006/relationships/externalLink" Target="externalLinks/externalLink65.xml"/><Relationship Id="rId75" Type="http://schemas.openxmlformats.org/officeDocument/2006/relationships/externalLink" Target="externalLinks/externalLink70.xml"/><Relationship Id="rId83" Type="http://schemas.openxmlformats.org/officeDocument/2006/relationships/externalLink" Target="externalLinks/externalLink78.xml"/><Relationship Id="rId88" Type="http://schemas.openxmlformats.org/officeDocument/2006/relationships/externalLink" Target="externalLinks/externalLink83.xml"/><Relationship Id="rId9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externalLink" Target="externalLinks/externalLink60.xml"/><Relationship Id="rId73" Type="http://schemas.openxmlformats.org/officeDocument/2006/relationships/externalLink" Target="externalLinks/externalLink68.xml"/><Relationship Id="rId78" Type="http://schemas.openxmlformats.org/officeDocument/2006/relationships/externalLink" Target="externalLinks/externalLink73.xml"/><Relationship Id="rId81" Type="http://schemas.openxmlformats.org/officeDocument/2006/relationships/externalLink" Target="externalLinks/externalLink76.xml"/><Relationship Id="rId86" Type="http://schemas.openxmlformats.org/officeDocument/2006/relationships/externalLink" Target="externalLinks/externalLink8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Kossayev.RU\Local%20Settings\Temporary%20Internet%20Files\OLK80\My%20Documents\0_PROJECTS\09_Scala_01_12\2_Scala_01_12_wp\Scala_12_01_WP\Scala_01_12_WP_I-sec_Treas&amp;Propert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Kossayev.RU\Local%20Settings\Temporary%20Internet%20Files\OLK80\My%20Documents\0_PROJECTS\5_Apogey_Bank_2001_6\Apogei_2001_6_AP_PAD\Apogei_2001_6_L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tursunbekova\DBK%20Leasing\Documents%20and%20Settings\MKossayev.RU\Local%20Settings\Temporary%20Internet%20Files\OLK80\My%20Documents\0_PROJECTS\09_Scala_01_12\2_Scala_01_12_wp\Scala_12_01_WP\Scala_01_12_WP_I-sec_Treas&amp;Propert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tursunbekova\DBK%20Leasing\DOCUME~1\EYeguy\LOCALS~1\Temp\PBC-Final%20Kmod8-December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kheev\Final_2003-02_Kmod8_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nts%20and%20Settings\balmusin\My%20Documents\Clients\FINCA\FINCA\Documents%20and%20Settings\Administrator\Desktop\other\Sever\PBC\Taxes\My%20Documents\Marcel\Personal\Curre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nts%20and%20Settings\balmusin\My%20Documents\Clients\FINCA\FINCA\Documents%20and%20Settings\AMurzaliev.RU\Desktop\other\AKB%20Kyrgyzstan\Working%20papers\T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ORAZALIYEVDA\aws\Documents%20and%20Settings\orazaliyevda\My%20Documents\SHARED\BAK\Audit%202001\Final\Sample%20size_BAK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Substantive%20Analytical%20Review%20-%20Disaggregated%20Pop.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$NDS\.EFES_KARAGANDA_SYS.ESY\EFES\FAL\BISHKEK\USD\FAAL6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JUSUP~1\LOCALS~1\Temp\&#1087;&#1086;&#1076;&#1086;&#1093;%20&#1089;%20&#1092;&#1080;&#1079;.&#1083;&#1080;&#1094;-&#1051;&#1072;&#1088;&#1080;&#1073;&#107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~1\boni\LOKALA~1\Temp\Koncernek\Rapportinstrukt\2002-05_DK\F-reports%202002-0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Clients%20Bulk%20Folder\TexakaBank\TXB_WP_0226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ar$DI33.587\Updated%20Templates\Business%2021.08.02\2003%20Altai%20-%20bus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TSB015\AUDIT\Dec2001\Final\&#1041;&#1048;&#1056;&#1046;&#1040;\Gzb_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nding_06_J\Lariba_05_J_Lendin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controlling\Current\REE691\Audit%201999\August%201999\RKTF\Special%20Report%20Eng\HH-AUDIT\OLY017\DIAGNOST\ENGLISCH\OLYMPUS\ANLAGE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nts%20and%20Settings\msaubanov\Desktop\other\Ordabasy\Ordabasy_2004_TB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Other's\TSB%20Alibek_GZ\TSB_06_G_Tresury_W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yrgstan\New%20Reports\New%20Report%20Apr%2011\New%20Report%20MP%20jan.feb%20Ver%203%20(1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5\Econom_Findep\&#1054;&#1090;&#1095;&#1077;&#1090;&#1099;%20&#1060;&#1086;&#1085;&#1076;&#1091;_&#1057;&#1072;&#1084;&#1088;&#1091;&#1082;\2011&#1075;\2%20&#1050;&#1042;&#1040;&#1056;&#1058;&#1040;&#1051;%202011\4%20&#1092;&#1086;&#1088;&#1084;&#1099;\&#1044;&#1044;&#1057;%20&#1079;&#1072;%202&#1082;&#1074;%202011%20&#1087;&#1086;%20&#1092;&#1057;&#1072;&#1084;&#1088;&#1091;&#1082;%20&#1086;&#1082;&#1086;&#1085;&#109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EvrazBank\2006%206%20months%20audit\WP\G,I\Key%20process\My%20Documents\0_PROJECTS\09_Scala_01_12\2_Scala_01_12_wp\Scala_12_01_WP\Scala_01_12_WP_I-sec_Treas&amp;Propert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unzipped\std\BA_F_0802_2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~1\MSAUBA~1\LOCALS~1\Temp\Rar$DI13.0021\Ordabasy_04_KAS_B-2_FS%20check%201507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~1\AJUSUP~1\LOCALS~1\Temp\Ai-bek\&#1050;&#1086;&#1087;&#1080;&#1103;%20Aknar%20Actual_0312_0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PUBLIC\Current\REE691\Audit%201999\August%201999\RKTF\Special%20Report%20Eng\HH-AUDIT\OLY017\DIAGNOST\ENGLISCH\OLYMPUS\ANLAGE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Clients\EFES%20Brewery\2001\31%20December%202001\pbc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EvrazBank\2006%206%20months%20audit\WP\G,I\Key%20process\DOCUME~1\YULIYA~1\LOCALS~1\Temp\Rar$DI01.901\EurasianBank_2005%20Tres_%20Mngmt%20v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0_PROJECTS\5_Apogey_Bank_2001_6\Apogei_2001_6_AP_PAD\Apogei_2001_6_L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tursumbekov\Local%20Settings\Temporary%20Internet%20Files\OLK7C\KTGD_03_B-1_KAS_FS%20disclosure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2\MA2002%20Mast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urambayeva\My%20Documents\Clients\kto\Asel\FSL%20Asel\KTO_WB_FSL_31.12.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CHET2000\jule-september20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kineyev\My%20Documents\Damn%20it\Audit%20File\5000%20Sustantive%20testing%20-%20Assets\5012%20FA%20Combined%20Leadsheet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rmatov\My%20Documents\Ravshan\1_Projects\Ordabasy\Audit%202004\Reporting\Current\240506\Ordabasy_04_KAS_B-2_FS%20check%2024060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zhakupova\My%20Documents\Projects\DBK%20Leasing\WP\from%20guys\Dina\DBKL\Final%20wps\DBK\Key%20Process\Review%20file_Interim%20Review%20Working%20Papers_F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controlling\Provisions,%20HBII\old\FS%2001%20March\Current\REE691\Audit%201999\August%201999\RKTF\Special%20Report%20Eng\HH-AUDIT\OLY017\DIAGNOST\ENGLISCH\OLYMPUS\ANLAGE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Documents%20and%20Settings\saginovas\My%20Documents\AA\Data\CAAEF\2001\FSL%20KZT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_WORK\Finca\Kyrg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urambayeva\My%20Documents\Clients\KAZOIL\Audit%201999-2002%20PIU\pbc\OTCHET1999\april-june99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Projects\D%20B%20K\2001\DBK_2001_Trial%20Balance_22%2001%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AUDIT\01072002\&#1082;&#1074;&#1072;&#1088;&#1090;&#1072;&#1083;&#1100;&#1085;&#1072;&#1103;%20&#1086;&#1090;&#1095;&#1077;&#1090;&#1085;&#1086;&#1089;&#1090;&#1100;%20&#1087;&#1086;%20&#1072;&#1082;&#1094;&#1080;&#1103;&#1084;0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nb3321\d\My%20Documents\Projects\T%20K%20I\TKI%202001_12\Key%20Process%20Binder\TKI_2001_12_WP_Treasury%20Management_14010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Audit\Audit99\Allianz%20Bulgaria%20Holding\auditwork\Consolidation\Consol%20workings%20Allianz%2012m1999%2011.01.%20Victor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0%20TB%20-%20TS%20-%20FS%20and%20disclosure%20note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3%20FA%20Movement%20Schedule%20-%20BALYKCHY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A%20roll-forward%20&amp;%20testing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nts%20and%20Settings\balmusin\My%20Documents\Clients\FINCA\FINCA\Documents%20and%20Settings\Administrator\Desktop\other\Sever\PBC\Taxes\My%20Documents\Marcel\Training\train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raikhman\My%20Documents\BS\OTHER\Pack\Workpapers\06%20Fixed%20Assets\5651%20Property%20Testing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t%20of%20Sales%20breakdown-%20Atyrau%20branch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EvrazBank\2006%206%20months%20audit\WP\G,I\Key%20process\DOCUME~1\AJUSUP~1\LOCALS~1\Temp\&#1087;&#1086;&#1076;&#1086;&#1093;%20&#1089;%20&#1092;&#1080;&#1079;.&#1083;&#1080;&#1094;-&#1051;&#1072;&#1088;&#1080;&#1073;&#1072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755%20Depreciation%20Analytical%20Testing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742%20Salary%20and%20social%20contributions%20testing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2%20FA%20movement,%20Balykchi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fsr02\temp\Documents%20and%20Settings\sdementyev\Local%20Settings\Temporary%20Internet%20Files\OLK3\Texaka_TrialFS_2002_LS_31120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EvrazBank\2006%206%20months%20audit\WP\G,I\Key%20process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EvrazBank\2006%206%20months%20audit\WP\G,I\Key%20process\AliyaTanabergenova\My%20projects\PNKhZ\tovarNHZ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151%20Accounts%20Payable%20Workpaper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4%20Administrative%20expense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51%20Accounts%20Receivable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542%20Fees%20and%20commissions%20expense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nts%20and%20Settings\MShakhmatov\My%20Documents\Office\Training\Tax\PIT_2004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nts%20and%20Settings\balmusin\My%20Documents\Clients\FINCA\FINCA\Documents%20and%20Settings\Administrator\Desktop\other\AKB%20Kyrgyzstan\B\Kyrgyzstan_2004_TB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40%20Receivable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Salaries%20-%20CHUY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udit\Clients\Zhairem\ZHAIGOK\Audit%202001\Final\WorkPapers\GA\2001\Final\Working%20papers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WINDOWS\TEMP\&#1083;&#1086;&#1074;&#1091;&#1096;&#1082;&#1072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lat\&#1076;&#1091;&#1083;&#1072;&#1090;\&#1052;&#1086;&#1080;%20&#1076;&#1086;&#1082;&#1091;&#1084;&#1077;&#1085;&#1090;&#1099;\BALANC\&#1041;&#1072;&#1083;&#1072;&#1085;&#1089;%20&#1076;&#1083;&#1103;%20&#1053;&#1050;&#1062;&#1041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TEMP\&#1055;&#1086;&#1095;&#1090;&#1072;\&#1054;&#1073;o&#1088;&#1086;&#1090;.&#1073;&#1072;&#1083;&#1072;&#1085;&#1089;%20&#1080;%20&#1077;&#1075;&#1086;%20&#1092;&#1086;&#1088;&#1084;&#1099;%201.01.02&#1075;.%20&#1076;&#1083;&#1103;%20&#1087;&#1088;&#1086;&#1075;&#1088;&#1072;&#1084;&#1084;&#1099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2000\Treasury\WINDOWS\&#1056;&#1072;&#1073;&#1086;&#1095;&#1080;&#1081;%20&#1089;&#1090;&#1086;&#1083;\&#1056;&#1072;&#1089;&#1095;&#1077;&#1090;&#1099;\&#1044;&#1080;&#1085;&#1072;&#1084;&#1080;&#1082;&#1072;%20$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EvrazBank\2006%206%20months%20audit\WP\G,I\Key%20process\WINDOWS\Desktop\TAX%20legislation\Turgai%20Documents\&#1088;&#1072;&#1089;&#1095;&#1077;&#1090;%20634.1\&#1058;&#1072;&#1083;&#1075;&#1072;&#1090;\&#1056;&#1072;&#1089;&#1095;&#1077;&#1090;&#1085;&#1099;&#1077;%20&#1074;&#1077;&#1076;&#1086;&#1084;&#1086;&#1089;&#1090;&#1080;\&#1088;&#1072;&#1089;&#1095;&#1077;&#1090;%20&#1079;&#1072;&#1088;&#1087;&#1083;&#1072;&#1090;&#109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nnapak\My%20Documents\1_PROJECTS\PAST%20PROJECTS\16_KIK\KMC_07_Materiality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LIKHOVANI\aws\&#1055;&#1086;&#1095;&#1090;&#1072;\&#1054;&#1073;o&#1088;&#1086;&#1090;.&#1073;&#1072;&#1083;&#1072;&#1085;&#1089;%20&#1080;%20&#1077;&#1075;&#1086;%20&#1092;&#1086;&#1088;&#1084;&#1099;%201.01.02&#1075;.%20&#1076;&#1083;&#1103;%20&#1087;&#1088;&#1086;&#1075;&#1088;&#1072;&#1084;&#1084;&#1099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LME_PRIC_2000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_findep/&#1054;&#1090;&#1095;&#1077;&#1090;&#1099;/&#1050;&#1060;&#1041;%20&#1089;&#1088;&#1086;&#1082;%20&#1054;&#1044;%20+45%20&#1076;&#1085;&#1077;&#1081;/2013%20&#1075;&#1086;&#1076;/2%20&#1082;&#1074;&#1072;&#1088;&#1090;&#1072;&#1083;%202013%20&#1075;/&#1054;&#1090;&#1095;&#1077;&#1090;%20&#1074;%20&#1050;&#1060;&#1041;%20&#1079;&#1072;%202%20&#1082;&#1074;&#1072;&#1088;&#1090;&#1072;&#1083;%202013%20&#1075;.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_findep/&#1054;&#1090;&#1095;&#1077;&#1090;&#1099;/&#1041;&#1056;&#1050;/2013/&#1089;&#1077;&#1085;&#1090;&#1103;&#1073;&#1088;&#1100;%202013/&#1044;&#1044;&#1057;%209%20&#1084;&#1077;&#1089;1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Yeguy\LOCALS~1\Temp\PBC-Final%20Kmod8-December-20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fish"/>
      <sheetName val="PIT&amp;PP(2)"/>
      <sheetName val="Расчет_Ин"/>
      <sheetName val="Securities"/>
      <sheetName val="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A_20"/>
      <sheetName val="Prelim Cost"/>
      <sheetName val="CamKum Prod"/>
      <sheetName val="16"/>
      <sheetName val="12"/>
      <sheetName val="10"/>
      <sheetName val="22"/>
      <sheetName val="IS"/>
      <sheetName val="#REF"/>
      <sheetName val="C 25"/>
      <sheetName val="PIT&amp;PP(2)"/>
      <sheetName val="Apogei_2001_6_LS"/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"/>
    </sheetNames>
    <sheetDataSet>
      <sheetData sheetId="0"/>
      <sheetData sheetId="1"/>
      <sheetData sheetId="2" refreshError="1">
        <row r="149">
          <cell r="E149">
            <v>-2374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ata Input"/>
      <sheetName val="Stkpl"/>
      <sheetName val="Gold Institute"/>
      <sheetName val="Prelim Cost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DATA"/>
      <sheetName val="A-20"/>
      <sheetName val="31.12.03"/>
      <sheetName val="I-Index"/>
      <sheetName val="B-4"/>
      <sheetName val="Final_2003-02_Kmod8_02"/>
      <sheetName val="Input"/>
      <sheetName val="TB 30.11"/>
    </sheetNames>
    <definedNames>
      <definedName name="ActualQry" refersTo="='DATA'!$A$1:$O$479" sheetId="24"/>
    </definedNames>
    <sheetDataSet>
      <sheetData sheetId="0"/>
      <sheetData sheetId="1" refreshError="1">
        <row r="1">
          <cell r="B1" t="str">
            <v>Production Data: Mining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B2" t="str">
            <v>Actuals</v>
          </cell>
        </row>
        <row r="3">
          <cell r="B3" t="str">
            <v>BCM of Ice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195175</v>
          </cell>
          <cell r="L3">
            <v>412325</v>
          </cell>
          <cell r="M3">
            <v>146700</v>
          </cell>
          <cell r="N3">
            <v>59050</v>
          </cell>
          <cell r="O3">
            <v>63450</v>
          </cell>
        </row>
        <row r="4">
          <cell r="B4" t="str">
            <v>BCM of Waste</v>
          </cell>
          <cell r="D4">
            <v>1461892</v>
          </cell>
          <cell r="E4">
            <v>1408350</v>
          </cell>
          <cell r="F4">
            <v>1524369</v>
          </cell>
          <cell r="G4">
            <v>1405158</v>
          </cell>
          <cell r="H4">
            <v>1479223</v>
          </cell>
          <cell r="I4">
            <v>1501245</v>
          </cell>
          <cell r="J4">
            <v>905101</v>
          </cell>
          <cell r="K4">
            <v>950871</v>
          </cell>
          <cell r="L4">
            <v>1173070</v>
          </cell>
          <cell r="M4">
            <v>1567378</v>
          </cell>
          <cell r="N4">
            <v>1576293</v>
          </cell>
          <cell r="O4">
            <v>1818355</v>
          </cell>
        </row>
        <row r="5">
          <cell r="B5" t="str">
            <v>BCM of Low Grade Ore</v>
          </cell>
          <cell r="D5">
            <v>37831</v>
          </cell>
          <cell r="E5">
            <v>25338</v>
          </cell>
          <cell r="F5">
            <v>29353</v>
          </cell>
          <cell r="G5">
            <v>37361</v>
          </cell>
          <cell r="H5">
            <v>28621</v>
          </cell>
          <cell r="I5">
            <v>42575</v>
          </cell>
          <cell r="J5">
            <v>15725</v>
          </cell>
          <cell r="K5">
            <v>28475</v>
          </cell>
          <cell r="L5">
            <v>13700</v>
          </cell>
          <cell r="M5">
            <v>30350</v>
          </cell>
          <cell r="N5">
            <v>55515</v>
          </cell>
          <cell r="O5">
            <v>44250</v>
          </cell>
        </row>
        <row r="6">
          <cell r="B6" t="str">
            <v>BCM of Ore</v>
          </cell>
          <cell r="D6">
            <v>170570</v>
          </cell>
          <cell r="E6">
            <v>150820</v>
          </cell>
          <cell r="F6">
            <v>168233</v>
          </cell>
          <cell r="G6">
            <v>154572</v>
          </cell>
          <cell r="H6">
            <v>138938</v>
          </cell>
          <cell r="I6">
            <v>112721</v>
          </cell>
          <cell r="J6">
            <v>91668</v>
          </cell>
          <cell r="K6">
            <v>96444</v>
          </cell>
          <cell r="L6">
            <v>71450</v>
          </cell>
          <cell r="M6">
            <v>106800</v>
          </cell>
          <cell r="N6">
            <v>197333</v>
          </cell>
          <cell r="O6">
            <v>173750</v>
          </cell>
        </row>
        <row r="7">
          <cell r="B7" t="str">
            <v>Tonnes of Ore</v>
          </cell>
          <cell r="D7">
            <v>486125</v>
          </cell>
          <cell r="E7">
            <v>429837</v>
          </cell>
          <cell r="F7">
            <v>479465</v>
          </cell>
          <cell r="G7">
            <v>440530</v>
          </cell>
          <cell r="H7">
            <v>395973</v>
          </cell>
          <cell r="I7">
            <v>321254</v>
          </cell>
          <cell r="J7">
            <v>261254</v>
          </cell>
          <cell r="K7">
            <v>274865</v>
          </cell>
          <cell r="L7">
            <v>203633</v>
          </cell>
          <cell r="M7">
            <v>304380</v>
          </cell>
          <cell r="N7">
            <v>562399</v>
          </cell>
          <cell r="O7">
            <v>495189</v>
          </cell>
        </row>
        <row r="8">
          <cell r="B8" t="str">
            <v>Grade (g/t)</v>
          </cell>
          <cell r="D8">
            <v>4.6520000000000001</v>
          </cell>
          <cell r="E8">
            <v>4.0339999999999998</v>
          </cell>
          <cell r="F8">
            <v>3.1749999999999998</v>
          </cell>
          <cell r="G8">
            <v>3.952</v>
          </cell>
          <cell r="H8">
            <v>3.5819999999999999</v>
          </cell>
          <cell r="I8">
            <v>2.7530000000000001</v>
          </cell>
          <cell r="J8">
            <v>2.1030000000000002</v>
          </cell>
          <cell r="K8">
            <v>2.7389999999999999</v>
          </cell>
          <cell r="L8">
            <v>2.4529999999999998</v>
          </cell>
          <cell r="M8">
            <v>2.141</v>
          </cell>
          <cell r="N8">
            <v>3.9209999999999998</v>
          </cell>
          <cell r="O8">
            <v>5.8710000000000004</v>
          </cell>
        </row>
        <row r="9">
          <cell r="B9" t="str">
            <v>Ounces</v>
          </cell>
          <cell r="D9">
            <v>72701</v>
          </cell>
          <cell r="E9">
            <v>55751</v>
          </cell>
          <cell r="F9">
            <v>48939</v>
          </cell>
          <cell r="G9">
            <v>55971</v>
          </cell>
          <cell r="H9">
            <v>45607</v>
          </cell>
          <cell r="I9">
            <v>28432</v>
          </cell>
          <cell r="J9">
            <v>17664</v>
          </cell>
          <cell r="K9">
            <v>24206</v>
          </cell>
          <cell r="L9">
            <v>16060</v>
          </cell>
          <cell r="M9">
            <v>20951</v>
          </cell>
          <cell r="N9">
            <v>70899</v>
          </cell>
          <cell r="O9">
            <v>93474</v>
          </cell>
        </row>
        <row r="11">
          <cell r="B11" t="str">
            <v>Low Grade Mill Feed</v>
          </cell>
          <cell r="D11" t="str">
            <v>January</v>
          </cell>
          <cell r="E11" t="str">
            <v>February</v>
          </cell>
          <cell r="F11" t="str">
            <v>March</v>
          </cell>
          <cell r="G11" t="str">
            <v>April</v>
          </cell>
          <cell r="H11" t="str">
            <v>May</v>
          </cell>
          <cell r="I11" t="str">
            <v>June</v>
          </cell>
          <cell r="J11" t="str">
            <v>July</v>
          </cell>
          <cell r="K11" t="str">
            <v>August</v>
          </cell>
          <cell r="L11" t="str">
            <v>September</v>
          </cell>
          <cell r="M11" t="str">
            <v>October</v>
          </cell>
          <cell r="N11" t="str">
            <v>November</v>
          </cell>
          <cell r="O11" t="str">
            <v>December</v>
          </cell>
        </row>
        <row r="12">
          <cell r="B12" t="str">
            <v>Actuals</v>
          </cell>
        </row>
        <row r="13">
          <cell r="B13" t="str">
            <v>Tonnes of Ore</v>
          </cell>
          <cell r="D13">
            <v>39774</v>
          </cell>
          <cell r="E13">
            <v>17920</v>
          </cell>
          <cell r="F13">
            <v>23023</v>
          </cell>
          <cell r="G13">
            <v>42709</v>
          </cell>
          <cell r="H13">
            <v>3550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5030</v>
          </cell>
          <cell r="O13">
            <v>0</v>
          </cell>
        </row>
        <row r="14">
          <cell r="B14" t="str">
            <v>Grade (g/t)</v>
          </cell>
          <cell r="D14">
            <v>1.3442671624679439</v>
          </cell>
          <cell r="E14">
            <v>1.1472879620535714</v>
          </cell>
          <cell r="F14">
            <v>1.133467390001303</v>
          </cell>
          <cell r="G14">
            <v>1.3169999999999999</v>
          </cell>
          <cell r="H14">
            <v>1.36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1.115</v>
          </cell>
          <cell r="O14">
            <v>0</v>
          </cell>
        </row>
        <row r="15">
          <cell r="B15" t="str">
            <v>Ounces</v>
          </cell>
          <cell r="D15">
            <v>1719</v>
          </cell>
          <cell r="E15">
            <v>661</v>
          </cell>
          <cell r="F15">
            <v>839</v>
          </cell>
          <cell r="G15">
            <v>1808</v>
          </cell>
          <cell r="H15">
            <v>155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180</v>
          </cell>
          <cell r="O15">
            <v>0</v>
          </cell>
        </row>
        <row r="17">
          <cell r="B17" t="str">
            <v>Production Data: Mining</v>
          </cell>
          <cell r="D17" t="str">
            <v>January</v>
          </cell>
          <cell r="E17" t="str">
            <v>February</v>
          </cell>
          <cell r="F17" t="str">
            <v>March</v>
          </cell>
          <cell r="G17" t="str">
            <v>April</v>
          </cell>
          <cell r="H17" t="str">
            <v>May</v>
          </cell>
          <cell r="I17" t="str">
            <v>June</v>
          </cell>
          <cell r="J17" t="str">
            <v>July</v>
          </cell>
          <cell r="K17" t="str">
            <v>August</v>
          </cell>
          <cell r="L17" t="str">
            <v>September</v>
          </cell>
          <cell r="M17" t="str">
            <v>October</v>
          </cell>
          <cell r="N17" t="str">
            <v>November</v>
          </cell>
          <cell r="O17" t="str">
            <v>December</v>
          </cell>
        </row>
        <row r="18">
          <cell r="B18" t="str">
            <v>Budget</v>
          </cell>
        </row>
        <row r="19">
          <cell r="B19" t="str">
            <v>BCM of Ice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BCM of Waste</v>
          </cell>
          <cell r="D20">
            <v>1442653</v>
          </cell>
          <cell r="E20">
            <v>1296428</v>
          </cell>
          <cell r="F20">
            <v>1443426</v>
          </cell>
          <cell r="G20">
            <v>1387325</v>
          </cell>
          <cell r="H20">
            <v>1451589</v>
          </cell>
          <cell r="I20">
            <v>1419543</v>
          </cell>
          <cell r="J20">
            <v>1425849</v>
          </cell>
          <cell r="K20">
            <v>1438625</v>
          </cell>
          <cell r="L20">
            <v>1397498</v>
          </cell>
          <cell r="M20">
            <v>1431405</v>
          </cell>
          <cell r="N20">
            <v>1381572</v>
          </cell>
          <cell r="O20">
            <v>1433946</v>
          </cell>
        </row>
        <row r="21">
          <cell r="B21" t="str">
            <v>BCM of Low Grade Ore</v>
          </cell>
          <cell r="D21">
            <v>6065</v>
          </cell>
          <cell r="E21">
            <v>14568</v>
          </cell>
          <cell r="F21">
            <v>13061</v>
          </cell>
          <cell r="G21">
            <v>13098</v>
          </cell>
          <cell r="H21">
            <v>22932</v>
          </cell>
          <cell r="I21">
            <v>15862</v>
          </cell>
          <cell r="J21">
            <v>21486</v>
          </cell>
          <cell r="K21">
            <v>16432</v>
          </cell>
          <cell r="L21">
            <v>8155</v>
          </cell>
          <cell r="M21">
            <v>16887</v>
          </cell>
          <cell r="N21">
            <v>19616</v>
          </cell>
          <cell r="O21">
            <v>13796</v>
          </cell>
        </row>
        <row r="22">
          <cell r="B22" t="str">
            <v>BCM of Ore</v>
          </cell>
          <cell r="D22">
            <v>163282</v>
          </cell>
          <cell r="E22">
            <v>145004</v>
          </cell>
          <cell r="F22">
            <v>155513</v>
          </cell>
          <cell r="G22">
            <v>159577</v>
          </cell>
          <cell r="H22">
            <v>137479</v>
          </cell>
          <cell r="I22">
            <v>124595</v>
          </cell>
          <cell r="J22">
            <v>164665</v>
          </cell>
          <cell r="K22">
            <v>156943</v>
          </cell>
          <cell r="L22">
            <v>154347</v>
          </cell>
          <cell r="M22">
            <v>163708</v>
          </cell>
          <cell r="N22">
            <v>158812</v>
          </cell>
          <cell r="O22">
            <v>164258</v>
          </cell>
        </row>
        <row r="23">
          <cell r="B23" t="str">
            <v>Tonnes of Waste &amp; Ice</v>
          </cell>
          <cell r="D23">
            <v>4111561.0500000003</v>
          </cell>
          <cell r="E23">
            <v>3694819.8000000003</v>
          </cell>
          <cell r="F23">
            <v>4113764.1</v>
          </cell>
          <cell r="G23">
            <v>3953876.25</v>
          </cell>
          <cell r="H23">
            <v>4137028.65</v>
          </cell>
          <cell r="I23">
            <v>4045697.5500000003</v>
          </cell>
          <cell r="J23">
            <v>4063669.65</v>
          </cell>
          <cell r="K23">
            <v>4100081.25</v>
          </cell>
          <cell r="L23">
            <v>3982869.3000000003</v>
          </cell>
          <cell r="M23">
            <v>4079504.25</v>
          </cell>
          <cell r="N23">
            <v>3937480.2</v>
          </cell>
          <cell r="O23">
            <v>4086746.1</v>
          </cell>
        </row>
        <row r="24">
          <cell r="B24" t="str">
            <v>Tonnes of Low Grade Ore</v>
          </cell>
          <cell r="D24">
            <v>17285</v>
          </cell>
          <cell r="E24">
            <v>41519</v>
          </cell>
          <cell r="F24">
            <v>37224</v>
          </cell>
          <cell r="G24">
            <v>37329</v>
          </cell>
          <cell r="H24">
            <v>65356</v>
          </cell>
          <cell r="I24">
            <v>45207</v>
          </cell>
          <cell r="J24">
            <v>61235</v>
          </cell>
          <cell r="K24">
            <v>46831</v>
          </cell>
          <cell r="L24">
            <v>23242</v>
          </cell>
          <cell r="M24">
            <v>48128</v>
          </cell>
          <cell r="N24">
            <v>55906</v>
          </cell>
          <cell r="O24">
            <v>39319</v>
          </cell>
        </row>
        <row r="25">
          <cell r="B25" t="str">
            <v>Tonnes of Ore</v>
          </cell>
          <cell r="D25">
            <v>467500</v>
          </cell>
          <cell r="E25">
            <v>401700</v>
          </cell>
          <cell r="F25">
            <v>456400</v>
          </cell>
          <cell r="G25">
            <v>452820</v>
          </cell>
          <cell r="H25">
            <v>467500</v>
          </cell>
          <cell r="I25">
            <v>452400</v>
          </cell>
          <cell r="J25">
            <v>467500</v>
          </cell>
          <cell r="K25">
            <v>444640</v>
          </cell>
          <cell r="L25">
            <v>442100</v>
          </cell>
          <cell r="M25">
            <v>467500</v>
          </cell>
          <cell r="N25">
            <v>452400</v>
          </cell>
          <cell r="O25">
            <v>467500</v>
          </cell>
        </row>
        <row r="26">
          <cell r="B26" t="str">
            <v>Grade</v>
          </cell>
          <cell r="D26">
            <v>3.681</v>
          </cell>
          <cell r="E26">
            <v>3.1440000000000001</v>
          </cell>
          <cell r="F26">
            <v>3.4209999999999998</v>
          </cell>
          <cell r="G26">
            <v>3.9209999999999998</v>
          </cell>
          <cell r="H26">
            <v>3.1280000000000001</v>
          </cell>
          <cell r="I26">
            <v>3.3450000000000002</v>
          </cell>
          <cell r="J26">
            <v>3.375</v>
          </cell>
          <cell r="K26">
            <v>6.1929999999999996</v>
          </cell>
          <cell r="L26">
            <v>6.4509999999999996</v>
          </cell>
          <cell r="M26">
            <v>6.4249999999999998</v>
          </cell>
          <cell r="N26">
            <v>6.4530000000000003</v>
          </cell>
          <cell r="O26">
            <v>6.4</v>
          </cell>
        </row>
        <row r="27">
          <cell r="B27" t="str">
            <v>Ounces</v>
          </cell>
          <cell r="D27">
            <v>55327</v>
          </cell>
          <cell r="E27">
            <v>40605</v>
          </cell>
          <cell r="F27">
            <v>50198</v>
          </cell>
          <cell r="G27">
            <v>57084</v>
          </cell>
          <cell r="H27">
            <v>47015</v>
          </cell>
          <cell r="I27">
            <v>48653</v>
          </cell>
          <cell r="J27">
            <v>50728</v>
          </cell>
          <cell r="K27">
            <v>88532</v>
          </cell>
          <cell r="L27">
            <v>91694</v>
          </cell>
          <cell r="M27">
            <v>96571</v>
          </cell>
          <cell r="N27">
            <v>93859</v>
          </cell>
          <cell r="O27">
            <v>96195</v>
          </cell>
        </row>
        <row r="30">
          <cell r="B30" t="str">
            <v>Production Data: Mining</v>
          </cell>
          <cell r="D30" t="str">
            <v>January</v>
          </cell>
          <cell r="E30" t="str">
            <v>February</v>
          </cell>
          <cell r="F30" t="str">
            <v>March</v>
          </cell>
          <cell r="G30" t="str">
            <v>April</v>
          </cell>
          <cell r="H30" t="str">
            <v>May</v>
          </cell>
          <cell r="I30" t="str">
            <v>June</v>
          </cell>
          <cell r="J30" t="str">
            <v>July</v>
          </cell>
          <cell r="K30" t="str">
            <v>August</v>
          </cell>
          <cell r="L30" t="str">
            <v>September</v>
          </cell>
          <cell r="M30" t="str">
            <v>October</v>
          </cell>
          <cell r="N30" t="str">
            <v>November</v>
          </cell>
          <cell r="O30" t="str">
            <v>December</v>
          </cell>
        </row>
        <row r="31">
          <cell r="B31" t="str">
            <v>Forecast</v>
          </cell>
          <cell r="D31" t="str">
            <v>Actual</v>
          </cell>
          <cell r="E31" t="str">
            <v>Actual</v>
          </cell>
          <cell r="F31" t="str">
            <v>Forecast</v>
          </cell>
          <cell r="G31" t="str">
            <v>Forecast</v>
          </cell>
          <cell r="H31" t="str">
            <v>Forecast</v>
          </cell>
          <cell r="I31" t="str">
            <v>Forecast</v>
          </cell>
          <cell r="J31" t="str">
            <v>Forecast</v>
          </cell>
          <cell r="K31" t="str">
            <v>Forecast</v>
          </cell>
          <cell r="L31" t="str">
            <v>Forecast</v>
          </cell>
          <cell r="M31" t="str">
            <v>Forecast</v>
          </cell>
          <cell r="N31" t="str">
            <v>Forecast</v>
          </cell>
          <cell r="O31" t="str">
            <v>Forecast</v>
          </cell>
        </row>
        <row r="32">
          <cell r="B32" t="str">
            <v>BCM of Ice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195175</v>
          </cell>
          <cell r="L32">
            <v>234115</v>
          </cell>
          <cell r="M32">
            <v>123529</v>
          </cell>
          <cell r="N32">
            <v>48276</v>
          </cell>
          <cell r="O32">
            <v>28736</v>
          </cell>
        </row>
        <row r="33">
          <cell r="B33" t="str">
            <v>BCM of Waste</v>
          </cell>
          <cell r="D33">
            <v>1461892</v>
          </cell>
          <cell r="E33">
            <v>1408350</v>
          </cell>
          <cell r="F33">
            <v>1524369</v>
          </cell>
          <cell r="G33">
            <v>1405158</v>
          </cell>
          <cell r="H33">
            <v>1479223</v>
          </cell>
          <cell r="I33">
            <v>1523920</v>
          </cell>
          <cell r="J33">
            <v>905101</v>
          </cell>
          <cell r="K33">
            <v>950871</v>
          </cell>
          <cell r="L33">
            <v>1086587</v>
          </cell>
          <cell r="M33">
            <v>1304728</v>
          </cell>
          <cell r="N33">
            <v>1477882</v>
          </cell>
          <cell r="O33">
            <v>1794440</v>
          </cell>
        </row>
        <row r="34">
          <cell r="B34" t="str">
            <v>BCM of Low Grade Ore</v>
          </cell>
          <cell r="D34">
            <v>37831</v>
          </cell>
          <cell r="E34">
            <v>25338</v>
          </cell>
          <cell r="F34">
            <v>29353</v>
          </cell>
          <cell r="G34">
            <v>37361</v>
          </cell>
          <cell r="H34">
            <v>28621</v>
          </cell>
          <cell r="I34">
            <v>19900</v>
          </cell>
          <cell r="J34">
            <v>15725</v>
          </cell>
          <cell r="K34">
            <v>28475</v>
          </cell>
          <cell r="L34">
            <v>106613</v>
          </cell>
          <cell r="M34">
            <v>105661</v>
          </cell>
          <cell r="N34">
            <v>146035</v>
          </cell>
          <cell r="O34">
            <v>144383</v>
          </cell>
        </row>
        <row r="35">
          <cell r="B35" t="str">
            <v>BCM of Ore</v>
          </cell>
          <cell r="D35">
            <v>170570</v>
          </cell>
          <cell r="E35">
            <v>150820</v>
          </cell>
          <cell r="F35">
            <v>168233</v>
          </cell>
          <cell r="G35">
            <v>154572</v>
          </cell>
          <cell r="H35">
            <v>138938</v>
          </cell>
          <cell r="I35">
            <v>112721</v>
          </cell>
          <cell r="J35">
            <v>91668</v>
          </cell>
          <cell r="K35">
            <v>96444</v>
          </cell>
          <cell r="L35">
            <v>6800</v>
          </cell>
          <cell r="M35">
            <v>16082</v>
          </cell>
          <cell r="N35">
            <v>7807</v>
          </cell>
          <cell r="O35">
            <v>16441</v>
          </cell>
        </row>
        <row r="36">
          <cell r="B36" t="str">
            <v>Tonnes of Ice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169802.25</v>
          </cell>
          <cell r="L36">
            <v>203680.05</v>
          </cell>
          <cell r="M36">
            <v>107470.23</v>
          </cell>
          <cell r="N36">
            <v>42000.12</v>
          </cell>
          <cell r="O36">
            <v>25000.32</v>
          </cell>
        </row>
        <row r="37">
          <cell r="B37" t="str">
            <v>Tonnes Waste</v>
          </cell>
          <cell r="D37">
            <v>4166392</v>
          </cell>
          <cell r="E37">
            <v>4013798</v>
          </cell>
          <cell r="F37">
            <v>4344452</v>
          </cell>
          <cell r="G37">
            <v>4004700</v>
          </cell>
          <cell r="H37">
            <v>4215786</v>
          </cell>
          <cell r="I37">
            <v>4343173</v>
          </cell>
          <cell r="J37">
            <v>2579537.85</v>
          </cell>
          <cell r="K37">
            <v>2709982.35</v>
          </cell>
          <cell r="L37">
            <v>3096773</v>
          </cell>
          <cell r="M37">
            <v>3718475</v>
          </cell>
          <cell r="N37">
            <v>4211964</v>
          </cell>
          <cell r="O37">
            <v>5114154</v>
          </cell>
        </row>
        <row r="38">
          <cell r="B38" t="str">
            <v>Tonnes of Low Grade Ore</v>
          </cell>
          <cell r="D38">
            <v>107818</v>
          </cell>
          <cell r="E38">
            <v>72213</v>
          </cell>
          <cell r="F38">
            <v>83656</v>
          </cell>
          <cell r="G38">
            <v>106479</v>
          </cell>
          <cell r="H38">
            <v>81570</v>
          </cell>
          <cell r="I38">
            <v>56715</v>
          </cell>
          <cell r="J38">
            <v>44816.25</v>
          </cell>
          <cell r="K38">
            <v>81153.75</v>
          </cell>
          <cell r="L38">
            <v>303847</v>
          </cell>
          <cell r="M38">
            <v>301134</v>
          </cell>
          <cell r="N38">
            <v>416200</v>
          </cell>
          <cell r="O38">
            <v>411492</v>
          </cell>
        </row>
        <row r="39">
          <cell r="B39" t="str">
            <v>Tonnes of Ore</v>
          </cell>
          <cell r="D39">
            <v>486125</v>
          </cell>
          <cell r="E39">
            <v>429837</v>
          </cell>
          <cell r="F39">
            <v>479465</v>
          </cell>
          <cell r="G39">
            <v>440530</v>
          </cell>
          <cell r="H39">
            <v>395973</v>
          </cell>
          <cell r="I39">
            <v>321254</v>
          </cell>
          <cell r="J39">
            <v>261254</v>
          </cell>
          <cell r="K39">
            <v>274865</v>
          </cell>
          <cell r="L39">
            <v>303846</v>
          </cell>
          <cell r="M39">
            <v>301133</v>
          </cell>
          <cell r="N39">
            <v>416199</v>
          </cell>
          <cell r="O39">
            <v>411491</v>
          </cell>
        </row>
        <row r="40">
          <cell r="B40" t="str">
            <v>Grade (g/t)</v>
          </cell>
          <cell r="D40">
            <v>4.6515898163641038</v>
          </cell>
          <cell r="E40">
            <v>4.0342039272561463</v>
          </cell>
          <cell r="F40">
            <v>3.174732686890597</v>
          </cell>
          <cell r="G40">
            <v>3.951814584886387</v>
          </cell>
          <cell r="H40">
            <v>3.5824069124915083</v>
          </cell>
          <cell r="I40">
            <v>2.7527568321639575</v>
          </cell>
          <cell r="J40">
            <v>2.1029797466067506</v>
          </cell>
          <cell r="K40">
            <v>2.7391295249668022</v>
          </cell>
          <cell r="L40">
            <v>3.3009943180426928</v>
          </cell>
          <cell r="M40">
            <v>2.6170126580613884</v>
          </cell>
          <cell r="N40">
            <v>3.3779715940691837</v>
          </cell>
          <cell r="O40">
            <v>3.7309874889122732</v>
          </cell>
        </row>
        <row r="41">
          <cell r="B41" t="str">
            <v>Ounces</v>
          </cell>
          <cell r="D41">
            <v>72701</v>
          </cell>
          <cell r="E41">
            <v>55751</v>
          </cell>
          <cell r="F41">
            <v>48939</v>
          </cell>
          <cell r="G41">
            <v>55971</v>
          </cell>
          <cell r="H41">
            <v>45607</v>
          </cell>
          <cell r="I41">
            <v>28432</v>
          </cell>
          <cell r="J41">
            <v>17664</v>
          </cell>
          <cell r="K41">
            <v>24206</v>
          </cell>
          <cell r="L41">
            <v>32247</v>
          </cell>
          <cell r="M41">
            <v>25337</v>
          </cell>
          <cell r="N41">
            <v>45201</v>
          </cell>
          <cell r="O41">
            <v>49360</v>
          </cell>
        </row>
        <row r="44">
          <cell r="B44" t="str">
            <v>Production Data: Milling</v>
          </cell>
          <cell r="D44" t="str">
            <v>January</v>
          </cell>
          <cell r="E44" t="str">
            <v>February</v>
          </cell>
          <cell r="F44" t="str">
            <v>March</v>
          </cell>
          <cell r="G44" t="str">
            <v>April</v>
          </cell>
          <cell r="H44" t="str">
            <v>May</v>
          </cell>
          <cell r="I44" t="str">
            <v>June</v>
          </cell>
          <cell r="J44" t="str">
            <v>July</v>
          </cell>
          <cell r="K44" t="str">
            <v>August</v>
          </cell>
          <cell r="L44" t="str">
            <v>September</v>
          </cell>
          <cell r="M44" t="str">
            <v>October</v>
          </cell>
          <cell r="N44" t="str">
            <v>November</v>
          </cell>
          <cell r="O44" t="str">
            <v>December</v>
          </cell>
        </row>
        <row r="45">
          <cell r="B45" t="str">
            <v>Actuals</v>
          </cell>
        </row>
        <row r="46">
          <cell r="B46" t="str">
            <v>Tonnes of Ore</v>
          </cell>
          <cell r="D46">
            <v>505023</v>
          </cell>
          <cell r="E46">
            <v>402802</v>
          </cell>
          <cell r="F46">
            <v>478702</v>
          </cell>
          <cell r="G46">
            <v>438964</v>
          </cell>
          <cell r="H46">
            <v>474012</v>
          </cell>
          <cell r="I46">
            <v>478812</v>
          </cell>
          <cell r="J46">
            <v>478416</v>
          </cell>
          <cell r="K46">
            <v>466167</v>
          </cell>
          <cell r="L46">
            <v>496701</v>
          </cell>
          <cell r="M46">
            <v>470820</v>
          </cell>
          <cell r="N46">
            <v>441313</v>
          </cell>
          <cell r="O46">
            <v>479392</v>
          </cell>
        </row>
        <row r="47">
          <cell r="B47" t="str">
            <v>Grade (g/t)</v>
          </cell>
          <cell r="D47">
            <v>4.43</v>
          </cell>
          <cell r="E47">
            <v>4.0810000000000004</v>
          </cell>
          <cell r="F47">
            <v>4.024</v>
          </cell>
          <cell r="G47">
            <v>4.0010000000000003</v>
          </cell>
          <cell r="H47">
            <v>3.8839999999999999</v>
          </cell>
          <cell r="I47">
            <v>3.351</v>
          </cell>
          <cell r="J47">
            <v>2.7250000000000001</v>
          </cell>
          <cell r="K47">
            <v>3.0790000000000002</v>
          </cell>
          <cell r="L47">
            <v>3.1850000000000001</v>
          </cell>
          <cell r="M47">
            <v>2.6659999999999999</v>
          </cell>
          <cell r="N47">
            <v>3.952</v>
          </cell>
          <cell r="O47">
            <v>5.1970000000000001</v>
          </cell>
        </row>
        <row r="48">
          <cell r="B48" t="str">
            <v>Ounces</v>
          </cell>
          <cell r="D48">
            <v>71984</v>
          </cell>
          <cell r="E48">
            <v>52854</v>
          </cell>
          <cell r="F48">
            <v>61925</v>
          </cell>
          <cell r="G48">
            <v>56465</v>
          </cell>
          <cell r="H48">
            <v>59195</v>
          </cell>
          <cell r="I48">
            <v>51589</v>
          </cell>
          <cell r="J48">
            <v>41918</v>
          </cell>
          <cell r="K48">
            <v>46146</v>
          </cell>
          <cell r="L48">
            <v>50860</v>
          </cell>
          <cell r="M48">
            <v>40363</v>
          </cell>
          <cell r="N48">
            <v>56078</v>
          </cell>
          <cell r="O48">
            <v>80098</v>
          </cell>
        </row>
        <row r="49">
          <cell r="B49" t="str">
            <v>Recovery %</v>
          </cell>
          <cell r="D49">
            <v>0.82340000000000002</v>
          </cell>
          <cell r="E49">
            <v>0.81200000000000006</v>
          </cell>
          <cell r="F49">
            <v>0.80730000000000002</v>
          </cell>
          <cell r="G49">
            <v>0.79359999999999997</v>
          </cell>
          <cell r="H49">
            <v>0.78459999999999996</v>
          </cell>
          <cell r="I49">
            <v>0.75960000000000005</v>
          </cell>
          <cell r="J49">
            <v>0.62039999999999995</v>
          </cell>
          <cell r="K49">
            <v>0.74</v>
          </cell>
          <cell r="L49">
            <v>0.75939999999999996</v>
          </cell>
          <cell r="M49">
            <v>0.76500000000000001</v>
          </cell>
          <cell r="N49">
            <v>0.79159999999999997</v>
          </cell>
          <cell r="O49">
            <v>0.8286</v>
          </cell>
        </row>
        <row r="50">
          <cell r="B50" t="str">
            <v>Ounces Extracted</v>
          </cell>
          <cell r="D50">
            <v>59274</v>
          </cell>
          <cell r="E50">
            <v>42915</v>
          </cell>
          <cell r="F50">
            <v>49991</v>
          </cell>
          <cell r="G50">
            <v>44810</v>
          </cell>
          <cell r="H50">
            <v>46444</v>
          </cell>
          <cell r="I50">
            <v>39188</v>
          </cell>
          <cell r="J50">
            <v>26006</v>
          </cell>
          <cell r="K50">
            <v>34150</v>
          </cell>
          <cell r="L50">
            <v>38623</v>
          </cell>
          <cell r="M50">
            <v>30876</v>
          </cell>
          <cell r="N50">
            <v>44392</v>
          </cell>
          <cell r="O50">
            <v>66370</v>
          </cell>
        </row>
        <row r="51">
          <cell r="B51" t="str">
            <v>Ending In-circuit Ounces</v>
          </cell>
          <cell r="D51">
            <v>16690.919999999998</v>
          </cell>
          <cell r="E51">
            <v>15126.4</v>
          </cell>
          <cell r="F51">
            <v>15735.6</v>
          </cell>
          <cell r="G51">
            <v>11549.25</v>
          </cell>
          <cell r="H51">
            <v>9069.6299999999992</v>
          </cell>
          <cell r="I51">
            <v>9446</v>
          </cell>
          <cell r="J51">
            <v>14652.89</v>
          </cell>
          <cell r="K51">
            <v>13206.53</v>
          </cell>
          <cell r="L51">
            <v>13302.08</v>
          </cell>
          <cell r="M51">
            <v>13292.24</v>
          </cell>
          <cell r="N51">
            <v>16593.349999999999</v>
          </cell>
          <cell r="O51">
            <v>12741</v>
          </cell>
        </row>
        <row r="52">
          <cell r="B52" t="str">
            <v>Ounces Poured</v>
          </cell>
          <cell r="D52">
            <v>60835</v>
          </cell>
          <cell r="E52">
            <v>44480</v>
          </cell>
          <cell r="F52">
            <v>49381</v>
          </cell>
          <cell r="G52">
            <v>48996</v>
          </cell>
          <cell r="H52">
            <v>48923</v>
          </cell>
          <cell r="I52">
            <v>38812</v>
          </cell>
          <cell r="J52">
            <v>20799</v>
          </cell>
          <cell r="K52">
            <v>35596</v>
          </cell>
          <cell r="L52">
            <v>38528</v>
          </cell>
          <cell r="M52">
            <v>30886</v>
          </cell>
          <cell r="N52">
            <v>41091</v>
          </cell>
          <cell r="O52">
            <v>70223</v>
          </cell>
        </row>
        <row r="55">
          <cell r="B55" t="str">
            <v>Production Data: Milling</v>
          </cell>
          <cell r="D55" t="str">
            <v>January</v>
          </cell>
          <cell r="E55" t="str">
            <v>February</v>
          </cell>
          <cell r="F55" t="str">
            <v>March</v>
          </cell>
          <cell r="G55" t="str">
            <v>April</v>
          </cell>
          <cell r="H55" t="str">
            <v>May</v>
          </cell>
          <cell r="I55" t="str">
            <v>June</v>
          </cell>
          <cell r="J55" t="str">
            <v>July</v>
          </cell>
          <cell r="K55" t="str">
            <v>August</v>
          </cell>
          <cell r="L55" t="str">
            <v>September</v>
          </cell>
          <cell r="M55" t="str">
            <v>October</v>
          </cell>
          <cell r="N55" t="str">
            <v>November</v>
          </cell>
          <cell r="O55" t="str">
            <v>December</v>
          </cell>
        </row>
        <row r="56">
          <cell r="B56" t="str">
            <v>Budget</v>
          </cell>
        </row>
        <row r="57">
          <cell r="B57" t="str">
            <v>Tonnes of Ore</v>
          </cell>
          <cell r="D57">
            <v>467500</v>
          </cell>
          <cell r="E57">
            <v>401700</v>
          </cell>
          <cell r="F57">
            <v>456400</v>
          </cell>
          <cell r="G57">
            <v>452820</v>
          </cell>
          <cell r="H57">
            <v>467500</v>
          </cell>
          <cell r="I57">
            <v>452400</v>
          </cell>
          <cell r="J57">
            <v>467500</v>
          </cell>
          <cell r="K57">
            <v>444640</v>
          </cell>
          <cell r="L57">
            <v>442100</v>
          </cell>
          <cell r="M57">
            <v>467500</v>
          </cell>
          <cell r="N57">
            <v>452400</v>
          </cell>
          <cell r="O57">
            <v>467500</v>
          </cell>
        </row>
        <row r="58">
          <cell r="B58" t="str">
            <v>Grade (g/t)</v>
          </cell>
          <cell r="D58">
            <v>3.681</v>
          </cell>
          <cell r="E58">
            <v>3.1440000000000001</v>
          </cell>
          <cell r="F58">
            <v>3.4209999999999998</v>
          </cell>
          <cell r="G58">
            <v>3.9209999999999998</v>
          </cell>
          <cell r="H58">
            <v>3.1280000000000001</v>
          </cell>
          <cell r="I58">
            <v>3.3450000000000002</v>
          </cell>
          <cell r="J58">
            <v>3.375</v>
          </cell>
          <cell r="K58">
            <v>6.1929999999999996</v>
          </cell>
          <cell r="L58">
            <v>6.4509999999999996</v>
          </cell>
          <cell r="M58">
            <v>6.4249999999999998</v>
          </cell>
          <cell r="N58">
            <v>6.4530000000000003</v>
          </cell>
          <cell r="O58">
            <v>6.4</v>
          </cell>
        </row>
        <row r="59">
          <cell r="B59" t="str">
            <v>Ounces</v>
          </cell>
          <cell r="D59">
            <v>55327</v>
          </cell>
          <cell r="E59">
            <v>40605</v>
          </cell>
          <cell r="F59">
            <v>50198</v>
          </cell>
          <cell r="G59">
            <v>57084</v>
          </cell>
          <cell r="H59">
            <v>47015</v>
          </cell>
          <cell r="I59">
            <v>48653</v>
          </cell>
          <cell r="J59">
            <v>50728</v>
          </cell>
          <cell r="K59">
            <v>88532</v>
          </cell>
          <cell r="L59">
            <v>91694</v>
          </cell>
          <cell r="M59">
            <v>96571</v>
          </cell>
          <cell r="N59">
            <v>93859</v>
          </cell>
          <cell r="O59">
            <v>96195</v>
          </cell>
        </row>
        <row r="60">
          <cell r="B60" t="str">
            <v>Recovery %</v>
          </cell>
          <cell r="D60">
            <v>0.8</v>
          </cell>
          <cell r="E60">
            <v>0.8</v>
          </cell>
          <cell r="F60">
            <v>0.8</v>
          </cell>
          <cell r="G60">
            <v>0.8</v>
          </cell>
          <cell r="H60">
            <v>0.8</v>
          </cell>
          <cell r="I60">
            <v>0.8</v>
          </cell>
          <cell r="J60">
            <v>0.8</v>
          </cell>
          <cell r="K60">
            <v>0.83</v>
          </cell>
          <cell r="L60">
            <v>0.83</v>
          </cell>
          <cell r="M60">
            <v>0.83</v>
          </cell>
          <cell r="N60">
            <v>0.83</v>
          </cell>
          <cell r="O60">
            <v>0.83</v>
          </cell>
        </row>
        <row r="61">
          <cell r="B61" t="str">
            <v>Ounces Extracted</v>
          </cell>
          <cell r="D61">
            <v>44262</v>
          </cell>
          <cell r="E61">
            <v>32484</v>
          </cell>
          <cell r="F61">
            <v>40158</v>
          </cell>
          <cell r="G61">
            <v>45667</v>
          </cell>
          <cell r="H61">
            <v>37612</v>
          </cell>
          <cell r="I61">
            <v>38922</v>
          </cell>
          <cell r="J61">
            <v>40582</v>
          </cell>
          <cell r="K61">
            <v>73482</v>
          </cell>
          <cell r="L61">
            <v>76106</v>
          </cell>
          <cell r="M61">
            <v>80154</v>
          </cell>
          <cell r="N61">
            <v>77903</v>
          </cell>
          <cell r="O61">
            <v>79842</v>
          </cell>
        </row>
        <row r="62">
          <cell r="B62" t="str">
            <v>Ounces Poured</v>
          </cell>
          <cell r="D62">
            <v>44904</v>
          </cell>
          <cell r="E62">
            <v>32784</v>
          </cell>
          <cell r="F62">
            <v>40458</v>
          </cell>
          <cell r="G62">
            <v>45967</v>
          </cell>
          <cell r="H62">
            <v>37912</v>
          </cell>
          <cell r="I62">
            <v>39222</v>
          </cell>
          <cell r="J62">
            <v>40882</v>
          </cell>
          <cell r="K62">
            <v>72782</v>
          </cell>
          <cell r="L62">
            <v>75406</v>
          </cell>
          <cell r="M62">
            <v>79454</v>
          </cell>
          <cell r="N62">
            <v>77203</v>
          </cell>
          <cell r="O62">
            <v>79142</v>
          </cell>
        </row>
        <row r="65">
          <cell r="B65" t="str">
            <v>Production Data: Milling</v>
          </cell>
          <cell r="D65" t="str">
            <v>January</v>
          </cell>
          <cell r="E65" t="str">
            <v>February</v>
          </cell>
          <cell r="F65" t="str">
            <v>March</v>
          </cell>
          <cell r="G65" t="str">
            <v>April</v>
          </cell>
          <cell r="H65" t="str">
            <v>May</v>
          </cell>
          <cell r="I65" t="str">
            <v>June</v>
          </cell>
          <cell r="J65" t="str">
            <v>July</v>
          </cell>
          <cell r="K65" t="str">
            <v>August</v>
          </cell>
          <cell r="L65" t="str">
            <v>September</v>
          </cell>
          <cell r="M65" t="str">
            <v>October</v>
          </cell>
          <cell r="N65" t="str">
            <v>November</v>
          </cell>
          <cell r="O65" t="str">
            <v>December</v>
          </cell>
        </row>
        <row r="66">
          <cell r="B66" t="str">
            <v>Forecast</v>
          </cell>
          <cell r="D66" t="str">
            <v>Actual</v>
          </cell>
          <cell r="E66" t="str">
            <v>Actual</v>
          </cell>
          <cell r="F66" t="str">
            <v>Forecast</v>
          </cell>
          <cell r="G66" t="str">
            <v>Forecast</v>
          </cell>
          <cell r="H66" t="str">
            <v>Forecast</v>
          </cell>
          <cell r="I66" t="str">
            <v>Forecast</v>
          </cell>
          <cell r="J66" t="str">
            <v>Forecast</v>
          </cell>
          <cell r="K66" t="str">
            <v>Forecast</v>
          </cell>
          <cell r="L66" t="str">
            <v>Forecast</v>
          </cell>
          <cell r="M66" t="str">
            <v>Forecast</v>
          </cell>
          <cell r="N66" t="str">
            <v>Forecast</v>
          </cell>
          <cell r="O66" t="str">
            <v>Forecast</v>
          </cell>
        </row>
        <row r="67">
          <cell r="B67" t="str">
            <v>Tonnes of Ore</v>
          </cell>
          <cell r="D67">
            <v>505023</v>
          </cell>
          <cell r="E67">
            <v>402802</v>
          </cell>
          <cell r="F67">
            <v>478702</v>
          </cell>
          <cell r="G67">
            <v>438964</v>
          </cell>
          <cell r="H67">
            <v>474012</v>
          </cell>
          <cell r="I67">
            <v>478812</v>
          </cell>
          <cell r="J67">
            <v>478416</v>
          </cell>
          <cell r="K67">
            <v>466167</v>
          </cell>
          <cell r="L67">
            <v>442100</v>
          </cell>
          <cell r="M67">
            <v>467500</v>
          </cell>
          <cell r="N67">
            <v>452400</v>
          </cell>
          <cell r="O67">
            <v>467500</v>
          </cell>
        </row>
        <row r="68">
          <cell r="B68" t="str">
            <v>Grade (g/t)</v>
          </cell>
          <cell r="D68">
            <v>4.4333681917853252</v>
          </cell>
          <cell r="E68">
            <v>4.0812690401735843</v>
          </cell>
          <cell r="F68">
            <v>4.0235532732263497</v>
          </cell>
          <cell r="G68">
            <v>4.0009157885384683</v>
          </cell>
          <cell r="H68">
            <v>3.8842276115372609</v>
          </cell>
          <cell r="I68">
            <v>3.3512055456421312</v>
          </cell>
          <cell r="J68">
            <v>2.7252342618975955</v>
          </cell>
          <cell r="K68">
            <v>3.0789420702881154</v>
          </cell>
          <cell r="L68">
            <v>3.4114628934630176</v>
          </cell>
          <cell r="M68">
            <v>3.1388234854331554</v>
          </cell>
          <cell r="N68">
            <v>3.2662779129973476</v>
          </cell>
          <cell r="O68">
            <v>3.521446188064171</v>
          </cell>
        </row>
        <row r="69">
          <cell r="B69" t="str">
            <v>Ounces</v>
          </cell>
          <cell r="D69">
            <v>71984</v>
          </cell>
          <cell r="E69">
            <v>52854</v>
          </cell>
          <cell r="F69">
            <v>61925</v>
          </cell>
          <cell r="G69">
            <v>56465</v>
          </cell>
          <cell r="H69">
            <v>59195</v>
          </cell>
          <cell r="I69">
            <v>51589</v>
          </cell>
          <cell r="J69">
            <v>41918</v>
          </cell>
          <cell r="K69">
            <v>46146</v>
          </cell>
          <cell r="L69">
            <v>48490</v>
          </cell>
          <cell r="M69">
            <v>47178</v>
          </cell>
          <cell r="N69">
            <v>47508</v>
          </cell>
          <cell r="O69">
            <v>52929</v>
          </cell>
        </row>
        <row r="70">
          <cell r="B70" t="str">
            <v>Recovery %</v>
          </cell>
          <cell r="D70">
            <v>0.82343298510780172</v>
          </cell>
          <cell r="E70">
            <v>0.81195368373254628</v>
          </cell>
          <cell r="F70">
            <v>0.80726685506661289</v>
          </cell>
          <cell r="G70">
            <v>0.79358894890640219</v>
          </cell>
          <cell r="H70">
            <v>0.78459329335247907</v>
          </cell>
          <cell r="I70">
            <v>0.75961929868770472</v>
          </cell>
          <cell r="J70">
            <v>0.62040173672408039</v>
          </cell>
          <cell r="K70">
            <v>0.74004247388722755</v>
          </cell>
          <cell r="L70">
            <v>0.7681790059806145</v>
          </cell>
          <cell r="M70">
            <v>0.75853151892831405</v>
          </cell>
          <cell r="N70">
            <v>0.76660772922455167</v>
          </cell>
          <cell r="O70">
            <v>0.79325133669632908</v>
          </cell>
        </row>
        <row r="71">
          <cell r="B71" t="str">
            <v>Ounces Extracted</v>
          </cell>
          <cell r="D71">
            <v>59274</v>
          </cell>
          <cell r="E71">
            <v>42915</v>
          </cell>
          <cell r="F71">
            <v>49990</v>
          </cell>
          <cell r="G71">
            <v>44810</v>
          </cell>
          <cell r="H71">
            <v>46444</v>
          </cell>
          <cell r="I71">
            <v>39188</v>
          </cell>
          <cell r="J71">
            <v>26006</v>
          </cell>
          <cell r="K71">
            <v>34150</v>
          </cell>
          <cell r="L71">
            <v>37249</v>
          </cell>
          <cell r="M71">
            <v>35786</v>
          </cell>
          <cell r="N71">
            <v>36420</v>
          </cell>
          <cell r="O71">
            <v>41986</v>
          </cell>
        </row>
        <row r="72">
          <cell r="B72" t="str">
            <v>Ounces Poured</v>
          </cell>
          <cell r="D72">
            <v>60835.3</v>
          </cell>
          <cell r="E72">
            <v>44479.53</v>
          </cell>
          <cell r="F72">
            <v>49380.800000000003</v>
          </cell>
          <cell r="G72">
            <v>48996.35</v>
          </cell>
          <cell r="H72">
            <v>48923</v>
          </cell>
          <cell r="I72">
            <v>38812.25</v>
          </cell>
          <cell r="J72">
            <v>20799</v>
          </cell>
          <cell r="K72">
            <v>35596</v>
          </cell>
          <cell r="L72">
            <v>37249</v>
          </cell>
          <cell r="M72">
            <v>35786</v>
          </cell>
          <cell r="N72">
            <v>36420</v>
          </cell>
          <cell r="O72">
            <v>41986</v>
          </cell>
        </row>
        <row r="75">
          <cell r="B75" t="str">
            <v>Gold Inventory: Actuals</v>
          </cell>
          <cell r="D75" t="str">
            <v>January</v>
          </cell>
          <cell r="E75" t="str">
            <v>February</v>
          </cell>
          <cell r="F75" t="str">
            <v>March</v>
          </cell>
          <cell r="G75" t="str">
            <v>April</v>
          </cell>
          <cell r="H75" t="str">
            <v>May</v>
          </cell>
          <cell r="I75" t="str">
            <v>June</v>
          </cell>
          <cell r="J75" t="str">
            <v>July</v>
          </cell>
          <cell r="K75" t="str">
            <v>August</v>
          </cell>
          <cell r="L75" t="str">
            <v>September</v>
          </cell>
          <cell r="M75" t="str">
            <v>October</v>
          </cell>
          <cell r="N75" t="str">
            <v>November</v>
          </cell>
          <cell r="O75" t="str">
            <v>December</v>
          </cell>
        </row>
        <row r="76">
          <cell r="B76" t="str">
            <v>Broken Ore Ounces</v>
          </cell>
          <cell r="D76">
            <v>197942</v>
          </cell>
          <cell r="E76">
            <v>201500</v>
          </cell>
          <cell r="F76">
            <v>189353</v>
          </cell>
          <cell r="G76">
            <v>190667</v>
          </cell>
          <cell r="H76">
            <v>177233.78</v>
          </cell>
          <cell r="I76">
            <v>154076.78</v>
          </cell>
          <cell r="J76">
            <v>129822.78</v>
          </cell>
          <cell r="K76">
            <v>107882.78</v>
          </cell>
          <cell r="L76">
            <v>73083</v>
          </cell>
          <cell r="M76">
            <v>53670.78</v>
          </cell>
          <cell r="N76">
            <v>68672</v>
          </cell>
          <cell r="O76">
            <v>82047.78</v>
          </cell>
        </row>
        <row r="77">
          <cell r="B77" t="str">
            <v>In - Circuit Ounces</v>
          </cell>
          <cell r="D77">
            <v>16690.919999999998</v>
          </cell>
          <cell r="E77">
            <v>15126.4</v>
          </cell>
          <cell r="F77">
            <v>15735.6</v>
          </cell>
          <cell r="G77">
            <v>11549.25</v>
          </cell>
          <cell r="H77">
            <v>9069.6280000000006</v>
          </cell>
          <cell r="I77">
            <v>9446</v>
          </cell>
          <cell r="J77">
            <v>14652.89</v>
          </cell>
          <cell r="K77">
            <v>13206.53</v>
          </cell>
          <cell r="L77">
            <v>13302.08</v>
          </cell>
          <cell r="M77">
            <v>9487</v>
          </cell>
          <cell r="N77">
            <v>16593</v>
          </cell>
          <cell r="O77">
            <v>12741.31</v>
          </cell>
        </row>
        <row r="78">
          <cell r="B78" t="str">
            <v>Finished Gold Ounces</v>
          </cell>
          <cell r="D78">
            <v>7040.9290000000037</v>
          </cell>
          <cell r="E78">
            <v>6640.3679999999949</v>
          </cell>
          <cell r="F78">
            <v>13733.167999999998</v>
          </cell>
          <cell r="G78">
            <v>16202.172000000006</v>
          </cell>
          <cell r="H78">
            <v>3111.8470000000016</v>
          </cell>
          <cell r="I78">
            <v>5273.7779999999984</v>
          </cell>
          <cell r="J78">
            <v>2406.6460000000006</v>
          </cell>
          <cell r="K78">
            <v>8635.6140000000014</v>
          </cell>
          <cell r="L78">
            <v>14585.453</v>
          </cell>
          <cell r="M78">
            <v>16450.2693499917</v>
          </cell>
          <cell r="N78">
            <v>3057</v>
          </cell>
          <cell r="O78">
            <v>31144.482349991697</v>
          </cell>
        </row>
        <row r="81">
          <cell r="B81" t="str">
            <v>Cost of Goods Sold: Actuals</v>
          </cell>
          <cell r="D81" t="str">
            <v>January</v>
          </cell>
          <cell r="E81" t="str">
            <v>February</v>
          </cell>
          <cell r="F81" t="str">
            <v>March</v>
          </cell>
          <cell r="G81" t="str">
            <v>April</v>
          </cell>
          <cell r="H81" t="str">
            <v>May</v>
          </cell>
          <cell r="I81" t="str">
            <v>June</v>
          </cell>
          <cell r="J81" t="str">
            <v>July</v>
          </cell>
          <cell r="K81" t="str">
            <v>August</v>
          </cell>
          <cell r="L81" t="str">
            <v>September</v>
          </cell>
          <cell r="M81" t="str">
            <v>October</v>
          </cell>
          <cell r="N81" t="str">
            <v>November</v>
          </cell>
          <cell r="O81" t="str">
            <v>December</v>
          </cell>
        </row>
        <row r="82">
          <cell r="A82">
            <v>71010</v>
          </cell>
          <cell r="B82" t="str">
            <v xml:space="preserve">Cost Of Goods Sold-Cash                           </v>
          </cell>
          <cell r="C82" t="str">
            <v>Себестоим. реализ.продукции-наличн.</v>
          </cell>
          <cell r="D82">
            <v>10649320.02</v>
          </cell>
          <cell r="E82">
            <v>6773300.8600000003</v>
          </cell>
          <cell r="F82">
            <v>8501655.5399999991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71020</v>
          </cell>
          <cell r="B83" t="str">
            <v xml:space="preserve">Cost Of Goods Sold-Non-Cash                       </v>
          </cell>
          <cell r="C83" t="str">
            <v>Себестоим. реализ.продукции-неналичн.</v>
          </cell>
          <cell r="D83">
            <v>5168493.4000000004</v>
          </cell>
          <cell r="E83">
            <v>2919931.35</v>
          </cell>
          <cell r="F83">
            <v>3277954.08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6">
          <cell r="B86" t="str">
            <v>Cost of Goods Sold: Budget</v>
          </cell>
          <cell r="D86" t="str">
            <v>January</v>
          </cell>
          <cell r="E86" t="str">
            <v>February</v>
          </cell>
          <cell r="F86" t="str">
            <v>March</v>
          </cell>
          <cell r="G86" t="str">
            <v>April</v>
          </cell>
          <cell r="H86" t="str">
            <v>May</v>
          </cell>
          <cell r="I86" t="str">
            <v>June</v>
          </cell>
          <cell r="J86" t="str">
            <v>July</v>
          </cell>
          <cell r="K86" t="str">
            <v>August</v>
          </cell>
          <cell r="L86" t="str">
            <v>September</v>
          </cell>
          <cell r="M86" t="str">
            <v>October</v>
          </cell>
          <cell r="N86" t="str">
            <v>November</v>
          </cell>
          <cell r="O86" t="str">
            <v>December</v>
          </cell>
        </row>
        <row r="87">
          <cell r="A87">
            <v>71010</v>
          </cell>
          <cell r="B87" t="str">
            <v xml:space="preserve">Cost Of Goods Sold-Cash                           </v>
          </cell>
          <cell r="C87" t="str">
            <v>Себестоим. реализ.продукции-наличн.</v>
          </cell>
          <cell r="D87">
            <v>6263008.8300000001</v>
          </cell>
          <cell r="E87">
            <v>6030291.6799999997</v>
          </cell>
          <cell r="F87">
            <v>6209924.2999999998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71020</v>
          </cell>
          <cell r="B88" t="str">
            <v xml:space="preserve">Cost Of Goods Sold-Non-Cash                       </v>
          </cell>
          <cell r="C88" t="str">
            <v>Себестоим. реализ.продукции-неналичн.</v>
          </cell>
          <cell r="D88">
            <v>3154362.45</v>
          </cell>
          <cell r="E88">
            <v>2600960.9300000002</v>
          </cell>
          <cell r="F88">
            <v>2704271.9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91">
          <cell r="B91" t="str">
            <v>Cost of Goods Sold: Forecast</v>
          </cell>
          <cell r="D91" t="str">
            <v>January</v>
          </cell>
          <cell r="E91" t="str">
            <v>February</v>
          </cell>
          <cell r="F91" t="str">
            <v>March</v>
          </cell>
          <cell r="G91" t="str">
            <v>April</v>
          </cell>
          <cell r="H91" t="str">
            <v>May</v>
          </cell>
          <cell r="I91" t="str">
            <v>June</v>
          </cell>
          <cell r="J91" t="str">
            <v>July</v>
          </cell>
          <cell r="K91" t="str">
            <v>August</v>
          </cell>
          <cell r="L91" t="str">
            <v>September</v>
          </cell>
          <cell r="M91" t="str">
            <v>October</v>
          </cell>
          <cell r="N91" t="str">
            <v>November</v>
          </cell>
          <cell r="O91" t="str">
            <v>December</v>
          </cell>
        </row>
        <row r="92">
          <cell r="A92">
            <v>71010</v>
          </cell>
          <cell r="B92" t="str">
            <v xml:space="preserve">Cost Of Goods Sold-Cash                           </v>
          </cell>
          <cell r="C92" t="str">
            <v>Себестоим. реализ.продукции-наличн.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71020</v>
          </cell>
          <cell r="B93" t="str">
            <v xml:space="preserve">Cost Of Goods Sold-Non-Cash                       </v>
          </cell>
          <cell r="C93" t="str">
            <v>Себестоим. реализ.продукции-неналичн.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6">
          <cell r="B96" t="str">
            <v>Operating Costs: actual</v>
          </cell>
          <cell r="D96" t="str">
            <v>January</v>
          </cell>
          <cell r="E96" t="str">
            <v>February</v>
          </cell>
          <cell r="F96" t="str">
            <v>March</v>
          </cell>
          <cell r="G96" t="str">
            <v>April</v>
          </cell>
          <cell r="H96" t="str">
            <v>May</v>
          </cell>
          <cell r="I96" t="str">
            <v>June</v>
          </cell>
          <cell r="J96" t="str">
            <v>July</v>
          </cell>
          <cell r="K96" t="str">
            <v>August</v>
          </cell>
          <cell r="L96" t="str">
            <v>September</v>
          </cell>
          <cell r="M96" t="str">
            <v>October</v>
          </cell>
          <cell r="N96" t="str">
            <v>November</v>
          </cell>
          <cell r="O96" t="str">
            <v>December</v>
          </cell>
        </row>
        <row r="97">
          <cell r="B97" t="str">
            <v>US Dollars</v>
          </cell>
        </row>
        <row r="98">
          <cell r="A98">
            <v>2</v>
          </cell>
          <cell r="B98" t="str">
            <v xml:space="preserve">Mining                        </v>
          </cell>
          <cell r="C98" t="str">
            <v>Горный отдел</v>
          </cell>
          <cell r="D98">
            <v>2819334.3346301825</v>
          </cell>
          <cell r="E98">
            <v>2817142.1309949365</v>
          </cell>
          <cell r="F98">
            <v>2947475.9256340172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3</v>
          </cell>
          <cell r="B99" t="str">
            <v xml:space="preserve">Milling                       </v>
          </cell>
          <cell r="C99" t="str">
            <v>Фабрика</v>
          </cell>
          <cell r="D99">
            <v>2061628.173788775</v>
          </cell>
          <cell r="E99">
            <v>2024736.5038577046</v>
          </cell>
          <cell r="F99">
            <v>2528693.8268559226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4</v>
          </cell>
          <cell r="B100" t="str">
            <v xml:space="preserve">Site Administration           </v>
          </cell>
          <cell r="C100" t="str">
            <v>Администрация на объекте</v>
          </cell>
          <cell r="D100">
            <v>1815194.1157070168</v>
          </cell>
          <cell r="E100">
            <v>2190003.8033736632</v>
          </cell>
          <cell r="F100">
            <v>2020407.7125293636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5</v>
          </cell>
          <cell r="B101" t="str">
            <v xml:space="preserve">Maintenance                   </v>
          </cell>
          <cell r="C101" t="str">
            <v>Техобслуживание</v>
          </cell>
          <cell r="D101">
            <v>25251.942009312665</v>
          </cell>
          <cell r="E101">
            <v>321744.55778346694</v>
          </cell>
          <cell r="F101">
            <v>77838.32155799387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6</v>
          </cell>
          <cell r="B102" t="str">
            <v xml:space="preserve">Bishkek Administration        </v>
          </cell>
          <cell r="C102" t="str">
            <v>Администрация в Бишкеке</v>
          </cell>
          <cell r="D102">
            <v>431637.62853824132</v>
          </cell>
          <cell r="E102">
            <v>836004.73737346486</v>
          </cell>
          <cell r="F102">
            <v>601391.20327732794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96330</v>
          </cell>
          <cell r="B103" t="str">
            <v xml:space="preserve">Social Fund Tax                                   </v>
          </cell>
          <cell r="C103" t="str">
            <v>Налог в Соцфонд</v>
          </cell>
          <cell r="D103">
            <v>89793</v>
          </cell>
          <cell r="E103">
            <v>100573</v>
          </cell>
          <cell r="F103">
            <v>-84549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96310</v>
          </cell>
          <cell r="B104" t="str">
            <v xml:space="preserve">Concession Tax                                    </v>
          </cell>
          <cell r="C104" t="str">
            <v>Концессия</v>
          </cell>
          <cell r="D104">
            <v>294007.28999999998</v>
          </cell>
          <cell r="E104">
            <v>165437.54</v>
          </cell>
          <cell r="F104">
            <v>190070.41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96340</v>
          </cell>
          <cell r="B105" t="str">
            <v xml:space="preserve">Road Tax                                          </v>
          </cell>
          <cell r="C105" t="str">
            <v>Налог на дороги</v>
          </cell>
          <cell r="D105">
            <v>206200.11231668841</v>
          </cell>
          <cell r="E105">
            <v>119579.73146995001</v>
          </cell>
          <cell r="F105">
            <v>130102.26189117001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96320</v>
          </cell>
          <cell r="B106" t="str">
            <v xml:space="preserve">Royalty Tax                                       </v>
          </cell>
          <cell r="C106" t="str">
            <v>Налог роялти</v>
          </cell>
          <cell r="D106">
            <v>110252.73177254642</v>
          </cell>
          <cell r="E106">
            <v>62039.075624539997</v>
          </cell>
          <cell r="F106">
            <v>71276.404528929997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96350</v>
          </cell>
          <cell r="B107" t="e">
            <v>#N/A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</row>
        <row r="108">
          <cell r="A108">
            <v>96370</v>
          </cell>
          <cell r="B108" t="str">
            <v xml:space="preserve">VAT on Imports of Consumables Expense             </v>
          </cell>
          <cell r="C108" t="str">
            <v>Затраты по НДС на товары</v>
          </cell>
          <cell r="D108">
            <v>11127.844993522716</v>
          </cell>
          <cell r="E108">
            <v>8072.9162092999995</v>
          </cell>
          <cell r="F108">
            <v>11736.874204520002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96360</v>
          </cell>
          <cell r="B109" t="str">
            <v xml:space="preserve">Mineral Resource Tax Expense                      </v>
          </cell>
          <cell r="C109" t="str">
            <v>Затраты по налогу в минер. сырьевую базу</v>
          </cell>
          <cell r="D109">
            <v>1288252.5161677159</v>
          </cell>
          <cell r="E109">
            <v>746767.18174681999</v>
          </cell>
          <cell r="F109">
            <v>812879.50144884002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96380</v>
          </cell>
          <cell r="B110" t="str">
            <v xml:space="preserve">Emergency Fund Tax Expense                        </v>
          </cell>
          <cell r="C110" t="str">
            <v>Затраты по налогу в фонд чрезвыч. ситуаций</v>
          </cell>
          <cell r="D110">
            <v>386601.11852859682</v>
          </cell>
          <cell r="E110">
            <v>223972.30661842</v>
          </cell>
          <cell r="F110">
            <v>243921.37361226004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96390</v>
          </cell>
          <cell r="B111" t="str">
            <v xml:space="preserve">Withholding Tax on Foreign Contractors Expense    </v>
          </cell>
          <cell r="C111" t="str">
            <v>Затраты по налогу на  иностранных подрядчиков</v>
          </cell>
          <cell r="D111">
            <v>28890.937513383869</v>
          </cell>
          <cell r="E111">
            <v>37875.531807260006</v>
          </cell>
          <cell r="F111">
            <v>464893.25685881992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96410</v>
          </cell>
          <cell r="B112" t="str">
            <v xml:space="preserve">Withholding Tax on Foreign Insuarance Expense     </v>
          </cell>
          <cell r="C112" t="str">
            <v>Затраты по налогу на  иностранное страхование</v>
          </cell>
          <cell r="D112">
            <v>33837.808899738746</v>
          </cell>
          <cell r="E112">
            <v>26684.39016563</v>
          </cell>
          <cell r="F112">
            <v>29286.632014750005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96420</v>
          </cell>
          <cell r="B113" t="str">
            <v xml:space="preserve">Environment Pollution Tax Expense                 </v>
          </cell>
          <cell r="C113" t="str">
            <v>Затраты по налогу за загрязнение ОС</v>
          </cell>
          <cell r="D113">
            <v>20849.993575742003</v>
          </cell>
          <cell r="E113">
            <v>-40716.663545056595</v>
          </cell>
          <cell r="F113">
            <v>13750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96440</v>
          </cell>
          <cell r="B114" t="str">
            <v xml:space="preserve">Excise Tax Expense                                </v>
          </cell>
          <cell r="C114" t="str">
            <v>Затраты по акцизу</v>
          </cell>
          <cell r="D114">
            <v>72829.702225221816</v>
          </cell>
          <cell r="E114">
            <v>3518.5237375699999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96110</v>
          </cell>
          <cell r="B115" t="str">
            <v xml:space="preserve">Kumtor Management Fee                             </v>
          </cell>
          <cell r="C115" t="str">
            <v>Кумтор Гонорар за менеджмент</v>
          </cell>
          <cell r="D115">
            <v>356048.32</v>
          </cell>
          <cell r="E115">
            <v>395267.12</v>
          </cell>
          <cell r="F115">
            <v>418565.35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95750</v>
          </cell>
          <cell r="B116" t="str">
            <v xml:space="preserve">Exploration                                       </v>
          </cell>
          <cell r="C116" t="str">
            <v>Геологоразведка</v>
          </cell>
          <cell r="D116">
            <v>60664.76</v>
          </cell>
          <cell r="E116">
            <v>215497.52</v>
          </cell>
          <cell r="F116">
            <v>331041.64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96220</v>
          </cell>
          <cell r="B117" t="str">
            <v xml:space="preserve">Gain/Loss On F.A. Disposal Usd                    </v>
          </cell>
          <cell r="C117" t="str">
            <v>Прибыль/убыток от выбытия О.С. долл.США</v>
          </cell>
          <cell r="D117">
            <v>-900</v>
          </cell>
          <cell r="E117">
            <v>-8783.34</v>
          </cell>
          <cell r="F117">
            <v>-900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 t="str">
            <v xml:space="preserve">Gain/Loss On Exchange                  </v>
          </cell>
          <cell r="C118" t="str">
            <v>Прибыль/убыток от выбытия О.С. долл.США</v>
          </cell>
          <cell r="D118">
            <v>29005.303242296031</v>
          </cell>
          <cell r="E118">
            <v>69203.11666944476</v>
          </cell>
          <cell r="F118">
            <v>138938.36463387092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 t="str">
            <v>Other Income/ Expense</v>
          </cell>
          <cell r="D119">
            <v>138808.74062702173</v>
          </cell>
          <cell r="E119">
            <v>706.47051475998569</v>
          </cell>
          <cell r="F119">
            <v>361.13771025999256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 t="str">
            <v>Iterest</v>
          </cell>
          <cell r="D120">
            <v>609375.87883049843</v>
          </cell>
          <cell r="E120">
            <v>548949.37657284108</v>
          </cell>
          <cell r="F120">
            <v>624632.49303689995</v>
          </cell>
          <cell r="G120">
            <v>0</v>
          </cell>
          <cell r="H120">
            <v>0</v>
          </cell>
          <cell r="I120">
            <v>0</v>
          </cell>
          <cell r="J120">
            <v>609375.87883049843</v>
          </cell>
          <cell r="K120">
            <v>609375.87883049843</v>
          </cell>
          <cell r="L120">
            <v>609375.87883049843</v>
          </cell>
          <cell r="M120">
            <v>609375.87883049843</v>
          </cell>
          <cell r="N120">
            <v>609375.87883049843</v>
          </cell>
          <cell r="O120">
            <v>609375.87883049843</v>
          </cell>
        </row>
        <row r="121">
          <cell r="A121">
            <v>95735</v>
          </cell>
          <cell r="B121" t="str">
            <v xml:space="preserve">Other Financing Charges                           </v>
          </cell>
          <cell r="C121" t="str">
            <v>Прочие финансовые начисления</v>
          </cell>
          <cell r="D121">
            <v>0</v>
          </cell>
          <cell r="E121">
            <v>174444.34019282</v>
          </cell>
          <cell r="F121">
            <v>624.53525689875153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95510</v>
          </cell>
          <cell r="B122" t="str">
            <v xml:space="preserve">Cameco Guarantee 2% Fee                           </v>
          </cell>
          <cell r="C122" t="str">
            <v>Плата за гарантию Камеко 2%</v>
          </cell>
          <cell r="D122">
            <v>128333.33</v>
          </cell>
          <cell r="E122">
            <v>128333.33</v>
          </cell>
          <cell r="F122">
            <v>128333.33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95740</v>
          </cell>
          <cell r="B123" t="str">
            <v xml:space="preserve">Opic                                              </v>
          </cell>
          <cell r="C123" t="str">
            <v>ОПИК</v>
          </cell>
          <cell r="D123">
            <v>139287.67000000001</v>
          </cell>
          <cell r="E123">
            <v>125808.22</v>
          </cell>
          <cell r="F123">
            <v>139287.67000000001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 t="str">
            <v xml:space="preserve">Lease Int CAT Shovels            </v>
          </cell>
          <cell r="C124" t="str">
            <v>ПРОЦЕНТЫ АРЕНДА ЭКСКАВ.</v>
          </cell>
          <cell r="D124">
            <v>5093.55</v>
          </cell>
          <cell r="E124">
            <v>4172.25</v>
          </cell>
          <cell r="F124">
            <v>4363.29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5102</v>
          </cell>
          <cell r="B125" t="str">
            <v xml:space="preserve">Mine Depletion                                    </v>
          </cell>
          <cell r="C125" t="str">
            <v>Рудник Износ</v>
          </cell>
          <cell r="D125">
            <v>413274.84</v>
          </cell>
          <cell r="E125">
            <v>339590.58</v>
          </cell>
          <cell r="F125">
            <v>219961.95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5101</v>
          </cell>
          <cell r="B126" t="str">
            <v xml:space="preserve">Mill Depreciation                                 </v>
          </cell>
          <cell r="C126" t="str">
            <v>Фабрика Амортизация</v>
          </cell>
          <cell r="D126">
            <v>1833091.44</v>
          </cell>
          <cell r="E126">
            <v>1548655.15</v>
          </cell>
          <cell r="F126">
            <v>1685813.46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5104</v>
          </cell>
          <cell r="B127" t="str">
            <v xml:space="preserve">Administration Assets Depreciation                </v>
          </cell>
          <cell r="C127" t="str">
            <v>Администр. активы Амортизация</v>
          </cell>
          <cell r="D127">
            <v>1233194.26</v>
          </cell>
          <cell r="E127">
            <v>1081510.5</v>
          </cell>
          <cell r="F127">
            <v>1071522.75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5103</v>
          </cell>
          <cell r="B128" t="str">
            <v xml:space="preserve">Reclamation                                       </v>
          </cell>
          <cell r="C128" t="str">
            <v>Рекультивация</v>
          </cell>
          <cell r="D128">
            <v>146569.92000000001</v>
          </cell>
          <cell r="E128">
            <v>116849.60000000001</v>
          </cell>
          <cell r="F128">
            <v>68597.759999999995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30">
          <cell r="B130" t="str">
            <v>Operating Costs: actuals</v>
          </cell>
          <cell r="D130" t="str">
            <v>January</v>
          </cell>
          <cell r="E130" t="str">
            <v>February</v>
          </cell>
          <cell r="F130" t="str">
            <v>March</v>
          </cell>
          <cell r="G130" t="str">
            <v>April</v>
          </cell>
          <cell r="H130" t="str">
            <v>May</v>
          </cell>
          <cell r="I130" t="str">
            <v>June</v>
          </cell>
          <cell r="J130" t="str">
            <v>July</v>
          </cell>
          <cell r="K130" t="str">
            <v>August</v>
          </cell>
          <cell r="L130" t="str">
            <v>September</v>
          </cell>
          <cell r="M130" t="str">
            <v>October</v>
          </cell>
          <cell r="N130" t="str">
            <v>November</v>
          </cell>
          <cell r="O130" t="str">
            <v>December</v>
          </cell>
        </row>
        <row r="131">
          <cell r="B131" t="str">
            <v>Kyrgyz Soms</v>
          </cell>
        </row>
        <row r="132">
          <cell r="B132" t="str">
            <v>Mining</v>
          </cell>
          <cell r="D132">
            <v>128733120</v>
          </cell>
          <cell r="E132">
            <v>94827856</v>
          </cell>
          <cell r="F132">
            <v>82491332</v>
          </cell>
          <cell r="G132">
            <v>112727280</v>
          </cell>
          <cell r="H132">
            <v>116552622</v>
          </cell>
          <cell r="I132">
            <v>104002888</v>
          </cell>
          <cell r="J132">
            <v>130196576</v>
          </cell>
          <cell r="K132">
            <v>120262141.45999999</v>
          </cell>
          <cell r="L132">
            <v>118596854.14</v>
          </cell>
          <cell r="M132">
            <v>114979199.45999999</v>
          </cell>
          <cell r="N132">
            <v>140139767.56</v>
          </cell>
          <cell r="O132">
            <v>137415614.47999999</v>
          </cell>
        </row>
        <row r="133">
          <cell r="B133" t="str">
            <v>Milling</v>
          </cell>
          <cell r="D133">
            <v>129889152</v>
          </cell>
          <cell r="E133">
            <v>95099136</v>
          </cell>
          <cell r="F133">
            <v>126115422</v>
          </cell>
          <cell r="G133">
            <v>126544208</v>
          </cell>
          <cell r="H133">
            <v>128667656</v>
          </cell>
          <cell r="I133">
            <v>156712816</v>
          </cell>
          <cell r="J133">
            <v>18673144</v>
          </cell>
          <cell r="K133">
            <v>130145679.26000001</v>
          </cell>
          <cell r="L133">
            <v>130486686.98999999</v>
          </cell>
          <cell r="M133">
            <v>113427494.03</v>
          </cell>
          <cell r="N133">
            <v>113402906.19</v>
          </cell>
          <cell r="O133">
            <v>127319913.75</v>
          </cell>
        </row>
        <row r="134">
          <cell r="B134" t="str">
            <v>Site Administration</v>
          </cell>
          <cell r="D134">
            <v>112452632</v>
          </cell>
          <cell r="E134">
            <v>91301520</v>
          </cell>
          <cell r="F134">
            <v>114642358</v>
          </cell>
          <cell r="G134">
            <v>115138856</v>
          </cell>
          <cell r="H134">
            <v>107387098</v>
          </cell>
          <cell r="I134">
            <v>108426280</v>
          </cell>
          <cell r="J134">
            <v>99219624</v>
          </cell>
          <cell r="K134">
            <v>119928156.04000001</v>
          </cell>
          <cell r="L134">
            <v>102241832.94</v>
          </cell>
          <cell r="M134">
            <v>106519178.59999999</v>
          </cell>
          <cell r="N134">
            <v>119095777.09</v>
          </cell>
          <cell r="O134">
            <v>104300100.53</v>
          </cell>
        </row>
        <row r="135">
          <cell r="B135" t="str">
            <v>Maintenance</v>
          </cell>
          <cell r="D135">
            <v>-2071631</v>
          </cell>
          <cell r="E135">
            <v>146530</v>
          </cell>
          <cell r="F135">
            <v>-217715</v>
          </cell>
          <cell r="G135">
            <v>-3373300</v>
          </cell>
          <cell r="H135">
            <v>88899</v>
          </cell>
          <cell r="I135">
            <v>-972815</v>
          </cell>
          <cell r="J135">
            <v>7699760</v>
          </cell>
          <cell r="K135">
            <v>15425287.48</v>
          </cell>
          <cell r="L135">
            <v>-11845535.609999999</v>
          </cell>
          <cell r="M135">
            <v>518198.24</v>
          </cell>
          <cell r="N135">
            <v>-501803.71</v>
          </cell>
          <cell r="O135">
            <v>-4853460.97</v>
          </cell>
        </row>
        <row r="136">
          <cell r="B136" t="str">
            <v>Bishkek Administration</v>
          </cell>
          <cell r="D136">
            <v>24206326</v>
          </cell>
          <cell r="E136">
            <v>24515232</v>
          </cell>
          <cell r="F136">
            <v>31236340</v>
          </cell>
          <cell r="G136">
            <v>27350648</v>
          </cell>
          <cell r="H136">
            <v>19202328</v>
          </cell>
          <cell r="I136">
            <v>29991282</v>
          </cell>
          <cell r="J136">
            <v>22806272</v>
          </cell>
          <cell r="K136">
            <v>30113700.219999999</v>
          </cell>
          <cell r="L136">
            <v>48105214.530000001</v>
          </cell>
          <cell r="M136">
            <v>13583560.51</v>
          </cell>
          <cell r="N136">
            <v>14294553.34</v>
          </cell>
          <cell r="O136">
            <v>23332703.68</v>
          </cell>
        </row>
        <row r="137">
          <cell r="B137" t="str">
            <v>Depletion</v>
          </cell>
          <cell r="D137">
            <v>14914953.18</v>
          </cell>
          <cell r="E137">
            <v>15521420.93</v>
          </cell>
          <cell r="F137">
            <v>15831202.93</v>
          </cell>
          <cell r="G137">
            <v>14607694.390000001</v>
          </cell>
          <cell r="H137">
            <v>15980541.310000001</v>
          </cell>
          <cell r="I137">
            <v>16658297.52</v>
          </cell>
          <cell r="J137">
            <v>15189484.4</v>
          </cell>
          <cell r="K137">
            <v>12843956.99</v>
          </cell>
          <cell r="L137">
            <v>19133980.390000001</v>
          </cell>
          <cell r="M137">
            <v>19153957.010000002</v>
          </cell>
          <cell r="N137">
            <v>14099913.470000001</v>
          </cell>
          <cell r="O137">
            <v>16556059.800000001</v>
          </cell>
        </row>
        <row r="138">
          <cell r="B138" t="str">
            <v>Depreciation</v>
          </cell>
          <cell r="D138">
            <v>82897069.75</v>
          </cell>
          <cell r="E138">
            <v>73528568.439999998</v>
          </cell>
          <cell r="F138">
            <v>86039233</v>
          </cell>
          <cell r="G138">
            <v>77658702.049999997</v>
          </cell>
          <cell r="H138">
            <v>89517816.700000003</v>
          </cell>
          <cell r="I138">
            <v>82812444.439999998</v>
          </cell>
          <cell r="J138">
            <v>86382123.75</v>
          </cell>
          <cell r="K138">
            <v>87621492.530000001</v>
          </cell>
          <cell r="L138">
            <v>99376709.530000001</v>
          </cell>
          <cell r="M138">
            <v>95308918.659999996</v>
          </cell>
          <cell r="N138">
            <v>96712135.120000005</v>
          </cell>
          <cell r="O138">
            <v>111701186.06</v>
          </cell>
        </row>
        <row r="139">
          <cell r="B139" t="str">
            <v>Reclamation @ month end Exch. Rate</v>
          </cell>
          <cell r="D139">
            <v>7180299.1538880011</v>
          </cell>
          <cell r="E139">
            <v>5736135.1790399998</v>
          </cell>
          <cell r="F139">
            <v>3391370.3577599996</v>
          </cell>
          <cell r="G139">
            <v>0</v>
          </cell>
          <cell r="H139">
            <v>0</v>
          </cell>
          <cell r="I139">
            <v>11979003</v>
          </cell>
          <cell r="J139">
            <v>10910944.5</v>
          </cell>
          <cell r="K139">
            <v>9225658.5</v>
          </cell>
          <cell r="L139">
            <v>13747564.52</v>
          </cell>
          <cell r="M139">
            <v>13756680.01</v>
          </cell>
          <cell r="N139">
            <v>10118514</v>
          </cell>
          <cell r="O139">
            <v>11784487.5</v>
          </cell>
        </row>
        <row r="141">
          <cell r="B141" t="str">
            <v>Operating Costs (budget)</v>
          </cell>
          <cell r="D141" t="str">
            <v>January</v>
          </cell>
          <cell r="E141" t="str">
            <v>February</v>
          </cell>
          <cell r="F141" t="str">
            <v>March</v>
          </cell>
          <cell r="G141" t="str">
            <v>April</v>
          </cell>
          <cell r="H141" t="str">
            <v>May</v>
          </cell>
          <cell r="I141" t="str">
            <v>June</v>
          </cell>
          <cell r="J141" t="str">
            <v>July</v>
          </cell>
          <cell r="K141" t="str">
            <v>August</v>
          </cell>
          <cell r="L141" t="str">
            <v>September</v>
          </cell>
          <cell r="M141" t="str">
            <v>October</v>
          </cell>
          <cell r="N141" t="str">
            <v>November</v>
          </cell>
          <cell r="O141" t="str">
            <v>December</v>
          </cell>
        </row>
        <row r="142">
          <cell r="B142" t="str">
            <v>US Dollars</v>
          </cell>
        </row>
        <row r="143">
          <cell r="A143">
            <v>2</v>
          </cell>
          <cell r="B143" t="str">
            <v xml:space="preserve">Mining                        </v>
          </cell>
          <cell r="C143" t="str">
            <v>Горный отдел</v>
          </cell>
          <cell r="D143">
            <v>3983678.74</v>
          </cell>
          <cell r="E143">
            <v>3796166.79</v>
          </cell>
          <cell r="F143">
            <v>3840274.72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3</v>
          </cell>
          <cell r="B144" t="str">
            <v xml:space="preserve">Milling                       </v>
          </cell>
          <cell r="C144" t="str">
            <v>Фабрика</v>
          </cell>
          <cell r="D144">
            <v>2312724.2599999998</v>
          </cell>
          <cell r="E144">
            <v>2586839.12</v>
          </cell>
          <cell r="F144">
            <v>2408047.9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4</v>
          </cell>
          <cell r="B145" t="str">
            <v xml:space="preserve">Site Administration           </v>
          </cell>
          <cell r="C145" t="str">
            <v>Администрация на объекте</v>
          </cell>
          <cell r="D145">
            <v>2275247.65</v>
          </cell>
          <cell r="E145">
            <v>2128772.2000000002</v>
          </cell>
          <cell r="F145">
            <v>2257184.65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5</v>
          </cell>
          <cell r="B146" t="str">
            <v xml:space="preserve">Maintenance                   </v>
          </cell>
          <cell r="C146" t="str">
            <v>Техобслуживание</v>
          </cell>
          <cell r="D146">
            <v>5250880.8899999997</v>
          </cell>
          <cell r="E146">
            <v>6485745.1900000004</v>
          </cell>
          <cell r="F146">
            <v>5456720.7999999998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6</v>
          </cell>
          <cell r="B147" t="str">
            <v xml:space="preserve">Bishkek Administration        </v>
          </cell>
          <cell r="C147" t="str">
            <v>Администрация в Бишкеке</v>
          </cell>
          <cell r="D147">
            <v>571498.46</v>
          </cell>
          <cell r="E147">
            <v>574836.63</v>
          </cell>
          <cell r="F147">
            <v>572536.46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96330</v>
          </cell>
          <cell r="B148" t="str">
            <v xml:space="preserve">Social Fund Tax                                   </v>
          </cell>
          <cell r="C148" t="str">
            <v>Налог в Соцфонд</v>
          </cell>
          <cell r="D148">
            <v>25275.09</v>
          </cell>
          <cell r="E148">
            <v>25275.09</v>
          </cell>
          <cell r="F148">
            <v>25275.09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96310</v>
          </cell>
          <cell r="B149" t="str">
            <v xml:space="preserve">Concession Tax                                    </v>
          </cell>
          <cell r="C149" t="str">
            <v>Концессия</v>
          </cell>
          <cell r="D149">
            <v>165580.65</v>
          </cell>
          <cell r="E149">
            <v>136689.18</v>
          </cell>
          <cell r="F149">
            <v>143486.04999999999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96340</v>
          </cell>
          <cell r="B150" t="str">
            <v xml:space="preserve">Road Tax                                          </v>
          </cell>
          <cell r="C150" t="str">
            <v>Налог на дороги</v>
          </cell>
          <cell r="D150">
            <v>92725.16</v>
          </cell>
          <cell r="E150">
            <v>76545.94</v>
          </cell>
          <cell r="F150">
            <v>80352.19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96320</v>
          </cell>
          <cell r="B151" t="str">
            <v xml:space="preserve">Royalty Tax                                       </v>
          </cell>
          <cell r="C151" t="str">
            <v>Налог роялти</v>
          </cell>
          <cell r="D151">
            <v>62092.74</v>
          </cell>
          <cell r="E151">
            <v>51258.44</v>
          </cell>
          <cell r="F151">
            <v>53807.27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96350</v>
          </cell>
          <cell r="B152" t="str">
            <v xml:space="preserve">Land Tax                                          </v>
          </cell>
          <cell r="C152" t="str">
            <v>Земельный налог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96370</v>
          </cell>
          <cell r="B153" t="str">
            <v xml:space="preserve">VAT on Imports of Consumables Expense             </v>
          </cell>
          <cell r="C153" t="str">
            <v>Затраты по НДС на товары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96360</v>
          </cell>
          <cell r="B154" t="str">
            <v xml:space="preserve">Mineral Resource Tax Expense                      </v>
          </cell>
          <cell r="C154" t="str">
            <v>Затраты по налогу в минер. сырьевую базу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96380</v>
          </cell>
          <cell r="B155" t="str">
            <v xml:space="preserve">Emergency Fund Tax Expense                        </v>
          </cell>
          <cell r="C155" t="str">
            <v>Затраты по налогу в фонд чрезвыч. ситуаций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96390</v>
          </cell>
          <cell r="B156" t="str">
            <v xml:space="preserve">Withholding Tax on Foreign Contractors Expense    </v>
          </cell>
          <cell r="C156" t="str">
            <v>Затраты по налогу на  иностранных подрядчиков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96410</v>
          </cell>
          <cell r="B157" t="str">
            <v xml:space="preserve">Withholding Tax on Foreign Insuarance Expense     </v>
          </cell>
          <cell r="C157" t="str">
            <v>Затраты по налогу на  иностранное страхование</v>
          </cell>
          <cell r="D157">
            <v>22056.959999999999</v>
          </cell>
          <cell r="E157">
            <v>22056.959999999999</v>
          </cell>
          <cell r="F157">
            <v>22056.959999999999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96420</v>
          </cell>
          <cell r="B158" t="str">
            <v xml:space="preserve">Environment Pollution Tax Expense                 </v>
          </cell>
          <cell r="C158" t="str">
            <v>Затраты по налогу за загрязнение ОС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96440</v>
          </cell>
          <cell r="B159" t="str">
            <v xml:space="preserve">Excise Tax Expense                                </v>
          </cell>
          <cell r="C159" t="str">
            <v>Затраты по акцизу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96110</v>
          </cell>
          <cell r="B160" t="str">
            <v xml:space="preserve">Kumtor Management Fee                             </v>
          </cell>
          <cell r="C160" t="str">
            <v>Кумтор Гонорар за менеджмент</v>
          </cell>
          <cell r="D160">
            <v>345601.82</v>
          </cell>
          <cell r="E160">
            <v>353912.28</v>
          </cell>
          <cell r="F160">
            <v>371632.93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95750</v>
          </cell>
          <cell r="B161" t="str">
            <v xml:space="preserve">Exploration                                       </v>
          </cell>
          <cell r="C161" t="str">
            <v>Геологоразведка</v>
          </cell>
          <cell r="D161">
            <v>103310</v>
          </cell>
          <cell r="E161">
            <v>168022</v>
          </cell>
          <cell r="F161">
            <v>173010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96220</v>
          </cell>
          <cell r="B162" t="str">
            <v xml:space="preserve">Gain/Loss On F.A. Disposal Usd                    </v>
          </cell>
          <cell r="C162" t="str">
            <v>Прибыль/убыток от выбытия О.С. долл.США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 xml:space="preserve">Gain/Loss On Exchange                  </v>
          </cell>
          <cell r="D163">
            <v>16666.669999999998</v>
          </cell>
          <cell r="E163">
            <v>16666.669999999998</v>
          </cell>
          <cell r="F163">
            <v>16666.669999999998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B164" t="str">
            <v>Other Income/ Expense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B165" t="str">
            <v>Iterest</v>
          </cell>
          <cell r="D165">
            <v>976169.12</v>
          </cell>
          <cell r="E165">
            <v>969840.68</v>
          </cell>
          <cell r="F165">
            <v>973258.47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95735</v>
          </cell>
          <cell r="B166" t="str">
            <v xml:space="preserve">Other Financing Charges                           </v>
          </cell>
          <cell r="C166" t="str">
            <v>Прочие финансовые начисления</v>
          </cell>
          <cell r="D166">
            <v>8333</v>
          </cell>
          <cell r="E166">
            <v>8333</v>
          </cell>
          <cell r="F166">
            <v>8333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95510</v>
          </cell>
          <cell r="B167" t="str">
            <v xml:space="preserve">Cameco Guarantee 2% Fee                           </v>
          </cell>
          <cell r="C167" t="str">
            <v>Плата за гарантию Камеко 2%</v>
          </cell>
          <cell r="D167">
            <v>153888.89000000001</v>
          </cell>
          <cell r="E167">
            <v>153888.89000000001</v>
          </cell>
          <cell r="F167">
            <v>153888.89000000001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95740</v>
          </cell>
          <cell r="B168" t="str">
            <v xml:space="preserve">Opic                                              </v>
          </cell>
          <cell r="C168" t="str">
            <v>ОПИК</v>
          </cell>
          <cell r="D168">
            <v>254812.02</v>
          </cell>
          <cell r="E168">
            <v>230152.79</v>
          </cell>
          <cell r="F168">
            <v>254812.02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B169" t="str">
            <v xml:space="preserve">Lease Int CAT Shovels            </v>
          </cell>
          <cell r="C169" t="str">
            <v>ПРОЦЕНТЫ АРЕНДА ЭКСКАВ.</v>
          </cell>
          <cell r="D169">
            <v>9591</v>
          </cell>
          <cell r="E169">
            <v>8679</v>
          </cell>
          <cell r="F169">
            <v>7766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5102</v>
          </cell>
          <cell r="B170" t="str">
            <v xml:space="preserve">Mine Depletion                                    </v>
          </cell>
          <cell r="C170" t="str">
            <v>Рудник Износ</v>
          </cell>
          <cell r="D170">
            <v>1495688</v>
          </cell>
          <cell r="E170">
            <v>1397519</v>
          </cell>
          <cell r="F170">
            <v>1612488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5101</v>
          </cell>
          <cell r="B171" t="str">
            <v xml:space="preserve">Mill Depreciation                                 </v>
          </cell>
          <cell r="C171" t="str">
            <v>Фабрика Амортизация</v>
          </cell>
          <cell r="D171">
            <v>314712</v>
          </cell>
          <cell r="E171">
            <v>325516</v>
          </cell>
          <cell r="F171">
            <v>333571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5104</v>
          </cell>
          <cell r="B172" t="str">
            <v xml:space="preserve">Administration Assets Depreciation                </v>
          </cell>
          <cell r="C172" t="str">
            <v>Администр. активы Амортизация</v>
          </cell>
          <cell r="D172">
            <v>1088440</v>
          </cell>
          <cell r="E172">
            <v>1079093</v>
          </cell>
          <cell r="F172">
            <v>1175602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5103</v>
          </cell>
          <cell r="B173" t="str">
            <v xml:space="preserve">Reclamation                                       </v>
          </cell>
          <cell r="C173" t="str">
            <v>Рекультивация</v>
          </cell>
          <cell r="D173">
            <v>107142</v>
          </cell>
          <cell r="E173">
            <v>110821</v>
          </cell>
          <cell r="F173">
            <v>113563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5">
          <cell r="B175" t="str">
            <v>Operating Costs (forecast)</v>
          </cell>
          <cell r="D175" t="str">
            <v>January</v>
          </cell>
          <cell r="E175" t="str">
            <v>February</v>
          </cell>
          <cell r="F175" t="str">
            <v>March</v>
          </cell>
          <cell r="G175" t="str">
            <v>April</v>
          </cell>
          <cell r="H175" t="str">
            <v>May</v>
          </cell>
          <cell r="I175" t="str">
            <v>June</v>
          </cell>
          <cell r="J175" t="str">
            <v>July</v>
          </cell>
          <cell r="K175" t="str">
            <v>August</v>
          </cell>
          <cell r="L175" t="str">
            <v>September</v>
          </cell>
          <cell r="M175" t="str">
            <v>October</v>
          </cell>
          <cell r="N175" t="str">
            <v>November</v>
          </cell>
          <cell r="O175" t="str">
            <v>December</v>
          </cell>
        </row>
        <row r="176">
          <cell r="B176" t="str">
            <v>US Dollars</v>
          </cell>
          <cell r="D176" t="str">
            <v>Actual</v>
          </cell>
          <cell r="E176" t="str">
            <v>Actual</v>
          </cell>
          <cell r="F176" t="str">
            <v>Forecast</v>
          </cell>
          <cell r="G176" t="str">
            <v>Forecast</v>
          </cell>
          <cell r="H176" t="str">
            <v>Forecast</v>
          </cell>
          <cell r="I176" t="str">
            <v>Forecast</v>
          </cell>
          <cell r="J176" t="str">
            <v>Forecast</v>
          </cell>
          <cell r="K176" t="str">
            <v>Forecast</v>
          </cell>
          <cell r="L176" t="str">
            <v>Forecast</v>
          </cell>
          <cell r="M176" t="str">
            <v>Forecast</v>
          </cell>
          <cell r="N176" t="str">
            <v>Forecast</v>
          </cell>
          <cell r="O176" t="str">
            <v>Forecast</v>
          </cell>
        </row>
        <row r="177">
          <cell r="B177" t="str">
            <v>Mining</v>
          </cell>
          <cell r="D177">
            <v>3025624.46</v>
          </cell>
          <cell r="E177">
            <v>2529193.46</v>
          </cell>
          <cell r="F177">
            <v>2883281.24</v>
          </cell>
          <cell r="G177">
            <v>2759241.11</v>
          </cell>
          <cell r="H177">
            <v>3025988.03</v>
          </cell>
          <cell r="I177">
            <v>3269847.96</v>
          </cell>
          <cell r="J177">
            <v>2153703.98</v>
          </cell>
          <cell r="K177">
            <v>3034465</v>
          </cell>
          <cell r="L177">
            <v>2223504</v>
          </cell>
          <cell r="M177">
            <v>2223504</v>
          </cell>
          <cell r="N177">
            <v>2223504</v>
          </cell>
          <cell r="O177">
            <v>2223504</v>
          </cell>
        </row>
        <row r="178">
          <cell r="B178" t="str">
            <v>Milling</v>
          </cell>
          <cell r="D178">
            <v>2183331.92</v>
          </cell>
          <cell r="E178">
            <v>2162241</v>
          </cell>
          <cell r="F178">
            <v>2508252.5499999998</v>
          </cell>
          <cell r="G178">
            <v>2423566.73</v>
          </cell>
          <cell r="H178">
            <v>2289983.0299999998</v>
          </cell>
          <cell r="I178">
            <v>2800351.81</v>
          </cell>
          <cell r="J178">
            <v>2646431.44</v>
          </cell>
          <cell r="K178">
            <v>2543514.38</v>
          </cell>
          <cell r="L178">
            <v>2492641</v>
          </cell>
          <cell r="M178">
            <v>2492641</v>
          </cell>
          <cell r="N178">
            <v>2492641</v>
          </cell>
          <cell r="O178">
            <v>2492641</v>
          </cell>
        </row>
        <row r="179">
          <cell r="B179" t="str">
            <v>Site Administration</v>
          </cell>
          <cell r="D179">
            <v>1853945.42</v>
          </cell>
          <cell r="E179">
            <v>2060962</v>
          </cell>
          <cell r="F179">
            <v>1938733.94</v>
          </cell>
          <cell r="G179">
            <v>1980693.46</v>
          </cell>
          <cell r="H179">
            <v>1875673.35</v>
          </cell>
          <cell r="I179">
            <v>2167508.7200000002</v>
          </cell>
          <cell r="J179">
            <v>2160596.66</v>
          </cell>
          <cell r="K179">
            <v>1856998.15</v>
          </cell>
          <cell r="L179">
            <v>2023246</v>
          </cell>
          <cell r="M179">
            <v>2023246</v>
          </cell>
          <cell r="N179">
            <v>2023246</v>
          </cell>
          <cell r="O179">
            <v>2023246</v>
          </cell>
        </row>
        <row r="180">
          <cell r="B180" t="str">
            <v>Maintenance</v>
          </cell>
          <cell r="D180">
            <v>-1802</v>
          </cell>
          <cell r="E180">
            <v>62356</v>
          </cell>
          <cell r="F180">
            <v>-60554</v>
          </cell>
          <cell r="G180">
            <v>0</v>
          </cell>
          <cell r="H180">
            <v>47910</v>
          </cell>
          <cell r="I180">
            <v>-47910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B181" t="str">
            <v>Bishkek Administration</v>
          </cell>
          <cell r="D181">
            <v>443520.2</v>
          </cell>
          <cell r="E181">
            <v>559596</v>
          </cell>
          <cell r="F181">
            <v>537828.14</v>
          </cell>
          <cell r="G181">
            <v>609959.03</v>
          </cell>
          <cell r="H181">
            <v>503275</v>
          </cell>
          <cell r="I181">
            <v>544641.35</v>
          </cell>
          <cell r="J181">
            <v>540163.72</v>
          </cell>
          <cell r="K181">
            <v>901793.39</v>
          </cell>
          <cell r="L181">
            <v>775483</v>
          </cell>
          <cell r="M181">
            <v>775483</v>
          </cell>
          <cell r="N181">
            <v>775483</v>
          </cell>
          <cell r="O181">
            <v>775483</v>
          </cell>
        </row>
        <row r="182">
          <cell r="B182" t="str">
            <v>Management Fee</v>
          </cell>
          <cell r="D182">
            <v>382086.68</v>
          </cell>
          <cell r="E182">
            <v>442857</v>
          </cell>
          <cell r="F182">
            <v>432755</v>
          </cell>
          <cell r="G182">
            <v>441545</v>
          </cell>
          <cell r="H182">
            <v>445932</v>
          </cell>
          <cell r="I182">
            <v>484795.80196310283</v>
          </cell>
          <cell r="J182">
            <v>422615.11</v>
          </cell>
          <cell r="K182">
            <v>545306.1</v>
          </cell>
          <cell r="L182">
            <v>407922.489</v>
          </cell>
          <cell r="M182">
            <v>488707.08900000004</v>
          </cell>
          <cell r="N182">
            <v>425059.08899999998</v>
          </cell>
          <cell r="O182">
            <v>438579.08899999998</v>
          </cell>
        </row>
        <row r="183">
          <cell r="B183" t="str">
            <v>Other Income / Expense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Concession Tax</v>
          </cell>
          <cell r="D184">
            <v>317386</v>
          </cell>
          <cell r="E184">
            <v>180289</v>
          </cell>
          <cell r="F184">
            <v>169026.94</v>
          </cell>
          <cell r="G184">
            <v>184637.94</v>
          </cell>
          <cell r="H184">
            <v>249033.15</v>
          </cell>
          <cell r="I184">
            <v>145183.85</v>
          </cell>
          <cell r="J184">
            <v>96925.98</v>
          </cell>
          <cell r="K184">
            <v>117963.23</v>
          </cell>
          <cell r="L184">
            <v>138839.31200000003</v>
          </cell>
          <cell r="M184">
            <v>132432.21935483871</v>
          </cell>
          <cell r="N184">
            <v>133106.58064516127</v>
          </cell>
          <cell r="O184">
            <v>219675.3548387097</v>
          </cell>
        </row>
        <row r="185">
          <cell r="B185" t="str">
            <v>Royalty Tax</v>
          </cell>
          <cell r="D185">
            <v>119019.31499999999</v>
          </cell>
          <cell r="E185">
            <v>67608.179999999993</v>
          </cell>
          <cell r="F185">
            <v>63385.094999999994</v>
          </cell>
          <cell r="G185">
            <v>69239.235000000015</v>
          </cell>
          <cell r="H185">
            <v>93387.42</v>
          </cell>
          <cell r="I185">
            <v>54450</v>
          </cell>
          <cell r="J185">
            <v>36347.235000000001</v>
          </cell>
          <cell r="K185">
            <v>44236.214999999997</v>
          </cell>
          <cell r="L185">
            <v>52064.742000000013</v>
          </cell>
          <cell r="M185">
            <v>49662.082258064518</v>
          </cell>
          <cell r="N185">
            <v>49914.967741935478</v>
          </cell>
          <cell r="O185">
            <v>82378.258064516136</v>
          </cell>
        </row>
        <row r="186">
          <cell r="B186" t="str">
            <v>Social Fund Tax</v>
          </cell>
          <cell r="D186">
            <v>30172</v>
          </cell>
          <cell r="E186">
            <v>20378</v>
          </cell>
          <cell r="F186">
            <v>65836.350000000006</v>
          </cell>
          <cell r="G186">
            <v>64308</v>
          </cell>
          <cell r="H186">
            <v>64308</v>
          </cell>
          <cell r="I186">
            <v>76555</v>
          </cell>
          <cell r="J186">
            <v>-320029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Road Tax</v>
          </cell>
          <cell r="D187">
            <v>175465</v>
          </cell>
          <cell r="E187">
            <v>105407</v>
          </cell>
          <cell r="F187">
            <v>97807.44</v>
          </cell>
          <cell r="G187">
            <v>110496.77</v>
          </cell>
          <cell r="H187">
            <v>155859.68</v>
          </cell>
          <cell r="I187">
            <v>92519.772355795896</v>
          </cell>
          <cell r="J187">
            <v>60287.16</v>
          </cell>
          <cell r="K187">
            <v>72248.86</v>
          </cell>
          <cell r="L187">
            <v>86080.373440000025</v>
          </cell>
          <cell r="M187">
            <v>82107.975999999995</v>
          </cell>
          <cell r="N187">
            <v>82526.080000000002</v>
          </cell>
          <cell r="O187">
            <v>136198.72</v>
          </cell>
        </row>
        <row r="188">
          <cell r="B188" t="str">
            <v>Land Tax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B189" t="str">
            <v>Withholding Income Tax on Expat Salaries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100000</v>
          </cell>
          <cell r="M189">
            <v>100000</v>
          </cell>
          <cell r="N189">
            <v>100000</v>
          </cell>
          <cell r="O189">
            <v>100000</v>
          </cell>
        </row>
        <row r="190">
          <cell r="B190" t="str">
            <v xml:space="preserve">Mineral Resource Tax 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1561999.6564239999</v>
          </cell>
          <cell r="J190">
            <v>376464.98</v>
          </cell>
          <cell r="K190">
            <v>451295.27</v>
          </cell>
          <cell r="L190">
            <v>538002.33400000015</v>
          </cell>
          <cell r="M190">
            <v>513174.85</v>
          </cell>
          <cell r="N190">
            <v>515788</v>
          </cell>
          <cell r="O190">
            <v>851242</v>
          </cell>
        </row>
        <row r="191">
          <cell r="B191" t="str">
            <v xml:space="preserve">VAT on Imports of Consumables 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451.8</v>
          </cell>
          <cell r="K191">
            <v>14656.54</v>
          </cell>
          <cell r="L191">
            <v>20000</v>
          </cell>
          <cell r="M191">
            <v>20000</v>
          </cell>
          <cell r="N191">
            <v>20000</v>
          </cell>
          <cell r="O191">
            <v>20000</v>
          </cell>
        </row>
        <row r="192">
          <cell r="B192" t="str">
            <v xml:space="preserve">Emergency Fund Tax 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292093</v>
          </cell>
          <cell r="I192">
            <v>173335.41</v>
          </cell>
          <cell r="J192">
            <v>112885.29</v>
          </cell>
          <cell r="K192">
            <v>135455.31</v>
          </cell>
          <cell r="L192">
            <v>161400.70020000005</v>
          </cell>
          <cell r="M192">
            <v>153952.45499999999</v>
          </cell>
          <cell r="N192">
            <v>154736.4</v>
          </cell>
          <cell r="O192">
            <v>255372.6</v>
          </cell>
        </row>
        <row r="193">
          <cell r="B193" t="str">
            <v xml:space="preserve">Withholding Tax on Foreign Interest 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B194" t="str">
            <v xml:space="preserve">Withholding Tax on Foreign Services 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17671.3027257227</v>
          </cell>
          <cell r="J194">
            <v>13538.89</v>
          </cell>
          <cell r="K194">
            <v>7010.14</v>
          </cell>
          <cell r="L194">
            <v>15000</v>
          </cell>
          <cell r="M194">
            <v>15000</v>
          </cell>
          <cell r="N194">
            <v>15000</v>
          </cell>
          <cell r="O194">
            <v>15000</v>
          </cell>
        </row>
        <row r="195">
          <cell r="B195" t="str">
            <v xml:space="preserve">Withholding Tax on Foreign Insuarance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29880.02</v>
          </cell>
          <cell r="J195">
            <v>13724.97</v>
          </cell>
          <cell r="K195">
            <v>62454.23</v>
          </cell>
          <cell r="L195">
            <v>13545.9101925</v>
          </cell>
          <cell r="M195">
            <v>13783.551692500001</v>
          </cell>
          <cell r="N195">
            <v>13545.910692500001</v>
          </cell>
          <cell r="O195">
            <v>10607.077692500003</v>
          </cell>
        </row>
        <row r="196">
          <cell r="B196" t="str">
            <v xml:space="preserve">Environment Pollution Tax 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50000</v>
          </cell>
          <cell r="M196">
            <v>50000</v>
          </cell>
          <cell r="N196">
            <v>50000</v>
          </cell>
          <cell r="O196">
            <v>50000</v>
          </cell>
        </row>
        <row r="197">
          <cell r="B197" t="str">
            <v>OPIC</v>
          </cell>
          <cell r="D197">
            <v>119529</v>
          </cell>
          <cell r="E197">
            <v>107962</v>
          </cell>
          <cell r="F197">
            <v>95419</v>
          </cell>
          <cell r="G197">
            <v>84600</v>
          </cell>
          <cell r="H197">
            <v>130987.83</v>
          </cell>
          <cell r="I197">
            <v>146888</v>
          </cell>
          <cell r="J197">
            <v>147337.70000000001</v>
          </cell>
          <cell r="K197">
            <v>147337.70000000001</v>
          </cell>
          <cell r="L197">
            <v>142584.87</v>
          </cell>
          <cell r="M197">
            <v>147337.70000000001</v>
          </cell>
          <cell r="N197">
            <v>142584.88</v>
          </cell>
          <cell r="O197">
            <v>113808.22</v>
          </cell>
        </row>
        <row r="198">
          <cell r="B198" t="str">
            <v xml:space="preserve">Excise Tax 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4569</v>
          </cell>
          <cell r="I198">
            <v>4569.29</v>
          </cell>
          <cell r="J198">
            <v>4461.8599999999997</v>
          </cell>
          <cell r="K198">
            <v>1251.72</v>
          </cell>
          <cell r="L198">
            <v>5000</v>
          </cell>
          <cell r="M198">
            <v>5000</v>
          </cell>
          <cell r="N198">
            <v>5000</v>
          </cell>
          <cell r="O198">
            <v>5000</v>
          </cell>
        </row>
        <row r="199">
          <cell r="B199" t="str">
            <v xml:space="preserve">Profit Tax 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 t="str">
            <v>Exploration Program</v>
          </cell>
          <cell r="D200">
            <v>147152.07999999999</v>
          </cell>
          <cell r="E200">
            <v>37122</v>
          </cell>
          <cell r="F200">
            <v>116675</v>
          </cell>
          <cell r="G200">
            <v>259994</v>
          </cell>
          <cell r="H200">
            <v>105540</v>
          </cell>
          <cell r="I200">
            <v>174024</v>
          </cell>
          <cell r="J200">
            <v>189491.48</v>
          </cell>
          <cell r="K200">
            <v>309081.59000000003</v>
          </cell>
          <cell r="L200">
            <v>99339.25</v>
          </cell>
          <cell r="M200">
            <v>99339.25</v>
          </cell>
          <cell r="N200">
            <v>99339.25</v>
          </cell>
          <cell r="O200">
            <v>99339.25</v>
          </cell>
        </row>
        <row r="201">
          <cell r="B201" t="str">
            <v>Interest Expense</v>
          </cell>
          <cell r="D201">
            <v>925791</v>
          </cell>
          <cell r="E201">
            <v>835146</v>
          </cell>
          <cell r="F201">
            <v>898781</v>
          </cell>
          <cell r="G201">
            <v>872172</v>
          </cell>
          <cell r="H201">
            <v>845386</v>
          </cell>
          <cell r="I201">
            <v>714449</v>
          </cell>
          <cell r="J201">
            <v>716315.4</v>
          </cell>
          <cell r="K201">
            <v>710965.4</v>
          </cell>
          <cell r="L201">
            <v>711583.12014916656</v>
          </cell>
          <cell r="M201">
            <v>711583.12014916656</v>
          </cell>
          <cell r="N201">
            <v>711583.12014916656</v>
          </cell>
          <cell r="O201">
            <v>684927.42315630615</v>
          </cell>
        </row>
        <row r="202">
          <cell r="B202" t="str">
            <v>Financing Costs</v>
          </cell>
          <cell r="D202">
            <v>0</v>
          </cell>
          <cell r="E202">
            <v>118724</v>
          </cell>
          <cell r="F202">
            <v>-20273</v>
          </cell>
          <cell r="G202">
            <v>-17419</v>
          </cell>
          <cell r="H202">
            <v>140431.67000000001</v>
          </cell>
          <cell r="I202">
            <v>216920</v>
          </cell>
          <cell r="J202">
            <v>208987.19</v>
          </cell>
          <cell r="K202">
            <v>432252.47</v>
          </cell>
          <cell r="L202">
            <v>202579</v>
          </cell>
          <cell r="M202">
            <v>202579</v>
          </cell>
          <cell r="N202">
            <v>202579</v>
          </cell>
          <cell r="O202">
            <v>202579</v>
          </cell>
        </row>
        <row r="203">
          <cell r="B203" t="str">
            <v>Financing Charges</v>
          </cell>
          <cell r="D203">
            <v>-40414</v>
          </cell>
          <cell r="E203">
            <v>9019</v>
          </cell>
          <cell r="F203">
            <v>-25025</v>
          </cell>
          <cell r="G203">
            <v>-24457</v>
          </cell>
          <cell r="H203">
            <v>-26186</v>
          </cell>
          <cell r="I203">
            <v>-2244</v>
          </cell>
          <cell r="J203">
            <v>-1389.06</v>
          </cell>
          <cell r="K203">
            <v>-13645</v>
          </cell>
          <cell r="L203">
            <v>5644.4807296923391</v>
          </cell>
          <cell r="M203">
            <v>5036.8818366664291</v>
          </cell>
          <cell r="N203">
            <v>1529.6624073452094</v>
          </cell>
          <cell r="O203">
            <v>6650.3716906078535</v>
          </cell>
        </row>
        <row r="204">
          <cell r="B204" t="str">
            <v>Guarantee Fee</v>
          </cell>
          <cell r="D204">
            <v>153889</v>
          </cell>
          <cell r="E204">
            <v>153889</v>
          </cell>
          <cell r="F204">
            <v>153888.89000000001</v>
          </cell>
          <cell r="G204">
            <v>153888.89000000001</v>
          </cell>
          <cell r="H204">
            <v>157296.29999999999</v>
          </cell>
          <cell r="I204">
            <v>132333</v>
          </cell>
          <cell r="J204">
            <v>128333.33</v>
          </cell>
          <cell r="K204">
            <v>124925.62</v>
          </cell>
          <cell r="L204">
            <v>128333.33385000001</v>
          </cell>
          <cell r="M204">
            <v>128333.33385000001</v>
          </cell>
          <cell r="N204">
            <v>128333.33385000001</v>
          </cell>
          <cell r="O204">
            <v>98333.33385000001</v>
          </cell>
        </row>
        <row r="205">
          <cell r="B205" t="str">
            <v>Shovel Lease Interest</v>
          </cell>
          <cell r="D205">
            <v>10186</v>
          </cell>
          <cell r="E205">
            <v>8252</v>
          </cell>
          <cell r="F205">
            <v>8661</v>
          </cell>
          <cell r="G205">
            <v>6947</v>
          </cell>
          <cell r="H205">
            <v>6518.35</v>
          </cell>
          <cell r="I205">
            <v>5303</v>
          </cell>
          <cell r="J205">
            <v>4272</v>
          </cell>
          <cell r="K205">
            <v>1705.39</v>
          </cell>
          <cell r="L205">
            <v>1984</v>
          </cell>
          <cell r="M205">
            <v>1339</v>
          </cell>
          <cell r="N205">
            <v>918</v>
          </cell>
          <cell r="O205">
            <v>415</v>
          </cell>
        </row>
        <row r="206">
          <cell r="B206" t="str">
            <v>Depr., Depl., Reclamation</v>
          </cell>
          <cell r="D206">
            <v>4279033.22</v>
          </cell>
          <cell r="E206">
            <v>3340016.43</v>
          </cell>
          <cell r="F206">
            <v>3056547.0604002201</v>
          </cell>
          <cell r="G206">
            <v>3216423.3861968066</v>
          </cell>
          <cell r="H206">
            <v>3247762.33</v>
          </cell>
          <cell r="I206">
            <v>2686153.71</v>
          </cell>
          <cell r="J206">
            <v>1881495.79</v>
          </cell>
          <cell r="K206">
            <v>2373132.35</v>
          </cell>
          <cell r="L206">
            <v>2644917.9888240136</v>
          </cell>
          <cell r="M206">
            <v>2477994.3136442313</v>
          </cell>
          <cell r="N206">
            <v>2810644.7355439076</v>
          </cell>
          <cell r="O206">
            <v>3160257.9702862622</v>
          </cell>
        </row>
        <row r="209">
          <cell r="B209" t="str">
            <v>Sales: actuals</v>
          </cell>
          <cell r="D209" t="str">
            <v>January</v>
          </cell>
          <cell r="E209" t="str">
            <v>February</v>
          </cell>
          <cell r="F209" t="str">
            <v>March</v>
          </cell>
          <cell r="G209" t="str">
            <v>April</v>
          </cell>
          <cell r="H209" t="str">
            <v>May</v>
          </cell>
          <cell r="I209" t="str">
            <v>June</v>
          </cell>
          <cell r="J209" t="str">
            <v>July</v>
          </cell>
          <cell r="K209" t="str">
            <v>August</v>
          </cell>
          <cell r="L209" t="str">
            <v>September</v>
          </cell>
          <cell r="M209" t="str">
            <v>October</v>
          </cell>
          <cell r="N209" t="str">
            <v>November</v>
          </cell>
          <cell r="O209" t="str">
            <v>December</v>
          </cell>
        </row>
        <row r="210">
          <cell r="B210" t="str">
            <v>Ounces Sold</v>
          </cell>
          <cell r="D210">
            <v>79346.61</v>
          </cell>
          <cell r="E210">
            <v>45072.13</v>
          </cell>
          <cell r="F210">
            <v>42256.73</v>
          </cell>
          <cell r="G210">
            <v>46159.49</v>
          </cell>
          <cell r="H210">
            <v>62258.29</v>
          </cell>
          <cell r="I210">
            <v>36295.962449999999</v>
          </cell>
          <cell r="J210">
            <v>24231.49</v>
          </cell>
          <cell r="K210">
            <v>29490.81</v>
          </cell>
          <cell r="L210">
            <v>32474.560000000001</v>
          </cell>
          <cell r="M210">
            <v>32847.08</v>
          </cell>
          <cell r="N210">
            <v>50461.279999999999</v>
          </cell>
          <cell r="O210">
            <v>42288.031109999996</v>
          </cell>
        </row>
        <row r="211">
          <cell r="A211">
            <v>61110</v>
          </cell>
          <cell r="B211" t="str">
            <v xml:space="preserve">Sales - Gold                                      </v>
          </cell>
          <cell r="C211" t="str">
            <v>Реализация - золото</v>
          </cell>
          <cell r="D211">
            <v>-25773407.890000001</v>
          </cell>
          <cell r="E211">
            <v>-14931487.109999999</v>
          </cell>
          <cell r="F211">
            <v>-16261424.91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61120</v>
          </cell>
          <cell r="B212" t="str">
            <v xml:space="preserve">Sales - Hedging                                   </v>
          </cell>
          <cell r="C212" t="str">
            <v>Реализация - хедж</v>
          </cell>
          <cell r="D212">
            <v>1402179</v>
          </cell>
          <cell r="E212">
            <v>1620211</v>
          </cell>
          <cell r="F212">
            <v>2286249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B214" t="str">
            <v>Sales: budget</v>
          </cell>
          <cell r="D214" t="str">
            <v>January</v>
          </cell>
          <cell r="E214" t="str">
            <v>February</v>
          </cell>
          <cell r="F214" t="str">
            <v>March</v>
          </cell>
          <cell r="G214" t="str">
            <v>April</v>
          </cell>
          <cell r="H214" t="str">
            <v>May</v>
          </cell>
          <cell r="I214" t="str">
            <v>June</v>
          </cell>
          <cell r="J214" t="str">
            <v>July</v>
          </cell>
          <cell r="K214" t="str">
            <v>August</v>
          </cell>
          <cell r="L214" t="str">
            <v>September</v>
          </cell>
          <cell r="M214" t="str">
            <v>October</v>
          </cell>
          <cell r="N214" t="str">
            <v>November</v>
          </cell>
          <cell r="O214" t="str">
            <v>December</v>
          </cell>
        </row>
        <row r="215">
          <cell r="B215" t="str">
            <v>Ounces Sold</v>
          </cell>
          <cell r="D215">
            <v>41395.161290322583</v>
          </cell>
          <cell r="E215">
            <v>34172.294930875578</v>
          </cell>
          <cell r="F215">
            <v>35871.511520737316</v>
          </cell>
          <cell r="G215">
            <v>41085.440860215065</v>
          </cell>
          <cell r="H215">
            <v>37335.752688172041</v>
          </cell>
          <cell r="I215">
            <v>53813.180645161294</v>
          </cell>
          <cell r="J215">
            <v>36914.303225806449</v>
          </cell>
          <cell r="K215">
            <v>61622.451612903227</v>
          </cell>
          <cell r="L215">
            <v>69218.845161290315</v>
          </cell>
          <cell r="M215">
            <v>71319.412903225806</v>
          </cell>
          <cell r="N215">
            <v>71931.320430107531</v>
          </cell>
          <cell r="O215">
            <v>107511.16344086021</v>
          </cell>
        </row>
        <row r="216">
          <cell r="A216">
            <v>61110</v>
          </cell>
          <cell r="B216" t="str">
            <v xml:space="preserve">Sales - Gold                                      </v>
          </cell>
          <cell r="C216" t="str">
            <v>Реализация - золото</v>
          </cell>
          <cell r="D216">
            <v>11590645.16</v>
          </cell>
          <cell r="E216">
            <v>9568242.5800000001</v>
          </cell>
          <cell r="F216">
            <v>10044023.23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61120</v>
          </cell>
          <cell r="B217" t="str">
            <v xml:space="preserve">Sales - Hedging                                   </v>
          </cell>
          <cell r="C217" t="str">
            <v>Реализация - хедж</v>
          </cell>
          <cell r="D217">
            <v>289706</v>
          </cell>
          <cell r="E217">
            <v>253087</v>
          </cell>
          <cell r="F217">
            <v>261707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B219" t="str">
            <v>Sales: forecast</v>
          </cell>
          <cell r="D219" t="str">
            <v>January</v>
          </cell>
          <cell r="E219" t="str">
            <v>February</v>
          </cell>
          <cell r="F219" t="str">
            <v>March</v>
          </cell>
          <cell r="G219" t="str">
            <v>April</v>
          </cell>
          <cell r="H219" t="str">
            <v>May</v>
          </cell>
          <cell r="I219" t="str">
            <v>June</v>
          </cell>
          <cell r="J219" t="str">
            <v>July</v>
          </cell>
          <cell r="K219" t="str">
            <v>August</v>
          </cell>
          <cell r="L219" t="str">
            <v>September</v>
          </cell>
          <cell r="M219" t="str">
            <v>October</v>
          </cell>
          <cell r="N219" t="str">
            <v>November</v>
          </cell>
          <cell r="O219" t="str">
            <v>December</v>
          </cell>
        </row>
        <row r="220">
          <cell r="B220" t="str">
            <v>Ounces Sold</v>
          </cell>
          <cell r="D220">
            <v>79346.210000000006</v>
          </cell>
          <cell r="E220">
            <v>45072.12</v>
          </cell>
          <cell r="F220">
            <v>42256.73</v>
          </cell>
          <cell r="G220">
            <v>46159.49</v>
          </cell>
          <cell r="H220">
            <v>62258.28</v>
          </cell>
          <cell r="I220">
            <v>36300</v>
          </cell>
          <cell r="J220">
            <v>24231.49</v>
          </cell>
          <cell r="K220">
            <v>29490.81</v>
          </cell>
          <cell r="L220">
            <v>34709.828000000009</v>
          </cell>
          <cell r="M220">
            <v>33108.054838709679</v>
          </cell>
          <cell r="N220">
            <v>33276.645161290318</v>
          </cell>
          <cell r="O220">
            <v>54918.838709677424</v>
          </cell>
        </row>
        <row r="221">
          <cell r="B221" t="str">
            <v>Gold Sales Revenue</v>
          </cell>
          <cell r="D221">
            <v>21926724.300000001</v>
          </cell>
          <cell r="E221">
            <v>13162765</v>
          </cell>
          <cell r="F221">
            <v>12205189.210000001</v>
          </cell>
          <cell r="G221">
            <v>13799804</v>
          </cell>
          <cell r="H221">
            <v>19472858.109999999</v>
          </cell>
          <cell r="I221">
            <v>11555694</v>
          </cell>
          <cell r="J221">
            <v>7525686.2199999997</v>
          </cell>
          <cell r="K221">
            <v>9030354.2899999991</v>
          </cell>
          <cell r="L221">
            <v>10760046.680000003</v>
          </cell>
          <cell r="M221">
            <v>10263497</v>
          </cell>
          <cell r="N221">
            <v>10315759.999999998</v>
          </cell>
          <cell r="O221">
            <v>17024840</v>
          </cell>
        </row>
        <row r="222">
          <cell r="B222" t="str">
            <v>Hedge Revenue</v>
          </cell>
          <cell r="D222">
            <v>458916.5</v>
          </cell>
          <cell r="E222">
            <v>-183228</v>
          </cell>
          <cell r="F222">
            <v>-183233</v>
          </cell>
          <cell r="G222">
            <v>683965</v>
          </cell>
          <cell r="H222">
            <v>-91705</v>
          </cell>
          <cell r="I222">
            <v>-982309</v>
          </cell>
          <cell r="J222">
            <v>-952941</v>
          </cell>
          <cell r="K222">
            <v>-1288953</v>
          </cell>
          <cell r="L222">
            <v>-1650042</v>
          </cell>
          <cell r="M222">
            <v>-363984</v>
          </cell>
          <cell r="N222">
            <v>-126133</v>
          </cell>
          <cell r="O222">
            <v>164456</v>
          </cell>
        </row>
        <row r="223">
          <cell r="C223" t="str">
            <v xml:space="preserve">Exploration Activity          </v>
          </cell>
        </row>
        <row r="225">
          <cell r="B225" t="str">
            <v>Operating Costs by cost centers:</v>
          </cell>
          <cell r="D225" t="str">
            <v>January</v>
          </cell>
          <cell r="E225" t="str">
            <v>February</v>
          </cell>
          <cell r="F225" t="str">
            <v>March</v>
          </cell>
          <cell r="G225" t="str">
            <v>April</v>
          </cell>
          <cell r="H225" t="str">
            <v>May</v>
          </cell>
          <cell r="I225" t="str">
            <v>June</v>
          </cell>
          <cell r="J225" t="str">
            <v>July</v>
          </cell>
          <cell r="K225" t="str">
            <v>August</v>
          </cell>
          <cell r="L225" t="str">
            <v>September</v>
          </cell>
          <cell r="M225" t="str">
            <v>October</v>
          </cell>
          <cell r="N225" t="str">
            <v>November</v>
          </cell>
          <cell r="O225" t="str">
            <v>December</v>
          </cell>
        </row>
        <row r="226">
          <cell r="B226" t="str">
            <v>Mining Actuals</v>
          </cell>
        </row>
        <row r="227">
          <cell r="A227">
            <v>201</v>
          </cell>
          <cell r="B227" t="str">
            <v xml:space="preserve">Mine Administration           </v>
          </cell>
          <cell r="C227" t="str">
            <v>Горный отдел.  Администрация</v>
          </cell>
          <cell r="D227">
            <v>39036.193518681976</v>
          </cell>
          <cell r="E227">
            <v>118838.34478676193</v>
          </cell>
          <cell r="F227">
            <v>77107.285344559205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202</v>
          </cell>
          <cell r="B228" t="str">
            <v xml:space="preserve">Mine Light Vehicles           </v>
          </cell>
          <cell r="C228" t="str">
            <v>Горный отдел.  Легковой транспорт</v>
          </cell>
          <cell r="D228">
            <v>25716.940036718752</v>
          </cell>
          <cell r="E228">
            <v>18980.493988314818</v>
          </cell>
          <cell r="F228">
            <v>36917.720628125004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203</v>
          </cell>
          <cell r="B229" t="str">
            <v xml:space="preserve">Mine Training                 </v>
          </cell>
          <cell r="C229" t="str">
            <v>Горный отдел.  Треннинг</v>
          </cell>
          <cell r="D229">
            <v>2883.9080345890306</v>
          </cell>
          <cell r="E229">
            <v>53762.429901312098</v>
          </cell>
          <cell r="F229">
            <v>27351.767124491817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204</v>
          </cell>
          <cell r="B230" t="str">
            <v xml:space="preserve">Mine Dewatering               </v>
          </cell>
          <cell r="C230" t="str">
            <v>Горный отдел.  Осушение</v>
          </cell>
          <cell r="D230">
            <v>6696.5071545882229</v>
          </cell>
          <cell r="E230">
            <v>20379.902936708215</v>
          </cell>
          <cell r="F230">
            <v>19881.327499737548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205</v>
          </cell>
          <cell r="B231" t="str">
            <v xml:space="preserve">Earth Works                   </v>
          </cell>
          <cell r="C231" t="str">
            <v>Горный отдел.  Земельные работы</v>
          </cell>
          <cell r="D231">
            <v>337083.42685553507</v>
          </cell>
          <cell r="E231">
            <v>2685.93223384253</v>
          </cell>
          <cell r="F231">
            <v>11176.370274730893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206</v>
          </cell>
          <cell r="B232" t="str">
            <v xml:space="preserve">Mine Engineering &amp; Geology    </v>
          </cell>
          <cell r="C232" t="str">
            <v>Инженерный-геологический отдел</v>
          </cell>
          <cell r="D232">
            <v>127590.51226718936</v>
          </cell>
          <cell r="E232">
            <v>263416.33347556245</v>
          </cell>
          <cell r="F232">
            <v>176004.5207525579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207</v>
          </cell>
          <cell r="B233" t="str">
            <v xml:space="preserve">Mine Services                 </v>
          </cell>
          <cell r="C233" t="str">
            <v>Горный отдел.  Обслуживание</v>
          </cell>
          <cell r="D233">
            <v>1.5506372765230481E-3</v>
          </cell>
          <cell r="E233">
            <v>-3.7539746081165504E-3</v>
          </cell>
          <cell r="F233">
            <v>1.7553420047988766E-3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208</v>
          </cell>
          <cell r="B234" t="str">
            <v xml:space="preserve">Crusher                       </v>
          </cell>
          <cell r="C234" t="str">
            <v>Дробилка</v>
          </cell>
          <cell r="D234">
            <v>1.0351841443480225E-2</v>
          </cell>
          <cell r="E234">
            <v>-8.0543154217593838E-4</v>
          </cell>
          <cell r="F234">
            <v>-1.8547953652614524E-3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209</v>
          </cell>
          <cell r="B235" t="str">
            <v xml:space="preserve">Rehandle                      </v>
          </cell>
          <cell r="C235" t="str">
            <v>Обработка отвалов</v>
          </cell>
          <cell r="D235">
            <v>53602.522133244696</v>
          </cell>
          <cell r="E235">
            <v>86441.388610218855</v>
          </cell>
          <cell r="F235">
            <v>106013.36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211</v>
          </cell>
          <cell r="B236" t="str">
            <v xml:space="preserve">Loaders                       </v>
          </cell>
          <cell r="C236" t="str">
            <v>Погрузка</v>
          </cell>
          <cell r="D236">
            <v>79940.081936200368</v>
          </cell>
          <cell r="E236">
            <v>184978.94037479372</v>
          </cell>
          <cell r="F236">
            <v>374963.0733056172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212</v>
          </cell>
          <cell r="B237" t="str">
            <v xml:space="preserve">Trucks                        </v>
          </cell>
          <cell r="C237" t="str">
            <v>Грузовики</v>
          </cell>
          <cell r="D237">
            <v>664064.54777749465</v>
          </cell>
          <cell r="E237">
            <v>763494.59859345923</v>
          </cell>
          <cell r="F237">
            <v>639550.59396510548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213</v>
          </cell>
          <cell r="B238" t="str">
            <v xml:space="preserve">Drilling                      </v>
          </cell>
          <cell r="C238" t="str">
            <v>Бурение</v>
          </cell>
          <cell r="D238">
            <v>203087.02347897907</v>
          </cell>
          <cell r="E238">
            <v>229141.70503343063</v>
          </cell>
          <cell r="F238">
            <v>280920.20283324359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214</v>
          </cell>
          <cell r="B239" t="str">
            <v xml:space="preserve">Blasting                      </v>
          </cell>
          <cell r="C239" t="str">
            <v>Взрывные работы</v>
          </cell>
          <cell r="D239">
            <v>394047.16266194655</v>
          </cell>
          <cell r="E239">
            <v>492551.87304291129</v>
          </cell>
          <cell r="F239">
            <v>494433.93659277179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215</v>
          </cell>
          <cell r="B240" t="str">
            <v xml:space="preserve">Pit Support                   </v>
          </cell>
          <cell r="C240" t="str">
            <v>Обслуживание карьера</v>
          </cell>
          <cell r="D240">
            <v>48179.140272896657</v>
          </cell>
          <cell r="E240">
            <v>88708.366015097883</v>
          </cell>
          <cell r="F240">
            <v>90963.614286082389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216</v>
          </cell>
          <cell r="B241" t="str">
            <v xml:space="preserve">Dozers                        </v>
          </cell>
          <cell r="C241" t="str">
            <v>Дозеры</v>
          </cell>
          <cell r="D241">
            <v>396492.63186035142</v>
          </cell>
          <cell r="E241">
            <v>157971.3141625679</v>
          </cell>
          <cell r="F241">
            <v>146524.61560542663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217</v>
          </cell>
          <cell r="B242" t="str">
            <v xml:space="preserve">Graders                       </v>
          </cell>
          <cell r="C242" t="str">
            <v>Грейдеры</v>
          </cell>
          <cell r="D242">
            <v>90066.074689640605</v>
          </cell>
          <cell r="E242">
            <v>66204.245230333006</v>
          </cell>
          <cell r="F242">
            <v>69764.568924036997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218</v>
          </cell>
          <cell r="B243" t="str">
            <v xml:space="preserve">Shovels                       </v>
          </cell>
          <cell r="C243" t="str">
            <v>Экскаваторы</v>
          </cell>
          <cell r="D243">
            <v>347449.65014399064</v>
          </cell>
          <cell r="E243">
            <v>272984.27254667657</v>
          </cell>
          <cell r="F243">
            <v>395902.97720258182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220</v>
          </cell>
          <cell r="B244" t="str">
            <v xml:space="preserve">Exploration Activity          </v>
          </cell>
          <cell r="C244" t="str">
            <v>Геологоразведка</v>
          </cell>
          <cell r="D244">
            <v>3397.9999056568977</v>
          </cell>
          <cell r="E244">
            <v>-3398.0053776486402</v>
          </cell>
          <cell r="F244">
            <v>-8.6055992629781031E-3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7">
          <cell r="B247" t="str">
            <v>Operating Costs by cost centers:</v>
          </cell>
          <cell r="D247" t="str">
            <v>January</v>
          </cell>
          <cell r="E247" t="str">
            <v>February</v>
          </cell>
          <cell r="F247" t="str">
            <v>March</v>
          </cell>
          <cell r="G247" t="str">
            <v>April</v>
          </cell>
          <cell r="H247" t="str">
            <v>May</v>
          </cell>
          <cell r="I247" t="str">
            <v>June</v>
          </cell>
          <cell r="J247" t="str">
            <v>July</v>
          </cell>
          <cell r="K247" t="str">
            <v>August</v>
          </cell>
          <cell r="L247" t="str">
            <v>September</v>
          </cell>
          <cell r="M247" t="str">
            <v>October</v>
          </cell>
          <cell r="N247" t="str">
            <v>November</v>
          </cell>
          <cell r="O247" t="str">
            <v>December</v>
          </cell>
        </row>
        <row r="248">
          <cell r="B248" t="str">
            <v>Mining Budget</v>
          </cell>
        </row>
        <row r="249">
          <cell r="A249">
            <v>201</v>
          </cell>
          <cell r="B249" t="str">
            <v xml:space="preserve">Mine Administration           </v>
          </cell>
          <cell r="C249" t="str">
            <v>Горный отдел.  Администрация</v>
          </cell>
          <cell r="D249">
            <v>68191.509999999995</v>
          </cell>
          <cell r="E249">
            <v>65757.83</v>
          </cell>
          <cell r="F249">
            <v>68191.509999999995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202</v>
          </cell>
          <cell r="B250" t="str">
            <v xml:space="preserve">Mine Light Vehicles           </v>
          </cell>
          <cell r="C250" t="str">
            <v>Горный отдел.  Легковой транспорт</v>
          </cell>
          <cell r="D250">
            <v>19757.400000000001</v>
          </cell>
          <cell r="E250">
            <v>19756.400000000001</v>
          </cell>
          <cell r="F250">
            <v>19756.400000000001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203</v>
          </cell>
          <cell r="B251" t="str">
            <v xml:space="preserve">Mine Training                 </v>
          </cell>
          <cell r="C251" t="str">
            <v>Горный отдел.  Треннинг</v>
          </cell>
          <cell r="D251">
            <v>20736.53</v>
          </cell>
          <cell r="E251">
            <v>19564.79</v>
          </cell>
          <cell r="F251">
            <v>20836.53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204</v>
          </cell>
          <cell r="B252" t="str">
            <v xml:space="preserve">Mine Dewatering               </v>
          </cell>
          <cell r="C252" t="str">
            <v>Горный отдел.  Осушение</v>
          </cell>
          <cell r="D252">
            <v>30664</v>
          </cell>
          <cell r="E252">
            <v>22664</v>
          </cell>
          <cell r="F252">
            <v>23164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205</v>
          </cell>
          <cell r="B253" t="str">
            <v xml:space="preserve">Earth Works                   </v>
          </cell>
          <cell r="C253" t="str">
            <v>Горный отдел.  Земельные работы</v>
          </cell>
          <cell r="D253">
            <v>702883.11</v>
          </cell>
          <cell r="E253">
            <v>491932.79</v>
          </cell>
          <cell r="F253">
            <v>497683.11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206</v>
          </cell>
          <cell r="B254" t="str">
            <v xml:space="preserve">Mine Engineering &amp; Geology    </v>
          </cell>
          <cell r="C254" t="str">
            <v>Инженерный-геологический отдел</v>
          </cell>
          <cell r="D254">
            <v>131626.59</v>
          </cell>
          <cell r="E254">
            <v>131204.18</v>
          </cell>
          <cell r="F254">
            <v>123836.59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207</v>
          </cell>
          <cell r="B255" t="str">
            <v xml:space="preserve">Mine Services                 </v>
          </cell>
          <cell r="C255" t="str">
            <v>Горный отдел.  Обслуживание</v>
          </cell>
          <cell r="D255">
            <v>358764.15</v>
          </cell>
          <cell r="E255">
            <v>125012.25</v>
          </cell>
          <cell r="F255">
            <v>129056.15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208</v>
          </cell>
          <cell r="B256" t="str">
            <v xml:space="preserve">Crusher                       </v>
          </cell>
          <cell r="C256" t="str">
            <v>Дробилка</v>
          </cell>
          <cell r="D256">
            <v>9640.1200000000008</v>
          </cell>
          <cell r="E256">
            <v>9161.59</v>
          </cell>
          <cell r="F256">
            <v>9632.1200000000008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209</v>
          </cell>
          <cell r="B257" t="str">
            <v xml:space="preserve">Rehandle                      </v>
          </cell>
          <cell r="C257" t="str">
            <v>Обработка отвалов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211</v>
          </cell>
          <cell r="B258" t="str">
            <v xml:space="preserve">Loaders                       </v>
          </cell>
          <cell r="C258" t="str">
            <v>Погрузка</v>
          </cell>
          <cell r="D258">
            <v>332056.68</v>
          </cell>
          <cell r="E258">
            <v>126505.9</v>
          </cell>
          <cell r="F258">
            <v>331306.68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212</v>
          </cell>
          <cell r="B259" t="str">
            <v xml:space="preserve">Trucks                        </v>
          </cell>
          <cell r="C259" t="str">
            <v>Грузовики</v>
          </cell>
          <cell r="D259">
            <v>609987.68999999994</v>
          </cell>
          <cell r="E259">
            <v>944097.82</v>
          </cell>
          <cell r="F259">
            <v>834846.69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213</v>
          </cell>
          <cell r="B260" t="str">
            <v xml:space="preserve">Drilling                      </v>
          </cell>
          <cell r="C260" t="str">
            <v>Бурение</v>
          </cell>
          <cell r="D260">
            <v>219746.46</v>
          </cell>
          <cell r="E260">
            <v>216802.73</v>
          </cell>
          <cell r="F260">
            <v>219746.46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214</v>
          </cell>
          <cell r="B261" t="str">
            <v xml:space="preserve">Blasting                      </v>
          </cell>
          <cell r="C261" t="str">
            <v>Взрывные работы</v>
          </cell>
          <cell r="D261">
            <v>360457.82</v>
          </cell>
          <cell r="E261">
            <v>327485.71999999997</v>
          </cell>
          <cell r="F261">
            <v>391843.03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215</v>
          </cell>
          <cell r="B262" t="str">
            <v xml:space="preserve">Pit Support                   </v>
          </cell>
          <cell r="C262" t="str">
            <v>Обслуживание карьера</v>
          </cell>
          <cell r="D262">
            <v>160871.49</v>
          </cell>
          <cell r="E262">
            <v>156144.75</v>
          </cell>
          <cell r="F262">
            <v>158961.49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216</v>
          </cell>
          <cell r="B263" t="str">
            <v xml:space="preserve">Dozers                        </v>
          </cell>
          <cell r="C263" t="str">
            <v>Дозеры</v>
          </cell>
          <cell r="D263">
            <v>278362.98</v>
          </cell>
          <cell r="E263">
            <v>452112.84</v>
          </cell>
          <cell r="F263">
            <v>278362.98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217</v>
          </cell>
          <cell r="B264" t="str">
            <v xml:space="preserve">Graders                       </v>
          </cell>
          <cell r="C264" t="str">
            <v>Грейдеры</v>
          </cell>
          <cell r="D264">
            <v>120202.45</v>
          </cell>
          <cell r="E264">
            <v>118123.23</v>
          </cell>
          <cell r="F264">
            <v>134796.22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218</v>
          </cell>
          <cell r="B265" t="str">
            <v xml:space="preserve">Shovels                       </v>
          </cell>
          <cell r="C265" t="str">
            <v>Экскаваторы</v>
          </cell>
          <cell r="D265">
            <v>305651.84999999998</v>
          </cell>
          <cell r="E265">
            <v>204088.36</v>
          </cell>
          <cell r="F265">
            <v>205651.85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220</v>
          </cell>
          <cell r="B266" t="str">
            <v xml:space="preserve">Exploration Activity          </v>
          </cell>
          <cell r="C266" t="str">
            <v>Геологоразведка</v>
          </cell>
          <cell r="D266">
            <v>206619.91</v>
          </cell>
          <cell r="E266">
            <v>336043.61</v>
          </cell>
          <cell r="F266">
            <v>346019.91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9">
          <cell r="B269" t="str">
            <v>Operating Costs by cost centers:</v>
          </cell>
          <cell r="D269" t="str">
            <v>January</v>
          </cell>
          <cell r="E269" t="str">
            <v>February</v>
          </cell>
          <cell r="F269" t="str">
            <v>March</v>
          </cell>
          <cell r="G269" t="str">
            <v>April</v>
          </cell>
          <cell r="H269" t="str">
            <v>May</v>
          </cell>
          <cell r="I269" t="str">
            <v>June</v>
          </cell>
          <cell r="J269" t="str">
            <v>July</v>
          </cell>
          <cell r="K269" t="str">
            <v>August</v>
          </cell>
          <cell r="L269" t="str">
            <v>September</v>
          </cell>
          <cell r="M269" t="str">
            <v>October</v>
          </cell>
          <cell r="N269" t="str">
            <v>November</v>
          </cell>
          <cell r="O269" t="str">
            <v>December</v>
          </cell>
        </row>
        <row r="270">
          <cell r="B270" t="str">
            <v>Mining Forecast</v>
          </cell>
          <cell r="D270" t="str">
            <v>Actual</v>
          </cell>
          <cell r="E270" t="str">
            <v>Actual</v>
          </cell>
          <cell r="F270" t="str">
            <v>Forecast</v>
          </cell>
          <cell r="G270" t="str">
            <v>Forecast</v>
          </cell>
          <cell r="H270" t="str">
            <v>Forecast</v>
          </cell>
          <cell r="I270" t="str">
            <v>Forecast</v>
          </cell>
          <cell r="J270" t="str">
            <v>Forecast</v>
          </cell>
          <cell r="K270" t="str">
            <v>Forecast</v>
          </cell>
          <cell r="L270" t="str">
            <v>Forecast</v>
          </cell>
          <cell r="M270" t="str">
            <v>Forecast</v>
          </cell>
          <cell r="N270" t="str">
            <v>Forecast</v>
          </cell>
          <cell r="O270" t="str">
            <v>Forecast</v>
          </cell>
        </row>
        <row r="271">
          <cell r="A271">
            <v>201</v>
          </cell>
          <cell r="B271" t="str">
            <v>Mine Administration</v>
          </cell>
          <cell r="C271" t="str">
            <v>Горный отдел.  Администрация</v>
          </cell>
          <cell r="D271">
            <v>96824.52</v>
          </cell>
          <cell r="E271">
            <v>60305</v>
          </cell>
          <cell r="F271">
            <v>80464.67</v>
          </cell>
          <cell r="G271">
            <v>69929.899999999994</v>
          </cell>
          <cell r="H271">
            <v>85966</v>
          </cell>
          <cell r="I271">
            <v>73405.039999999994</v>
          </cell>
          <cell r="J271">
            <v>66826.75</v>
          </cell>
          <cell r="K271">
            <v>74729.05</v>
          </cell>
          <cell r="L271">
            <v>73637</v>
          </cell>
          <cell r="M271">
            <v>73637</v>
          </cell>
          <cell r="N271">
            <v>73637</v>
          </cell>
          <cell r="O271">
            <v>73637</v>
          </cell>
        </row>
        <row r="272">
          <cell r="A272">
            <v>202</v>
          </cell>
          <cell r="B272" t="str">
            <v>Mine Light Vehicles</v>
          </cell>
          <cell r="C272" t="str">
            <v>Горный отдел.  Легковой транспорт</v>
          </cell>
          <cell r="D272">
            <v>25460.77</v>
          </cell>
          <cell r="E272">
            <v>21883.97</v>
          </cell>
          <cell r="F272">
            <v>26428.83</v>
          </cell>
          <cell r="G272">
            <v>33758.57</v>
          </cell>
          <cell r="H272">
            <v>33594</v>
          </cell>
          <cell r="I272">
            <v>45934.35</v>
          </cell>
          <cell r="J272">
            <v>25370.57</v>
          </cell>
          <cell r="K272">
            <v>26748.91</v>
          </cell>
          <cell r="L272">
            <v>31105</v>
          </cell>
          <cell r="M272">
            <v>31105</v>
          </cell>
          <cell r="N272">
            <v>31105</v>
          </cell>
          <cell r="O272">
            <v>31105</v>
          </cell>
        </row>
        <row r="273">
          <cell r="A273">
            <v>203</v>
          </cell>
          <cell r="B273" t="str">
            <v>Mine Training</v>
          </cell>
          <cell r="C273" t="str">
            <v>Горный отдел.  Треннинг</v>
          </cell>
          <cell r="D273">
            <v>15872.99</v>
          </cell>
          <cell r="E273">
            <v>15191</v>
          </cell>
          <cell r="F273">
            <v>31208.23</v>
          </cell>
          <cell r="G273">
            <v>17776.04</v>
          </cell>
          <cell r="H273">
            <v>21279</v>
          </cell>
          <cell r="I273">
            <v>23870.91</v>
          </cell>
          <cell r="J273">
            <v>29327.15</v>
          </cell>
          <cell r="K273">
            <v>6098.22</v>
          </cell>
          <cell r="L273">
            <v>25978</v>
          </cell>
          <cell r="M273">
            <v>25978</v>
          </cell>
          <cell r="N273">
            <v>25978</v>
          </cell>
          <cell r="O273">
            <v>25978</v>
          </cell>
        </row>
        <row r="274">
          <cell r="A274">
            <v>204</v>
          </cell>
          <cell r="B274" t="str">
            <v>Mine Dewatering</v>
          </cell>
          <cell r="C274" t="str">
            <v>Горный отдел.  Осушение</v>
          </cell>
          <cell r="D274">
            <v>41897.03</v>
          </cell>
          <cell r="E274">
            <v>217.78</v>
          </cell>
          <cell r="F274">
            <v>81155.11</v>
          </cell>
          <cell r="G274">
            <v>100846.03</v>
          </cell>
          <cell r="H274">
            <v>54203</v>
          </cell>
          <cell r="I274">
            <v>17251.53</v>
          </cell>
          <cell r="J274">
            <v>8729.4599999999991</v>
          </cell>
          <cell r="K274">
            <v>32522.54</v>
          </cell>
          <cell r="L274">
            <v>794</v>
          </cell>
          <cell r="M274">
            <v>794</v>
          </cell>
          <cell r="N274">
            <v>794</v>
          </cell>
          <cell r="O274">
            <v>794</v>
          </cell>
        </row>
        <row r="275">
          <cell r="A275">
            <v>205</v>
          </cell>
          <cell r="B275" t="str">
            <v>Mine Services - KOC</v>
          </cell>
          <cell r="C275" t="str">
            <v>Горный отдел.  Земельные работы</v>
          </cell>
          <cell r="D275">
            <v>0</v>
          </cell>
          <cell r="E275">
            <v>0</v>
          </cell>
          <cell r="F275">
            <v>166.58</v>
          </cell>
          <cell r="G275">
            <v>6034.74</v>
          </cell>
          <cell r="H275">
            <v>-6201</v>
          </cell>
          <cell r="I275">
            <v>0.01</v>
          </cell>
          <cell r="J275">
            <v>-0.02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206</v>
          </cell>
          <cell r="B276" t="str">
            <v>Mine Engineering &amp; Geology</v>
          </cell>
          <cell r="C276" t="str">
            <v>Инженерный-геологический отдел</v>
          </cell>
          <cell r="D276">
            <v>93076.63</v>
          </cell>
          <cell r="E276">
            <v>109610</v>
          </cell>
          <cell r="F276">
            <v>165812.45000000001</v>
          </cell>
          <cell r="G276">
            <v>116451.76</v>
          </cell>
          <cell r="H276">
            <v>230393</v>
          </cell>
          <cell r="I276">
            <v>174694.73</v>
          </cell>
          <cell r="J276">
            <v>122502.53</v>
          </cell>
          <cell r="K276">
            <v>143250.63</v>
          </cell>
          <cell r="L276">
            <v>206802</v>
          </cell>
          <cell r="M276">
            <v>206802</v>
          </cell>
          <cell r="N276">
            <v>206802</v>
          </cell>
          <cell r="O276">
            <v>206802</v>
          </cell>
        </row>
        <row r="277">
          <cell r="A277">
            <v>207</v>
          </cell>
          <cell r="B277" t="str">
            <v>Mine Services Contractors</v>
          </cell>
          <cell r="C277" t="str">
            <v>Горный отдел.  Обслуживание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1207</v>
          </cell>
          <cell r="I277">
            <v>-1206.83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208</v>
          </cell>
          <cell r="B278" t="str">
            <v>Primary Crusher</v>
          </cell>
          <cell r="C278" t="str">
            <v>Дробилка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-0.02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209</v>
          </cell>
          <cell r="B279" t="str">
            <v>Stockpile Rehandle</v>
          </cell>
          <cell r="C279" t="str">
            <v>Обработка отвалов</v>
          </cell>
          <cell r="D279">
            <v>86210.43</v>
          </cell>
          <cell r="E279">
            <v>32203.79</v>
          </cell>
          <cell r="F279">
            <v>22432.62</v>
          </cell>
          <cell r="G279">
            <v>12882.2</v>
          </cell>
          <cell r="H279">
            <v>46118</v>
          </cell>
          <cell r="I279">
            <v>91627.75</v>
          </cell>
          <cell r="J279">
            <v>100847.84</v>
          </cell>
          <cell r="K279">
            <v>122409.77</v>
          </cell>
          <cell r="L279">
            <v>6317</v>
          </cell>
          <cell r="M279">
            <v>6317</v>
          </cell>
          <cell r="N279">
            <v>6317</v>
          </cell>
          <cell r="O279">
            <v>6317</v>
          </cell>
        </row>
        <row r="280">
          <cell r="A280">
            <v>211</v>
          </cell>
          <cell r="B280" t="str">
            <v>CAT 992C Wheel Loaders</v>
          </cell>
          <cell r="C280" t="str">
            <v>Погрузка</v>
          </cell>
          <cell r="D280">
            <v>222940.7</v>
          </cell>
          <cell r="E280">
            <v>94631.73</v>
          </cell>
          <cell r="F280">
            <v>564352.09</v>
          </cell>
          <cell r="G280">
            <v>146985.79999999999</v>
          </cell>
          <cell r="H280">
            <v>238579</v>
          </cell>
          <cell r="I280">
            <v>85517.62</v>
          </cell>
          <cell r="J280">
            <v>70220.17</v>
          </cell>
          <cell r="K280">
            <v>61313.84</v>
          </cell>
          <cell r="L280">
            <v>138865</v>
          </cell>
          <cell r="M280">
            <v>138865</v>
          </cell>
          <cell r="N280">
            <v>138865</v>
          </cell>
          <cell r="O280">
            <v>138865</v>
          </cell>
        </row>
        <row r="281">
          <cell r="A281">
            <v>212</v>
          </cell>
          <cell r="B281" t="str">
            <v>CAT Haul Trucks</v>
          </cell>
          <cell r="C281" t="str">
            <v>Грузовики</v>
          </cell>
          <cell r="D281">
            <v>1038813.42</v>
          </cell>
          <cell r="E281">
            <v>1048212.71</v>
          </cell>
          <cell r="F281">
            <v>833116.72</v>
          </cell>
          <cell r="G281">
            <v>847005.65</v>
          </cell>
          <cell r="H281">
            <v>943566</v>
          </cell>
          <cell r="I281">
            <v>1415161.78</v>
          </cell>
          <cell r="J281">
            <v>433184.47</v>
          </cell>
          <cell r="K281">
            <v>918304.11</v>
          </cell>
          <cell r="L281">
            <v>793159</v>
          </cell>
          <cell r="M281">
            <v>793159</v>
          </cell>
          <cell r="N281">
            <v>793159</v>
          </cell>
          <cell r="O281">
            <v>793159</v>
          </cell>
        </row>
        <row r="282">
          <cell r="A282">
            <v>213</v>
          </cell>
          <cell r="B282" t="str">
            <v>Drilling</v>
          </cell>
          <cell r="C282" t="str">
            <v>Бурение</v>
          </cell>
          <cell r="D282">
            <v>209310.47</v>
          </cell>
          <cell r="E282">
            <v>186988.34</v>
          </cell>
          <cell r="F282">
            <v>215295.71</v>
          </cell>
          <cell r="G282">
            <v>205739.9</v>
          </cell>
          <cell r="H282">
            <v>170877</v>
          </cell>
          <cell r="I282">
            <v>320608.45</v>
          </cell>
          <cell r="J282">
            <v>120468.78</v>
          </cell>
          <cell r="K282">
            <v>153781.97</v>
          </cell>
          <cell r="L282">
            <v>269232</v>
          </cell>
          <cell r="M282">
            <v>269232</v>
          </cell>
          <cell r="N282">
            <v>269232</v>
          </cell>
          <cell r="O282">
            <v>269232</v>
          </cell>
        </row>
        <row r="283">
          <cell r="A283">
            <v>214</v>
          </cell>
          <cell r="B283" t="str">
            <v>Blasting</v>
          </cell>
          <cell r="C283" t="str">
            <v>Взрывные работы</v>
          </cell>
          <cell r="D283">
            <v>251779.78</v>
          </cell>
          <cell r="E283">
            <v>347569.62</v>
          </cell>
          <cell r="F283">
            <v>352214.62</v>
          </cell>
          <cell r="G283">
            <v>348928.92</v>
          </cell>
          <cell r="H283">
            <v>397838</v>
          </cell>
          <cell r="I283">
            <v>616032.79</v>
          </cell>
          <cell r="J283">
            <v>417743.65</v>
          </cell>
          <cell r="K283">
            <v>416952.62</v>
          </cell>
          <cell r="L283">
            <v>322557</v>
          </cell>
          <cell r="M283">
            <v>322557</v>
          </cell>
          <cell r="N283">
            <v>322557</v>
          </cell>
          <cell r="O283">
            <v>322557</v>
          </cell>
        </row>
        <row r="284">
          <cell r="A284">
            <v>215</v>
          </cell>
          <cell r="B284" t="str">
            <v>Pit Support</v>
          </cell>
          <cell r="C284" t="str">
            <v>Обслуживание карьера</v>
          </cell>
          <cell r="D284">
            <v>77951.88</v>
          </cell>
          <cell r="E284">
            <v>246703.19</v>
          </cell>
          <cell r="F284">
            <v>40386.06</v>
          </cell>
          <cell r="G284">
            <v>91570.22</v>
          </cell>
          <cell r="H284">
            <v>32390</v>
          </cell>
          <cell r="I284">
            <v>52245.35</v>
          </cell>
          <cell r="J284">
            <v>145693.14000000001</v>
          </cell>
          <cell r="K284">
            <v>186299.2</v>
          </cell>
          <cell r="L284">
            <v>9690</v>
          </cell>
          <cell r="M284">
            <v>9690</v>
          </cell>
          <cell r="N284">
            <v>9690</v>
          </cell>
          <cell r="O284">
            <v>9690</v>
          </cell>
        </row>
        <row r="285">
          <cell r="A285">
            <v>216</v>
          </cell>
          <cell r="B285" t="str">
            <v>Dozers</v>
          </cell>
          <cell r="C285" t="str">
            <v>Дозеры</v>
          </cell>
          <cell r="D285">
            <v>389872.43</v>
          </cell>
          <cell r="E285">
            <v>152671.13</v>
          </cell>
          <cell r="F285">
            <v>191755.05</v>
          </cell>
          <cell r="G285">
            <v>213645.42</v>
          </cell>
          <cell r="H285">
            <v>258772</v>
          </cell>
          <cell r="I285">
            <v>195855.6</v>
          </cell>
          <cell r="J285">
            <v>135969.15</v>
          </cell>
          <cell r="K285">
            <v>117536.6</v>
          </cell>
          <cell r="L285">
            <v>118481</v>
          </cell>
          <cell r="M285">
            <v>118481</v>
          </cell>
          <cell r="N285">
            <v>118481</v>
          </cell>
          <cell r="O285">
            <v>118481</v>
          </cell>
        </row>
        <row r="286">
          <cell r="A286">
            <v>217</v>
          </cell>
          <cell r="B286" t="str">
            <v xml:space="preserve">Graders                       </v>
          </cell>
          <cell r="C286" t="str">
            <v>Грейдеры</v>
          </cell>
          <cell r="D286">
            <v>209564.97</v>
          </cell>
          <cell r="E286">
            <v>83388.820000000007</v>
          </cell>
          <cell r="F286">
            <v>63198.34</v>
          </cell>
          <cell r="G286">
            <v>199806.88</v>
          </cell>
          <cell r="H286">
            <v>89029</v>
          </cell>
          <cell r="I286">
            <v>38328.699999999997</v>
          </cell>
          <cell r="J286">
            <v>13744.35</v>
          </cell>
          <cell r="K286">
            <v>65744.070000000007</v>
          </cell>
          <cell r="L286">
            <v>86798</v>
          </cell>
          <cell r="M286">
            <v>86798</v>
          </cell>
          <cell r="N286">
            <v>86798</v>
          </cell>
          <cell r="O286">
            <v>86798</v>
          </cell>
        </row>
        <row r="287">
          <cell r="A287">
            <v>218</v>
          </cell>
          <cell r="B287" t="str">
            <v xml:space="preserve">Shovels                       </v>
          </cell>
          <cell r="C287" t="str">
            <v>Экскаваторы</v>
          </cell>
          <cell r="D287">
            <v>209564.97</v>
          </cell>
          <cell r="E287">
            <v>83388.820000000007</v>
          </cell>
          <cell r="F287">
            <v>63198.34</v>
          </cell>
          <cell r="G287">
            <v>199806.88</v>
          </cell>
          <cell r="H287">
            <v>89029</v>
          </cell>
          <cell r="I287">
            <v>38328.699999999997</v>
          </cell>
          <cell r="J287">
            <v>13744.35</v>
          </cell>
          <cell r="K287">
            <v>65744.070000000007</v>
          </cell>
          <cell r="L287">
            <v>86798</v>
          </cell>
          <cell r="M287">
            <v>86798</v>
          </cell>
          <cell r="N287">
            <v>86798</v>
          </cell>
          <cell r="O287">
            <v>86798</v>
          </cell>
        </row>
        <row r="288">
          <cell r="A288">
            <v>220</v>
          </cell>
          <cell r="B288" t="str">
            <v xml:space="preserve">Exploration Activity          </v>
          </cell>
          <cell r="C288" t="str">
            <v>Геологоразведка</v>
          </cell>
          <cell r="D288">
            <v>266398.49</v>
          </cell>
          <cell r="E288">
            <v>129616.78</v>
          </cell>
          <cell r="F288">
            <v>215294.14</v>
          </cell>
          <cell r="G288">
            <v>347879.07</v>
          </cell>
          <cell r="H288">
            <v>428380</v>
          </cell>
          <cell r="I288">
            <v>120520.16</v>
          </cell>
          <cell r="J288">
            <v>463076.03</v>
          </cell>
          <cell r="K288">
            <v>708873.12</v>
          </cell>
          <cell r="L288">
            <v>140001</v>
          </cell>
          <cell r="M288">
            <v>140001</v>
          </cell>
          <cell r="N288">
            <v>140001</v>
          </cell>
          <cell r="O288">
            <v>140001</v>
          </cell>
        </row>
        <row r="291">
          <cell r="B291" t="str">
            <v>Operating Costs by cost centers:</v>
          </cell>
          <cell r="D291" t="str">
            <v>January</v>
          </cell>
          <cell r="E291" t="str">
            <v>February</v>
          </cell>
          <cell r="F291" t="str">
            <v>March</v>
          </cell>
          <cell r="G291" t="str">
            <v>April</v>
          </cell>
          <cell r="H291" t="str">
            <v>May</v>
          </cell>
          <cell r="I291" t="str">
            <v>June</v>
          </cell>
          <cell r="J291" t="str">
            <v>July</v>
          </cell>
          <cell r="K291" t="str">
            <v>August</v>
          </cell>
          <cell r="L291" t="str">
            <v>September</v>
          </cell>
          <cell r="M291" t="str">
            <v>October</v>
          </cell>
          <cell r="N291" t="str">
            <v>November</v>
          </cell>
          <cell r="O291" t="str">
            <v>December</v>
          </cell>
        </row>
        <row r="292">
          <cell r="B292" t="str">
            <v>Milling Actuals</v>
          </cell>
        </row>
        <row r="293">
          <cell r="A293">
            <v>301</v>
          </cell>
          <cell r="B293" t="str">
            <v xml:space="preserve">Mill Administration           </v>
          </cell>
          <cell r="C293" t="str">
            <v>Фабрика.  Администрация</v>
          </cell>
          <cell r="D293">
            <v>66858.825503148648</v>
          </cell>
          <cell r="E293">
            <v>86740.784547856456</v>
          </cell>
          <cell r="F293">
            <v>70827.937023840175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302</v>
          </cell>
          <cell r="B294" t="str">
            <v xml:space="preserve">Mill Light Vehicles           </v>
          </cell>
          <cell r="C294" t="str">
            <v>Фабрика.  Легковой автотранспорт</v>
          </cell>
          <cell r="D294">
            <v>2218.0981755371095</v>
          </cell>
          <cell r="E294">
            <v>4202.033593066406</v>
          </cell>
          <cell r="F294">
            <v>5644.1714801269536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304</v>
          </cell>
          <cell r="B295" t="str">
            <v xml:space="preserve">Mill Building Operation       </v>
          </cell>
          <cell r="C295" t="str">
            <v>Эксплуатация здания фабрики.</v>
          </cell>
          <cell r="D295">
            <v>9113.6061000000009</v>
          </cell>
          <cell r="E295">
            <v>7177.6310762469966</v>
          </cell>
          <cell r="F295">
            <v>17951.532309006681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305</v>
          </cell>
          <cell r="B296" t="str">
            <v xml:space="preserve">Assay Laboratory              </v>
          </cell>
          <cell r="C296" t="str">
            <v>Химическая лаборатория</v>
          </cell>
          <cell r="D296">
            <v>18837.533103791407</v>
          </cell>
          <cell r="E296">
            <v>28291.059860680154</v>
          </cell>
          <cell r="F296">
            <v>23180.824237780595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306</v>
          </cell>
          <cell r="B297" t="str">
            <v xml:space="preserve">Metallurgical Laboratory      </v>
          </cell>
          <cell r="C297" t="str">
            <v>Металлургическая лаборатория</v>
          </cell>
          <cell r="D297">
            <v>8209.9023037888746</v>
          </cell>
          <cell r="E297">
            <v>16731.827555175903</v>
          </cell>
          <cell r="F297">
            <v>16816.312870879352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312</v>
          </cell>
          <cell r="B298" t="str">
            <v xml:space="preserve">Primary Crushing/Ore Handling </v>
          </cell>
          <cell r="C298" t="str">
            <v>Первичное дробление/сортировка отвалов</v>
          </cell>
          <cell r="D298">
            <v>41090.451099999998</v>
          </cell>
          <cell r="E298">
            <v>39513.937000000005</v>
          </cell>
          <cell r="F298">
            <v>73232.759900000005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313</v>
          </cell>
          <cell r="B299" t="str">
            <v xml:space="preserve">Grinding/Pebble Crusher       </v>
          </cell>
          <cell r="C299" t="str">
            <v>Измельчение/дробление гальки</v>
          </cell>
          <cell r="D299">
            <v>397895.67415568227</v>
          </cell>
          <cell r="E299">
            <v>399296.73619062715</v>
          </cell>
          <cell r="F299">
            <v>743094.01269762218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314</v>
          </cell>
          <cell r="B300" t="str">
            <v xml:space="preserve">Flotation/Thickening          </v>
          </cell>
          <cell r="C300" t="str">
            <v>Флотация/уплотнение</v>
          </cell>
          <cell r="D300">
            <v>223716.02369024642</v>
          </cell>
          <cell r="E300">
            <v>205614.66773632573</v>
          </cell>
          <cell r="F300">
            <v>238265.81825249686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315</v>
          </cell>
          <cell r="B301" t="str">
            <v xml:space="preserve">Carbon in Leach               </v>
          </cell>
          <cell r="C301" t="str">
            <v>УВР</v>
          </cell>
          <cell r="D301">
            <v>575072.77989922662</v>
          </cell>
          <cell r="E301">
            <v>504146.8662578502</v>
          </cell>
          <cell r="F301">
            <v>605796.38799255504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316</v>
          </cell>
          <cell r="B302" t="str">
            <v xml:space="preserve">Carbon Stripping Refinary     </v>
          </cell>
          <cell r="C302" t="str">
            <v>Вскрыша углерода/аффинаж</v>
          </cell>
          <cell r="D302">
            <v>99362.204934871159</v>
          </cell>
          <cell r="E302">
            <v>91373.882270914823</v>
          </cell>
          <cell r="F302">
            <v>112557.84287048111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317</v>
          </cell>
          <cell r="B303" t="str">
            <v xml:space="preserve">Tailings Transportation       </v>
          </cell>
          <cell r="C303" t="str">
            <v>Транспортировка х/хранилища.</v>
          </cell>
          <cell r="D303">
            <v>216.78721338643641</v>
          </cell>
          <cell r="E303">
            <v>51586.02914619619</v>
          </cell>
          <cell r="F303">
            <v>18106.687908567244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318</v>
          </cell>
          <cell r="B304" t="str">
            <v xml:space="preserve">Mill Utilities                </v>
          </cell>
          <cell r="C304" t="str">
            <v>Фабрика.  Коммунальные службы</v>
          </cell>
          <cell r="D304">
            <v>511744.31146628776</v>
          </cell>
          <cell r="E304">
            <v>468202.55626664677</v>
          </cell>
          <cell r="F304">
            <v>513897.50706001528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323</v>
          </cell>
          <cell r="B305" t="str">
            <v xml:space="preserve">Water &amp; Effluent Treatment    </v>
          </cell>
          <cell r="C305" t="str">
            <v>Водоснабжение/очистка промстоков</v>
          </cell>
          <cell r="D305">
            <v>107291.97614280891</v>
          </cell>
          <cell r="E305">
            <v>121858.49235611813</v>
          </cell>
          <cell r="F305">
            <v>89322.032252551624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8">
          <cell r="B308" t="str">
            <v>Operating Costs by cost centers:</v>
          </cell>
          <cell r="D308" t="str">
            <v>January</v>
          </cell>
          <cell r="E308" t="str">
            <v>February</v>
          </cell>
          <cell r="F308" t="str">
            <v>March</v>
          </cell>
          <cell r="G308" t="str">
            <v>April</v>
          </cell>
          <cell r="H308" t="str">
            <v>May</v>
          </cell>
          <cell r="I308" t="str">
            <v>June</v>
          </cell>
          <cell r="J308" t="str">
            <v>July</v>
          </cell>
          <cell r="K308" t="str">
            <v>August</v>
          </cell>
          <cell r="L308" t="str">
            <v>September</v>
          </cell>
          <cell r="M308" t="str">
            <v>October</v>
          </cell>
          <cell r="N308" t="str">
            <v>November</v>
          </cell>
          <cell r="O308" t="str">
            <v>December</v>
          </cell>
        </row>
        <row r="309">
          <cell r="B309" t="str">
            <v>Milling Budget</v>
          </cell>
        </row>
        <row r="310">
          <cell r="A310">
            <v>301</v>
          </cell>
          <cell r="B310" t="str">
            <v xml:space="preserve">Mill Administration           </v>
          </cell>
          <cell r="C310" t="str">
            <v>Фабрика.  Администрация</v>
          </cell>
          <cell r="D310">
            <v>79669.23</v>
          </cell>
          <cell r="E310">
            <v>77976.210000000006</v>
          </cell>
          <cell r="F310">
            <v>79669.23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302</v>
          </cell>
          <cell r="B311" t="str">
            <v xml:space="preserve">Mill Light Vehicles           </v>
          </cell>
          <cell r="C311" t="str">
            <v>Фабрика.  Легковой автотранспорт</v>
          </cell>
          <cell r="D311">
            <v>6785</v>
          </cell>
          <cell r="E311">
            <v>6785</v>
          </cell>
          <cell r="F311">
            <v>6785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304</v>
          </cell>
          <cell r="B312" t="str">
            <v xml:space="preserve">Mill Building Operation       </v>
          </cell>
          <cell r="C312" t="str">
            <v>Эксплуатация здания фабрики.</v>
          </cell>
          <cell r="D312">
            <v>12052</v>
          </cell>
          <cell r="E312">
            <v>12052</v>
          </cell>
          <cell r="F312">
            <v>12052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305</v>
          </cell>
          <cell r="B313" t="str">
            <v xml:space="preserve">Assay Laboratory              </v>
          </cell>
          <cell r="C313" t="str">
            <v>Химическая лаборатория</v>
          </cell>
          <cell r="D313">
            <v>72484.759999999995</v>
          </cell>
          <cell r="E313">
            <v>70331.86</v>
          </cell>
          <cell r="F313">
            <v>72756.759999999995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306</v>
          </cell>
          <cell r="B314" t="str">
            <v xml:space="preserve">Metallurgical Laboratory      </v>
          </cell>
          <cell r="C314" t="str">
            <v>Металлургическая лаборатория</v>
          </cell>
          <cell r="D314">
            <v>14501.82</v>
          </cell>
          <cell r="E314">
            <v>13844.94</v>
          </cell>
          <cell r="F314">
            <v>15238.4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312</v>
          </cell>
          <cell r="B315" t="str">
            <v xml:space="preserve">Primary Crushing/Ore Handling </v>
          </cell>
          <cell r="C315" t="str">
            <v>Первичное дробление/сортировка отвалов</v>
          </cell>
          <cell r="D315">
            <v>46605</v>
          </cell>
          <cell r="E315">
            <v>100597</v>
          </cell>
          <cell r="F315">
            <v>46597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313</v>
          </cell>
          <cell r="B316" t="str">
            <v xml:space="preserve">Grinding/Pebble Crusher       </v>
          </cell>
          <cell r="C316" t="str">
            <v>Измельчение/дробление гальки</v>
          </cell>
          <cell r="D316">
            <v>428837.17</v>
          </cell>
          <cell r="E316">
            <v>769616.38</v>
          </cell>
          <cell r="F316">
            <v>552264.77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314</v>
          </cell>
          <cell r="B317" t="str">
            <v xml:space="preserve">Flotation/Thickening          </v>
          </cell>
          <cell r="C317" t="str">
            <v>Флотация/уплотнение</v>
          </cell>
          <cell r="D317">
            <v>232850.26</v>
          </cell>
          <cell r="E317">
            <v>208522.91</v>
          </cell>
          <cell r="F317">
            <v>232611.6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315</v>
          </cell>
          <cell r="B318" t="str">
            <v xml:space="preserve">Carbon in Leach               </v>
          </cell>
          <cell r="C318" t="str">
            <v>УВР</v>
          </cell>
          <cell r="D318">
            <v>647966.75</v>
          </cell>
          <cell r="E318">
            <v>572241.6</v>
          </cell>
          <cell r="F318">
            <v>647189.57999999996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316</v>
          </cell>
          <cell r="B319" t="str">
            <v xml:space="preserve">Carbon Stripping Refinary     </v>
          </cell>
          <cell r="C319" t="str">
            <v>Вскрыша углерода/аффинаж</v>
          </cell>
          <cell r="D319">
            <v>113663.6</v>
          </cell>
          <cell r="E319">
            <v>109771.34</v>
          </cell>
          <cell r="F319">
            <v>113629.89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317</v>
          </cell>
          <cell r="B320" t="str">
            <v xml:space="preserve">Tailings Transportation       </v>
          </cell>
          <cell r="C320" t="str">
            <v>Транспортировка х/хранилища.</v>
          </cell>
          <cell r="D320">
            <v>35262</v>
          </cell>
          <cell r="E320">
            <v>27262</v>
          </cell>
          <cell r="F320">
            <v>36762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318</v>
          </cell>
          <cell r="B321" t="str">
            <v xml:space="preserve">Mill Utilities                </v>
          </cell>
          <cell r="C321" t="str">
            <v>Фабрика.  Коммунальные службы</v>
          </cell>
          <cell r="D321">
            <v>540818.17000000004</v>
          </cell>
          <cell r="E321">
            <v>488899.18</v>
          </cell>
          <cell r="F321">
            <v>520617.17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323</v>
          </cell>
          <cell r="B322" t="str">
            <v xml:space="preserve">Water &amp; Effluent Treatment    </v>
          </cell>
          <cell r="C322" t="str">
            <v>Водоснабжение/очистка промстоков</v>
          </cell>
          <cell r="D322">
            <v>81228.5</v>
          </cell>
          <cell r="E322">
            <v>128938.7</v>
          </cell>
          <cell r="F322">
            <v>71874.5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5">
          <cell r="B325" t="str">
            <v>Operating Costs by cost centers:</v>
          </cell>
          <cell r="D325" t="str">
            <v>January</v>
          </cell>
          <cell r="E325" t="str">
            <v>February</v>
          </cell>
          <cell r="F325" t="str">
            <v>March</v>
          </cell>
          <cell r="G325" t="str">
            <v>April</v>
          </cell>
          <cell r="H325" t="str">
            <v>May</v>
          </cell>
          <cell r="I325" t="str">
            <v>June</v>
          </cell>
          <cell r="J325" t="str">
            <v>July</v>
          </cell>
          <cell r="K325" t="str">
            <v>August</v>
          </cell>
          <cell r="L325" t="str">
            <v>September</v>
          </cell>
          <cell r="M325" t="str">
            <v>October</v>
          </cell>
          <cell r="N325" t="str">
            <v>November</v>
          </cell>
          <cell r="O325" t="str">
            <v>December</v>
          </cell>
        </row>
        <row r="326">
          <cell r="B326" t="str">
            <v>Milling Forecast</v>
          </cell>
          <cell r="D326" t="str">
            <v>Actual</v>
          </cell>
          <cell r="E326" t="str">
            <v>Actual</v>
          </cell>
          <cell r="F326" t="str">
            <v>Forecast</v>
          </cell>
          <cell r="G326" t="str">
            <v>Forecast</v>
          </cell>
          <cell r="H326" t="str">
            <v>Forecast</v>
          </cell>
          <cell r="I326" t="str">
            <v>Forecast</v>
          </cell>
          <cell r="J326" t="str">
            <v>Forecast</v>
          </cell>
          <cell r="K326" t="str">
            <v>Forecast</v>
          </cell>
          <cell r="L326" t="str">
            <v>Forecast</v>
          </cell>
          <cell r="M326" t="str">
            <v>Forecast</v>
          </cell>
          <cell r="N326" t="str">
            <v>Forecast</v>
          </cell>
          <cell r="O326" t="str">
            <v>Forecast</v>
          </cell>
        </row>
        <row r="327">
          <cell r="A327">
            <v>301</v>
          </cell>
          <cell r="B327" t="str">
            <v>Mill Administration</v>
          </cell>
          <cell r="C327" t="str">
            <v>Фабрика.  Администрация</v>
          </cell>
          <cell r="D327">
            <v>58189.19</v>
          </cell>
          <cell r="E327">
            <v>69442</v>
          </cell>
          <cell r="F327">
            <v>107448.81</v>
          </cell>
          <cell r="G327">
            <v>74715.72</v>
          </cell>
          <cell r="H327">
            <v>90297.21</v>
          </cell>
          <cell r="I327">
            <v>79517.53</v>
          </cell>
          <cell r="J327">
            <v>70545.27</v>
          </cell>
          <cell r="K327">
            <v>75361.490000000005</v>
          </cell>
          <cell r="L327">
            <v>106090</v>
          </cell>
          <cell r="M327">
            <v>106090</v>
          </cell>
          <cell r="N327">
            <v>106090</v>
          </cell>
          <cell r="O327">
            <v>106090</v>
          </cell>
        </row>
        <row r="328">
          <cell r="A328">
            <v>302</v>
          </cell>
          <cell r="B328" t="str">
            <v>Mill Light Vehicles</v>
          </cell>
          <cell r="C328" t="str">
            <v>Фабрика.  Легковой автотранспорт</v>
          </cell>
          <cell r="D328">
            <v>15466.33</v>
          </cell>
          <cell r="E328">
            <v>14683</v>
          </cell>
          <cell r="F328">
            <v>26973.62</v>
          </cell>
          <cell r="G328">
            <v>45385.71</v>
          </cell>
          <cell r="H328">
            <v>-24353.66</v>
          </cell>
          <cell r="I328">
            <v>25358.45</v>
          </cell>
          <cell r="J328">
            <v>8218.1</v>
          </cell>
          <cell r="K328">
            <v>12169.49</v>
          </cell>
          <cell r="L328">
            <v>16767</v>
          </cell>
          <cell r="M328">
            <v>16767</v>
          </cell>
          <cell r="N328">
            <v>16767</v>
          </cell>
          <cell r="O328">
            <v>16767</v>
          </cell>
        </row>
        <row r="329">
          <cell r="A329">
            <v>304</v>
          </cell>
          <cell r="B329" t="str">
            <v>Mill Building Operation</v>
          </cell>
          <cell r="C329" t="str">
            <v>Эксплуатация здания фабрики.</v>
          </cell>
          <cell r="D329">
            <v>11161.84</v>
          </cell>
          <cell r="E329">
            <v>14802</v>
          </cell>
          <cell r="F329">
            <v>17535.93</v>
          </cell>
          <cell r="G329">
            <v>12163.03</v>
          </cell>
          <cell r="H329">
            <v>10007.44</v>
          </cell>
          <cell r="I329">
            <v>14256.83</v>
          </cell>
          <cell r="J329">
            <v>15132.49</v>
          </cell>
          <cell r="K329">
            <v>15883.85</v>
          </cell>
          <cell r="L329">
            <v>16458</v>
          </cell>
          <cell r="M329">
            <v>16458</v>
          </cell>
          <cell r="N329">
            <v>16458</v>
          </cell>
          <cell r="O329">
            <v>16458</v>
          </cell>
        </row>
        <row r="330">
          <cell r="A330">
            <v>305</v>
          </cell>
          <cell r="B330" t="str">
            <v>Assay Laboratory</v>
          </cell>
          <cell r="C330" t="str">
            <v>Химическая лаборатория</v>
          </cell>
          <cell r="D330">
            <v>19029.759999999998</v>
          </cell>
          <cell r="E330">
            <v>22589</v>
          </cell>
          <cell r="F330">
            <v>33707.25</v>
          </cell>
          <cell r="G330">
            <v>-4905.82</v>
          </cell>
          <cell r="H330">
            <v>35289.440000000002</v>
          </cell>
          <cell r="I330">
            <v>23923.279999999999</v>
          </cell>
          <cell r="J330">
            <v>23611.06</v>
          </cell>
          <cell r="K330">
            <v>19082.68</v>
          </cell>
          <cell r="L330">
            <v>32992</v>
          </cell>
          <cell r="M330">
            <v>32992</v>
          </cell>
          <cell r="N330">
            <v>32992</v>
          </cell>
          <cell r="O330">
            <v>32992</v>
          </cell>
        </row>
        <row r="331">
          <cell r="A331">
            <v>306</v>
          </cell>
          <cell r="B331" t="str">
            <v>Metallurgical Laboratory</v>
          </cell>
          <cell r="C331" t="str">
            <v>Металлургическая лаборатория</v>
          </cell>
          <cell r="D331">
            <v>10004.790000000001</v>
          </cell>
          <cell r="E331">
            <v>11918</v>
          </cell>
          <cell r="F331">
            <v>15396.12</v>
          </cell>
          <cell r="G331">
            <v>12070.11</v>
          </cell>
          <cell r="H331">
            <v>14251.62</v>
          </cell>
          <cell r="I331">
            <v>17686.3</v>
          </cell>
          <cell r="J331">
            <v>22039.19</v>
          </cell>
          <cell r="K331">
            <v>13747.48</v>
          </cell>
          <cell r="L331">
            <v>12219</v>
          </cell>
          <cell r="M331">
            <v>12219</v>
          </cell>
          <cell r="N331">
            <v>12219</v>
          </cell>
          <cell r="O331">
            <v>12219</v>
          </cell>
        </row>
        <row r="332">
          <cell r="A332">
            <v>312</v>
          </cell>
          <cell r="B332" t="str">
            <v>Primary Crushing/Ore Handling</v>
          </cell>
          <cell r="C332" t="str">
            <v>Первичное дробление/сортировка отвалов</v>
          </cell>
          <cell r="D332">
            <v>33892.480000000003</v>
          </cell>
          <cell r="E332">
            <v>51941</v>
          </cell>
          <cell r="F332">
            <v>39067.660000000003</v>
          </cell>
          <cell r="G332">
            <v>87318.48</v>
          </cell>
          <cell r="H332">
            <v>39034.019999999997</v>
          </cell>
          <cell r="I332">
            <v>28216.9</v>
          </cell>
          <cell r="J332">
            <v>35414.47</v>
          </cell>
          <cell r="K332">
            <v>34368.400000000001</v>
          </cell>
          <cell r="L332">
            <v>101233</v>
          </cell>
          <cell r="M332">
            <v>101233</v>
          </cell>
          <cell r="N332">
            <v>101233</v>
          </cell>
          <cell r="O332">
            <v>101233</v>
          </cell>
        </row>
        <row r="333">
          <cell r="A333">
            <v>313</v>
          </cell>
          <cell r="B333" t="str">
            <v>Grinding/Pebble Crusher</v>
          </cell>
          <cell r="C333" t="str">
            <v>Измельчение/дробление гальки</v>
          </cell>
          <cell r="D333">
            <v>477700.26</v>
          </cell>
          <cell r="E333">
            <v>723083</v>
          </cell>
          <cell r="F333">
            <v>744661.61</v>
          </cell>
          <cell r="G333">
            <v>590120.75</v>
          </cell>
          <cell r="H333">
            <v>585000.05000000005</v>
          </cell>
          <cell r="I333">
            <v>812325.09</v>
          </cell>
          <cell r="J333">
            <v>796303.89</v>
          </cell>
          <cell r="K333">
            <v>783484.93</v>
          </cell>
          <cell r="L333">
            <v>537173</v>
          </cell>
          <cell r="M333">
            <v>537173</v>
          </cell>
          <cell r="N333">
            <v>537173</v>
          </cell>
          <cell r="O333">
            <v>537173</v>
          </cell>
        </row>
        <row r="334">
          <cell r="A334">
            <v>314</v>
          </cell>
          <cell r="B334" t="str">
            <v>Flotation/Thickening</v>
          </cell>
          <cell r="C334" t="str">
            <v>Флотация/уплотнение</v>
          </cell>
          <cell r="D334">
            <v>274503.95</v>
          </cell>
          <cell r="E334">
            <v>225773</v>
          </cell>
          <cell r="F334">
            <v>224462.69</v>
          </cell>
          <cell r="G334">
            <v>238931.63</v>
          </cell>
          <cell r="H334">
            <v>193390.04</v>
          </cell>
          <cell r="I334">
            <v>272738.45</v>
          </cell>
          <cell r="J334">
            <v>269887.57</v>
          </cell>
          <cell r="K334">
            <v>228626.04</v>
          </cell>
          <cell r="L334">
            <v>241205</v>
          </cell>
          <cell r="M334">
            <v>241205</v>
          </cell>
          <cell r="N334">
            <v>241205</v>
          </cell>
          <cell r="O334">
            <v>241205</v>
          </cell>
        </row>
        <row r="335">
          <cell r="A335">
            <v>315</v>
          </cell>
          <cell r="B335" t="str">
            <v>Carbon in Leach</v>
          </cell>
          <cell r="C335" t="str">
            <v>УВР</v>
          </cell>
          <cell r="D335">
            <v>630376.01</v>
          </cell>
          <cell r="E335">
            <v>493823</v>
          </cell>
          <cell r="F335">
            <v>559153.76</v>
          </cell>
          <cell r="G335">
            <v>655912.07999999996</v>
          </cell>
          <cell r="H335">
            <v>593063.47</v>
          </cell>
          <cell r="I335">
            <v>647513.29</v>
          </cell>
          <cell r="J335">
            <v>597551.67000000004</v>
          </cell>
          <cell r="K335">
            <v>578640.04</v>
          </cell>
          <cell r="L335">
            <v>696717</v>
          </cell>
          <cell r="M335">
            <v>696717</v>
          </cell>
          <cell r="N335">
            <v>696717</v>
          </cell>
          <cell r="O335">
            <v>696717</v>
          </cell>
        </row>
        <row r="336">
          <cell r="A336">
            <v>316</v>
          </cell>
          <cell r="B336" t="str">
            <v>Carbon Stripping/Refining &amp; Reagents</v>
          </cell>
          <cell r="C336" t="str">
            <v>Вскрыша углерода/аффинаж</v>
          </cell>
          <cell r="D336">
            <v>69701.5</v>
          </cell>
          <cell r="E336">
            <v>80794</v>
          </cell>
          <cell r="F336">
            <v>159884.25</v>
          </cell>
          <cell r="G336">
            <v>64345.69</v>
          </cell>
          <cell r="H336">
            <v>77744.37</v>
          </cell>
          <cell r="I336">
            <v>123084.71</v>
          </cell>
          <cell r="J336">
            <v>89263.39</v>
          </cell>
          <cell r="K336">
            <v>71548.39</v>
          </cell>
          <cell r="L336">
            <v>118185</v>
          </cell>
          <cell r="M336">
            <v>118185</v>
          </cell>
          <cell r="N336">
            <v>118185</v>
          </cell>
          <cell r="O336">
            <v>118185</v>
          </cell>
        </row>
        <row r="337">
          <cell r="A337">
            <v>317</v>
          </cell>
          <cell r="B337" t="str">
            <v>Tailings Transportation</v>
          </cell>
          <cell r="C337" t="str">
            <v>Транспортировка х/хранилища.</v>
          </cell>
          <cell r="D337">
            <v>-1862.11</v>
          </cell>
          <cell r="E337">
            <v>23098</v>
          </cell>
          <cell r="F337">
            <v>31817.84</v>
          </cell>
          <cell r="G337">
            <v>64366.27</v>
          </cell>
          <cell r="H337">
            <v>33706.25</v>
          </cell>
          <cell r="I337">
            <v>55235.33</v>
          </cell>
          <cell r="J337">
            <v>90242.43</v>
          </cell>
          <cell r="K337">
            <v>70213.97</v>
          </cell>
          <cell r="L337">
            <v>12500</v>
          </cell>
          <cell r="M337">
            <v>12500</v>
          </cell>
          <cell r="N337">
            <v>12500</v>
          </cell>
          <cell r="O337">
            <v>12500</v>
          </cell>
        </row>
        <row r="338">
          <cell r="A338">
            <v>318</v>
          </cell>
          <cell r="B338" t="str">
            <v>Mill Utilities</v>
          </cell>
          <cell r="C338" t="str">
            <v>Фабрика.  Коммунальные службы</v>
          </cell>
          <cell r="D338">
            <v>471787.31</v>
          </cell>
          <cell r="E338">
            <v>427288</v>
          </cell>
          <cell r="F338">
            <v>483381.99</v>
          </cell>
          <cell r="G338">
            <v>448071.26</v>
          </cell>
          <cell r="H338">
            <v>451046.51</v>
          </cell>
          <cell r="I338">
            <v>484666.99</v>
          </cell>
          <cell r="J338">
            <v>432659.3</v>
          </cell>
          <cell r="K338">
            <v>440749.67</v>
          </cell>
          <cell r="L338">
            <v>422629</v>
          </cell>
          <cell r="M338">
            <v>422629</v>
          </cell>
          <cell r="N338">
            <v>422629</v>
          </cell>
          <cell r="O338">
            <v>422629</v>
          </cell>
        </row>
        <row r="339">
          <cell r="A339">
            <v>323</v>
          </cell>
          <cell r="B339" t="str">
            <v>Water &amp; Effluent Treatment</v>
          </cell>
          <cell r="C339" t="str">
            <v>Водоснабжение/очистка промстоков</v>
          </cell>
          <cell r="D339">
            <v>113380.61</v>
          </cell>
          <cell r="E339">
            <v>3007</v>
          </cell>
          <cell r="F339">
            <v>64761.02</v>
          </cell>
          <cell r="G339">
            <v>135071.82</v>
          </cell>
          <cell r="H339">
            <v>191506.27</v>
          </cell>
          <cell r="I339">
            <v>215828.66</v>
          </cell>
          <cell r="J339">
            <v>195562.61</v>
          </cell>
          <cell r="K339">
            <v>199637.95</v>
          </cell>
          <cell r="L339">
            <v>178473</v>
          </cell>
          <cell r="M339">
            <v>178473</v>
          </cell>
          <cell r="N339">
            <v>178473</v>
          </cell>
          <cell r="O339">
            <v>178473</v>
          </cell>
        </row>
        <row r="342">
          <cell r="B342" t="str">
            <v>Operating Costs by cost centers:</v>
          </cell>
          <cell r="D342" t="str">
            <v>January</v>
          </cell>
          <cell r="E342" t="str">
            <v>February</v>
          </cell>
          <cell r="F342" t="str">
            <v>March</v>
          </cell>
          <cell r="G342" t="str">
            <v>April</v>
          </cell>
          <cell r="H342" t="str">
            <v>May</v>
          </cell>
          <cell r="I342" t="str">
            <v>June</v>
          </cell>
          <cell r="J342" t="str">
            <v>July</v>
          </cell>
          <cell r="K342" t="str">
            <v>August</v>
          </cell>
          <cell r="L342" t="str">
            <v>September</v>
          </cell>
          <cell r="M342" t="str">
            <v>October</v>
          </cell>
          <cell r="N342" t="str">
            <v>November</v>
          </cell>
          <cell r="O342" t="str">
            <v>December</v>
          </cell>
        </row>
        <row r="343">
          <cell r="B343" t="str">
            <v>Site Administration Actuals</v>
          </cell>
        </row>
        <row r="344">
          <cell r="A344">
            <v>401</v>
          </cell>
          <cell r="B344" t="str">
            <v xml:space="preserve">Site Administration           </v>
          </cell>
          <cell r="C344" t="str">
            <v>Администрация на объекте</v>
          </cell>
          <cell r="D344">
            <v>426398.72043796495</v>
          </cell>
          <cell r="E344">
            <v>422161.45468475245</v>
          </cell>
          <cell r="F344">
            <v>452314.84778972698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402</v>
          </cell>
          <cell r="B345" t="str">
            <v xml:space="preserve">Administration Light Vehicles </v>
          </cell>
          <cell r="C345" t="str">
            <v>Легковой транспорт администрации</v>
          </cell>
          <cell r="D345">
            <v>3861.0057343952476</v>
          </cell>
          <cell r="E345">
            <v>2713.1147938476561</v>
          </cell>
          <cell r="F345">
            <v>4093.5677683593749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404</v>
          </cell>
          <cell r="B346" t="str">
            <v xml:space="preserve">Power Line Loan               </v>
          </cell>
          <cell r="C346" t="str">
            <v>Балыкчи  - ЛЭП в Тамгу</v>
          </cell>
          <cell r="D346">
            <v>308342.07</v>
          </cell>
          <cell r="E346">
            <v>278502.51</v>
          </cell>
          <cell r="F346">
            <v>308342.07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411</v>
          </cell>
          <cell r="B347" t="str">
            <v xml:space="preserve">Commuting                     </v>
          </cell>
          <cell r="C347" t="str">
            <v>Переезды</v>
          </cell>
          <cell r="D347">
            <v>64635.547369837528</v>
          </cell>
          <cell r="E347">
            <v>189629.45207142667</v>
          </cell>
          <cell r="F347">
            <v>178868.70141517691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412</v>
          </cell>
          <cell r="B348" t="str">
            <v xml:space="preserve">Camp Operation                </v>
          </cell>
          <cell r="C348" t="str">
            <v>Поселок.  Эксплуатация</v>
          </cell>
          <cell r="D348">
            <v>87544.456778879612</v>
          </cell>
          <cell r="E348">
            <v>102720.94396081452</v>
          </cell>
          <cell r="F348">
            <v>82626.115776871389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415</v>
          </cell>
          <cell r="B349" t="str">
            <v xml:space="preserve">Camp Catering                 </v>
          </cell>
          <cell r="C349" t="str">
            <v>Поселок. Питание</v>
          </cell>
          <cell r="D349">
            <v>334271.58002037281</v>
          </cell>
          <cell r="E349">
            <v>227802.1276203265</v>
          </cell>
          <cell r="F349">
            <v>258557.08188133873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421</v>
          </cell>
          <cell r="B350" t="str">
            <v xml:space="preserve">Worker Health &amp; Safety        </v>
          </cell>
          <cell r="C350" t="str">
            <v>Охрана здоровья и ТБ.</v>
          </cell>
          <cell r="D350">
            <v>16291.088536201622</v>
          </cell>
          <cell r="E350">
            <v>33516.057196068614</v>
          </cell>
          <cell r="F350">
            <v>26906.007723125589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422</v>
          </cell>
          <cell r="B351" t="str">
            <v>Worker Health &amp; Safety Vehicle</v>
          </cell>
          <cell r="C351" t="str">
            <v>Охрана здоровья и ТБ. Автотранспорт</v>
          </cell>
          <cell r="D351">
            <v>2194.9811218261721</v>
          </cell>
          <cell r="E351">
            <v>1361.526002734375</v>
          </cell>
          <cell r="F351">
            <v>2224.6287150878907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431</v>
          </cell>
          <cell r="B352" t="str">
            <v xml:space="preserve">Environment                   </v>
          </cell>
          <cell r="C352" t="str">
            <v>Охрана ОС</v>
          </cell>
          <cell r="D352">
            <v>-9496.2825827661454</v>
          </cell>
          <cell r="E352">
            <v>203507.8263796283</v>
          </cell>
          <cell r="F352">
            <v>115297.84185243069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432</v>
          </cell>
          <cell r="B353" t="str">
            <v xml:space="preserve">Environment - Light Vehicles  </v>
          </cell>
          <cell r="C353" t="str">
            <v>Охрана ОС  - Легковой транспорт</v>
          </cell>
          <cell r="D353">
            <v>1583.5048994995118</v>
          </cell>
          <cell r="E353">
            <v>1470.7840271484374</v>
          </cell>
          <cell r="F353">
            <v>2016.153320703125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441</v>
          </cell>
          <cell r="B354" t="str">
            <v>Procurement &amp; Site Wharehousin</v>
          </cell>
          <cell r="C354" t="str">
            <v>Снабжение и склад на сайте</v>
          </cell>
          <cell r="D354">
            <v>-10878.63062626807</v>
          </cell>
          <cell r="E354">
            <v>164783.460646205</v>
          </cell>
          <cell r="F354">
            <v>61843.83116225079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442</v>
          </cell>
          <cell r="B355" t="str">
            <v xml:space="preserve">Warehouse Vehicle Operation   </v>
          </cell>
          <cell r="C355" t="str">
            <v>Эксплуатация автотранспорта на складе</v>
          </cell>
          <cell r="D355">
            <v>2157.9740004196165</v>
          </cell>
          <cell r="E355">
            <v>775.25070268554691</v>
          </cell>
          <cell r="F355">
            <v>2252.1282990722657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443</v>
          </cell>
          <cell r="B356" t="str">
            <v xml:space="preserve">CAT Parts Warehouse           </v>
          </cell>
          <cell r="C356" t="str">
            <v>Склад запчастей экскаватора КАТ</v>
          </cell>
          <cell r="D356">
            <v>1304.5922045308873</v>
          </cell>
          <cell r="E356">
            <v>1655.6129995699432</v>
          </cell>
          <cell r="F356">
            <v>1123.9763762766911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451</v>
          </cell>
          <cell r="B357" t="str">
            <v xml:space="preserve">Balyckchy Marshalling Yard    </v>
          </cell>
          <cell r="C357" t="str">
            <v>Балыкчи  Перевалочная База</v>
          </cell>
          <cell r="D357">
            <v>174539.50205003028</v>
          </cell>
          <cell r="E357">
            <v>184509.11954242719</v>
          </cell>
          <cell r="F357">
            <v>144914.98407470557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461</v>
          </cell>
          <cell r="B358" t="str">
            <v xml:space="preserve">Site General Services         </v>
          </cell>
          <cell r="C358" t="str">
            <v>Объект. Общее обслуживание</v>
          </cell>
          <cell r="D358">
            <v>249370.88687681957</v>
          </cell>
          <cell r="E358">
            <v>9906.4316897588178</v>
          </cell>
          <cell r="F358">
            <v>100618.2106252541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462</v>
          </cell>
          <cell r="B359" t="str">
            <v xml:space="preserve">Off-Site Roads                </v>
          </cell>
          <cell r="C359" t="str">
            <v>Дороги вне объекта</v>
          </cell>
          <cell r="D359">
            <v>9296.1417683295913</v>
          </cell>
          <cell r="E359">
            <v>16361.395248190502</v>
          </cell>
          <cell r="F359">
            <v>17364.063295290365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471</v>
          </cell>
          <cell r="B360" t="str">
            <v xml:space="preserve">Finance &amp; Accounting          </v>
          </cell>
          <cell r="C360" t="str">
            <v>Финансы и бухучет</v>
          </cell>
          <cell r="D360">
            <v>6127.5538507558031</v>
          </cell>
          <cell r="E360">
            <v>9794.2873740446321</v>
          </cell>
          <cell r="F360">
            <v>8666.8302991194942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472</v>
          </cell>
          <cell r="B361" t="str">
            <v>Management Information Systems</v>
          </cell>
          <cell r="C361" t="str">
            <v>Управление информационными системами</v>
          </cell>
          <cell r="D361">
            <v>-18951.01395561629</v>
          </cell>
          <cell r="E361">
            <v>8948.70014430837</v>
          </cell>
          <cell r="F361">
            <v>8419.8631920201769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473</v>
          </cell>
          <cell r="B362" t="str">
            <v xml:space="preserve">Communications and PC Support </v>
          </cell>
          <cell r="C362" t="str">
            <v>Связь и поддержка ПК</v>
          </cell>
          <cell r="D362">
            <v>-22637.171657972918</v>
          </cell>
          <cell r="E362">
            <v>47260.459788579399</v>
          </cell>
          <cell r="F362">
            <v>11202.20088079183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481</v>
          </cell>
          <cell r="B363" t="str">
            <v xml:space="preserve">Human Resources               </v>
          </cell>
          <cell r="C363" t="str">
            <v>Отдел кадров</v>
          </cell>
          <cell r="D363">
            <v>106528.88704639539</v>
          </cell>
          <cell r="E363">
            <v>156960.2978936515</v>
          </cell>
          <cell r="F363">
            <v>125110.92724856037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482</v>
          </cell>
          <cell r="B364" t="str">
            <v xml:space="preserve">Medical Services              </v>
          </cell>
          <cell r="C364" t="str">
            <v>Медобслуживание</v>
          </cell>
          <cell r="D364">
            <v>30781.227185391952</v>
          </cell>
          <cell r="E364">
            <v>48834.255658901646</v>
          </cell>
          <cell r="F364">
            <v>54211.964642484942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483</v>
          </cell>
          <cell r="B365" t="str">
            <v xml:space="preserve">Karakol Regional Office       </v>
          </cell>
          <cell r="C365" t="str">
            <v>Каракольский учебный центр</v>
          </cell>
          <cell r="D365">
            <v>7748.9624698204316</v>
          </cell>
          <cell r="E365">
            <v>4921.604481225022</v>
          </cell>
          <cell r="F365">
            <v>2425.2314348076629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484</v>
          </cell>
          <cell r="B366" t="str">
            <v xml:space="preserve">Barskaun Health Center        </v>
          </cell>
          <cell r="C366" t="str">
            <v>Барскаун . Центр здоровья</v>
          </cell>
          <cell r="D366">
            <v>750.46040515653783</v>
          </cell>
          <cell r="E366">
            <v>-750.46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485</v>
          </cell>
          <cell r="B367" t="str">
            <v xml:space="preserve">Barskaun Bus Stop             </v>
          </cell>
          <cell r="C367" t="str">
            <v>Автобусная остановка в Барскауне</v>
          </cell>
          <cell r="D367">
            <v>-199.89928350148062</v>
          </cell>
          <cell r="E367">
            <v>199.89841748412522</v>
          </cell>
          <cell r="F367">
            <v>2.427410000006347E-3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491</v>
          </cell>
          <cell r="B368" t="str">
            <v xml:space="preserve">Security                      </v>
          </cell>
          <cell r="C368" t="str">
            <v>Служба безопасности</v>
          </cell>
          <cell r="D368">
            <v>36751.75671343039</v>
          </cell>
          <cell r="E368">
            <v>66050.520761741092</v>
          </cell>
          <cell r="F368">
            <v>43217.633572359875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492</v>
          </cell>
          <cell r="B369" t="str">
            <v xml:space="preserve">Security Vehicles Operation   </v>
          </cell>
          <cell r="C369" t="str">
            <v>Эксплуатация а/транспорта службы безоп.</v>
          </cell>
          <cell r="D369">
            <v>6876.2143430843062</v>
          </cell>
          <cell r="E369">
            <v>6407.1712881431249</v>
          </cell>
          <cell r="F369">
            <v>7788.8487561390621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1">
          <cell r="B371" t="str">
            <v>Operating Costs by cost centers:</v>
          </cell>
          <cell r="D371" t="str">
            <v>January</v>
          </cell>
          <cell r="E371" t="str">
            <v>February</v>
          </cell>
          <cell r="F371" t="str">
            <v>March</v>
          </cell>
          <cell r="G371" t="str">
            <v>April</v>
          </cell>
          <cell r="H371" t="str">
            <v>May</v>
          </cell>
          <cell r="I371" t="str">
            <v>June</v>
          </cell>
          <cell r="J371" t="str">
            <v>July</v>
          </cell>
          <cell r="K371" t="str">
            <v>August</v>
          </cell>
          <cell r="L371" t="str">
            <v>September</v>
          </cell>
          <cell r="M371" t="str">
            <v>October</v>
          </cell>
          <cell r="N371" t="str">
            <v>November</v>
          </cell>
          <cell r="O371" t="str">
            <v>December</v>
          </cell>
        </row>
        <row r="372">
          <cell r="B372" t="str">
            <v>Site Administration Budget</v>
          </cell>
        </row>
        <row r="373">
          <cell r="A373">
            <v>401</v>
          </cell>
          <cell r="B373" t="str">
            <v xml:space="preserve">Site Administration           </v>
          </cell>
          <cell r="C373" t="str">
            <v>Администрация на объекте</v>
          </cell>
          <cell r="D373">
            <v>561919.39</v>
          </cell>
          <cell r="E373">
            <v>558966.03</v>
          </cell>
          <cell r="F373">
            <v>561913.39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402</v>
          </cell>
          <cell r="B374" t="str">
            <v xml:space="preserve">Administration Light Vehicles </v>
          </cell>
          <cell r="C374" t="str">
            <v>Легковой транспорт администрации</v>
          </cell>
          <cell r="D374">
            <v>6198</v>
          </cell>
          <cell r="E374">
            <v>6198</v>
          </cell>
          <cell r="F374">
            <v>6198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404</v>
          </cell>
          <cell r="B375" t="str">
            <v xml:space="preserve">Power Line Loan               </v>
          </cell>
          <cell r="C375" t="str">
            <v>Балыкчи  - ЛЭП в Тамгу</v>
          </cell>
          <cell r="D375">
            <v>315470</v>
          </cell>
          <cell r="E375">
            <v>284940</v>
          </cell>
          <cell r="F375">
            <v>315470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411</v>
          </cell>
          <cell r="B376" t="str">
            <v xml:space="preserve">Commuting                     </v>
          </cell>
          <cell r="C376" t="str">
            <v>Переезды</v>
          </cell>
          <cell r="D376">
            <v>168247.1</v>
          </cell>
          <cell r="E376">
            <v>168025.97</v>
          </cell>
          <cell r="F376">
            <v>168251.1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412</v>
          </cell>
          <cell r="B377" t="str">
            <v xml:space="preserve">Camp Operation                </v>
          </cell>
          <cell r="C377" t="str">
            <v>Поселок.  Эксплуатация</v>
          </cell>
          <cell r="D377">
            <v>87991.33</v>
          </cell>
          <cell r="E377">
            <v>81957.990000000005</v>
          </cell>
          <cell r="F377">
            <v>86601.33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415</v>
          </cell>
          <cell r="B378" t="str">
            <v xml:space="preserve">Camp Catering                 </v>
          </cell>
          <cell r="C378" t="str">
            <v>Поселок. Питание</v>
          </cell>
          <cell r="D378">
            <v>254389.89</v>
          </cell>
          <cell r="E378">
            <v>250553.75</v>
          </cell>
          <cell r="F378">
            <v>269746.89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421</v>
          </cell>
          <cell r="B379" t="str">
            <v xml:space="preserve">Worker Health &amp; Safety        </v>
          </cell>
          <cell r="C379" t="str">
            <v>Охрана здоровья и ТБ.</v>
          </cell>
          <cell r="D379">
            <v>36637.9</v>
          </cell>
          <cell r="E379">
            <v>37029.85</v>
          </cell>
          <cell r="F379">
            <v>44137.9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422</v>
          </cell>
          <cell r="B380" t="str">
            <v>Worker Health &amp; Safety Vehicle</v>
          </cell>
          <cell r="C380" t="str">
            <v>Охрана здоровья и ТБ. Автотранспорт</v>
          </cell>
          <cell r="D380">
            <v>5172</v>
          </cell>
          <cell r="E380">
            <v>5172</v>
          </cell>
          <cell r="F380">
            <v>5172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431</v>
          </cell>
          <cell r="B381" t="str">
            <v xml:space="preserve">Environment                   </v>
          </cell>
          <cell r="C381" t="str">
            <v>Охрана ОС</v>
          </cell>
          <cell r="D381">
            <v>95954.35</v>
          </cell>
          <cell r="E381">
            <v>100712.85</v>
          </cell>
          <cell r="F381">
            <v>104450.35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432</v>
          </cell>
          <cell r="B382" t="str">
            <v xml:space="preserve">Environment - Light Vehicles  </v>
          </cell>
          <cell r="C382" t="str">
            <v>Охрана ОС  - Легковой транспорт</v>
          </cell>
          <cell r="D382">
            <v>2055</v>
          </cell>
          <cell r="E382">
            <v>2055</v>
          </cell>
          <cell r="F382">
            <v>2055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441</v>
          </cell>
          <cell r="B383" t="str">
            <v>Procurement &amp; Site Wharehousin</v>
          </cell>
          <cell r="C383" t="str">
            <v>Снабжение и склад на сайте</v>
          </cell>
          <cell r="D383">
            <v>45872.78</v>
          </cell>
          <cell r="E383">
            <v>44466.31</v>
          </cell>
          <cell r="F383">
            <v>45872.78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442</v>
          </cell>
          <cell r="B384" t="str">
            <v xml:space="preserve">Warehouse Vehicle Operation   </v>
          </cell>
          <cell r="C384" t="str">
            <v>Эксплуатация автотранспорта на складе</v>
          </cell>
          <cell r="D384">
            <v>3264</v>
          </cell>
          <cell r="E384">
            <v>3260</v>
          </cell>
          <cell r="F384">
            <v>3260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443</v>
          </cell>
          <cell r="B385" t="str">
            <v xml:space="preserve">CAT Parts Warehouse           </v>
          </cell>
          <cell r="C385" t="str">
            <v>Склад запчастей экскаватора КАТ</v>
          </cell>
          <cell r="D385">
            <v>1116.53</v>
          </cell>
          <cell r="E385">
            <v>1008.49</v>
          </cell>
          <cell r="F385">
            <v>1116.53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451</v>
          </cell>
          <cell r="B386" t="str">
            <v xml:space="preserve">Balyckchy Marshalling Yard    </v>
          </cell>
          <cell r="C386" t="str">
            <v>Балыкчи  Перевалочная База</v>
          </cell>
          <cell r="D386">
            <v>156398.25</v>
          </cell>
          <cell r="E386">
            <v>153873.24</v>
          </cell>
          <cell r="F386">
            <v>156389.25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461</v>
          </cell>
          <cell r="B387" t="str">
            <v xml:space="preserve">Site General Services         </v>
          </cell>
          <cell r="C387" t="str">
            <v>Объект. Общее обслуживание</v>
          </cell>
          <cell r="D387">
            <v>198965</v>
          </cell>
          <cell r="E387">
            <v>110589</v>
          </cell>
          <cell r="F387">
            <v>112611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462</v>
          </cell>
          <cell r="B388" t="str">
            <v xml:space="preserve">Off-Site Roads                </v>
          </cell>
          <cell r="C388" t="str">
            <v>Дороги вне объекта</v>
          </cell>
          <cell r="D388">
            <v>25847</v>
          </cell>
          <cell r="E388">
            <v>28564</v>
          </cell>
          <cell r="F388">
            <v>60106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471</v>
          </cell>
          <cell r="B389" t="str">
            <v xml:space="preserve">Finance &amp; Accounting          </v>
          </cell>
          <cell r="C389" t="str">
            <v>Финансы и бухучет</v>
          </cell>
          <cell r="D389">
            <v>9522.99</v>
          </cell>
          <cell r="E389">
            <v>8655.6</v>
          </cell>
          <cell r="F389">
            <v>9517.99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472</v>
          </cell>
          <cell r="B390" t="str">
            <v>Management Information Systems</v>
          </cell>
          <cell r="C390" t="str">
            <v>Управление информационными системами</v>
          </cell>
          <cell r="D390">
            <v>23353.42</v>
          </cell>
          <cell r="E390">
            <v>11952.71</v>
          </cell>
          <cell r="F390">
            <v>15449.42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473</v>
          </cell>
          <cell r="B391" t="str">
            <v xml:space="preserve">Communications and PC Support </v>
          </cell>
          <cell r="C391" t="str">
            <v>Связь и поддержка ПК</v>
          </cell>
          <cell r="D391">
            <v>14864.41</v>
          </cell>
          <cell r="E391">
            <v>14200.11</v>
          </cell>
          <cell r="F391">
            <v>14864.41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481</v>
          </cell>
          <cell r="B392" t="str">
            <v xml:space="preserve">Human Resources               </v>
          </cell>
          <cell r="C392" t="str">
            <v>Отдел кадров</v>
          </cell>
          <cell r="D392">
            <v>142352.24</v>
          </cell>
          <cell r="E392">
            <v>141939.88</v>
          </cell>
          <cell r="F392">
            <v>154356.24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482</v>
          </cell>
          <cell r="B393" t="str">
            <v xml:space="preserve">Medical Services              </v>
          </cell>
          <cell r="C393" t="str">
            <v>Медобслуживание</v>
          </cell>
          <cell r="D393">
            <v>55674.61</v>
          </cell>
          <cell r="E393">
            <v>54821.93</v>
          </cell>
          <cell r="F393">
            <v>55663.61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483</v>
          </cell>
          <cell r="B394" t="str">
            <v xml:space="preserve">Karakol Regional Office       </v>
          </cell>
          <cell r="C394" t="str">
            <v>Каракольский учебный центр</v>
          </cell>
          <cell r="D394">
            <v>10334.450000000001</v>
          </cell>
          <cell r="E394">
            <v>10073.969999999999</v>
          </cell>
          <cell r="F394">
            <v>10334.450000000001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484</v>
          </cell>
          <cell r="B395" t="str">
            <v xml:space="preserve">Barskaun Health Center        </v>
          </cell>
          <cell r="C395" t="str">
            <v>Барскаун . Центр здоровья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485</v>
          </cell>
          <cell r="B396" t="str">
            <v xml:space="preserve">Barskaun Bus Stop             </v>
          </cell>
          <cell r="C396" t="str">
            <v>Автобусная остановка в Барскауне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491</v>
          </cell>
          <cell r="B397" t="str">
            <v xml:space="preserve">Security                      </v>
          </cell>
          <cell r="C397" t="str">
            <v>Служба безопасности</v>
          </cell>
          <cell r="D397">
            <v>44058.01</v>
          </cell>
          <cell r="E397">
            <v>40166.519999999997</v>
          </cell>
          <cell r="F397">
            <v>44058.01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492</v>
          </cell>
          <cell r="B398" t="str">
            <v xml:space="preserve">Security Vehicles Operation   </v>
          </cell>
          <cell r="C398" t="str">
            <v>Эксплуатация а/транспорта службы безоп.</v>
          </cell>
          <cell r="D398">
            <v>9589</v>
          </cell>
          <cell r="E398">
            <v>9589</v>
          </cell>
          <cell r="F398">
            <v>9589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401">
          <cell r="B401" t="str">
            <v>Operating Costs by cost centers:</v>
          </cell>
          <cell r="D401" t="str">
            <v>January</v>
          </cell>
          <cell r="E401" t="str">
            <v>February</v>
          </cell>
          <cell r="F401" t="str">
            <v>March</v>
          </cell>
          <cell r="G401" t="str">
            <v>April</v>
          </cell>
          <cell r="H401" t="str">
            <v>May</v>
          </cell>
          <cell r="I401" t="str">
            <v>June</v>
          </cell>
          <cell r="J401" t="str">
            <v>July</v>
          </cell>
          <cell r="K401" t="str">
            <v>August</v>
          </cell>
          <cell r="L401" t="str">
            <v>September</v>
          </cell>
          <cell r="M401" t="str">
            <v>October</v>
          </cell>
          <cell r="N401" t="str">
            <v>November</v>
          </cell>
          <cell r="O401" t="str">
            <v>December</v>
          </cell>
        </row>
        <row r="402">
          <cell r="B402" t="str">
            <v>Site Administration Forecast</v>
          </cell>
          <cell r="D402" t="str">
            <v>Actual</v>
          </cell>
          <cell r="E402" t="str">
            <v>Actual</v>
          </cell>
          <cell r="F402" t="str">
            <v>Forecast</v>
          </cell>
          <cell r="G402" t="str">
            <v>Forecast</v>
          </cell>
          <cell r="H402" t="str">
            <v>Forecast</v>
          </cell>
          <cell r="I402" t="str">
            <v>Forecast</v>
          </cell>
          <cell r="J402" t="str">
            <v>Forecast</v>
          </cell>
          <cell r="K402" t="str">
            <v>Forecast</v>
          </cell>
          <cell r="L402" t="str">
            <v>Forecast</v>
          </cell>
          <cell r="M402" t="str">
            <v>Forecast</v>
          </cell>
          <cell r="N402" t="str">
            <v>Forecast</v>
          </cell>
          <cell r="O402" t="str">
            <v>Forecast</v>
          </cell>
        </row>
        <row r="403">
          <cell r="A403">
            <v>401</v>
          </cell>
          <cell r="B403" t="str">
            <v>Site Administration</v>
          </cell>
          <cell r="C403" t="str">
            <v>Администрация на объекте</v>
          </cell>
          <cell r="D403">
            <v>292837.03999999998</v>
          </cell>
          <cell r="E403">
            <v>606141</v>
          </cell>
          <cell r="F403">
            <v>296698.37</v>
          </cell>
          <cell r="G403">
            <v>286772.82</v>
          </cell>
          <cell r="H403">
            <v>313150</v>
          </cell>
          <cell r="I403">
            <v>512382.12</v>
          </cell>
          <cell r="J403">
            <v>507442.22</v>
          </cell>
          <cell r="K403">
            <v>221424.17</v>
          </cell>
          <cell r="L403">
            <v>436318</v>
          </cell>
          <cell r="M403">
            <v>436318</v>
          </cell>
          <cell r="N403">
            <v>436318</v>
          </cell>
          <cell r="O403">
            <v>436318</v>
          </cell>
        </row>
        <row r="404">
          <cell r="A404">
            <v>402</v>
          </cell>
          <cell r="B404" t="str">
            <v>Administration Light Vehicles</v>
          </cell>
          <cell r="C404" t="str">
            <v>Легковой транспорт администрации</v>
          </cell>
          <cell r="D404">
            <v>5796.26</v>
          </cell>
          <cell r="E404">
            <v>8427</v>
          </cell>
          <cell r="F404">
            <v>7710.41</v>
          </cell>
          <cell r="G404">
            <v>4526.3500000000004</v>
          </cell>
          <cell r="H404">
            <v>353</v>
          </cell>
          <cell r="I404">
            <v>5840.09</v>
          </cell>
          <cell r="J404">
            <v>8517.25</v>
          </cell>
          <cell r="K404">
            <v>11915.93</v>
          </cell>
          <cell r="L404">
            <v>10346</v>
          </cell>
          <cell r="M404">
            <v>10346</v>
          </cell>
          <cell r="N404">
            <v>10346</v>
          </cell>
          <cell r="O404">
            <v>10346</v>
          </cell>
        </row>
        <row r="405">
          <cell r="A405">
            <v>404</v>
          </cell>
          <cell r="B405" t="str">
            <v>Power Line Loan</v>
          </cell>
          <cell r="C405" t="str">
            <v>Балыкчи  - ЛЭП в Тамгу</v>
          </cell>
          <cell r="D405">
            <v>323479.58</v>
          </cell>
          <cell r="E405">
            <v>292174</v>
          </cell>
          <cell r="F405">
            <v>323479.58</v>
          </cell>
          <cell r="G405">
            <v>313044.75</v>
          </cell>
          <cell r="H405">
            <v>323479.58</v>
          </cell>
          <cell r="I405">
            <v>308211.94</v>
          </cell>
          <cell r="J405">
            <v>318142.28000000003</v>
          </cell>
          <cell r="K405">
            <v>318142.28999999998</v>
          </cell>
          <cell r="L405">
            <v>312732</v>
          </cell>
          <cell r="M405">
            <v>312732</v>
          </cell>
          <cell r="N405">
            <v>312732</v>
          </cell>
          <cell r="O405">
            <v>312732</v>
          </cell>
        </row>
        <row r="406">
          <cell r="A406">
            <v>411</v>
          </cell>
          <cell r="B406" t="str">
            <v>Commuting</v>
          </cell>
          <cell r="C406" t="str">
            <v>Переезды</v>
          </cell>
          <cell r="D406">
            <v>136434.96</v>
          </cell>
          <cell r="E406">
            <v>141517</v>
          </cell>
          <cell r="F406">
            <v>251585.44</v>
          </cell>
          <cell r="G406">
            <v>208745.11</v>
          </cell>
          <cell r="H406">
            <v>114879</v>
          </cell>
          <cell r="I406">
            <v>196585.96</v>
          </cell>
          <cell r="J406">
            <v>172044.53</v>
          </cell>
          <cell r="K406">
            <v>138361.09</v>
          </cell>
          <cell r="L406">
            <v>185624</v>
          </cell>
          <cell r="M406">
            <v>185624</v>
          </cell>
          <cell r="N406">
            <v>185624</v>
          </cell>
          <cell r="O406">
            <v>185624</v>
          </cell>
        </row>
        <row r="407">
          <cell r="A407">
            <v>412</v>
          </cell>
          <cell r="B407" t="str">
            <v>Camp Operation</v>
          </cell>
          <cell r="C407" t="str">
            <v>Поселок.  Эксплуатация</v>
          </cell>
          <cell r="D407">
            <v>133513.99</v>
          </cell>
          <cell r="E407">
            <v>75005</v>
          </cell>
          <cell r="F407">
            <v>79946.33</v>
          </cell>
          <cell r="G407">
            <v>92964.15</v>
          </cell>
          <cell r="H407">
            <v>64904</v>
          </cell>
          <cell r="I407">
            <v>75756.37</v>
          </cell>
          <cell r="J407">
            <v>70516.600000000006</v>
          </cell>
          <cell r="K407">
            <v>82707.56</v>
          </cell>
          <cell r="L407">
            <v>110508</v>
          </cell>
          <cell r="M407">
            <v>110508</v>
          </cell>
          <cell r="N407">
            <v>110508</v>
          </cell>
          <cell r="O407">
            <v>110508</v>
          </cell>
        </row>
        <row r="408">
          <cell r="A408">
            <v>415</v>
          </cell>
          <cell r="B408" t="str">
            <v>Camp Catering</v>
          </cell>
          <cell r="C408" t="str">
            <v>Поселок. Питание</v>
          </cell>
          <cell r="D408">
            <v>275926.96999999997</v>
          </cell>
          <cell r="E408">
            <v>252211</v>
          </cell>
          <cell r="F408">
            <v>274542.28999999998</v>
          </cell>
          <cell r="G408">
            <v>208359.36</v>
          </cell>
          <cell r="H408">
            <v>242995.77</v>
          </cell>
          <cell r="I408">
            <v>190401.62</v>
          </cell>
          <cell r="J408">
            <v>211239.37</v>
          </cell>
          <cell r="K408">
            <v>230404.04</v>
          </cell>
          <cell r="L408">
            <v>241898</v>
          </cell>
          <cell r="M408">
            <v>241898</v>
          </cell>
          <cell r="N408">
            <v>241898</v>
          </cell>
          <cell r="O408">
            <v>241898</v>
          </cell>
        </row>
        <row r="409">
          <cell r="A409">
            <v>421</v>
          </cell>
          <cell r="B409" t="str">
            <v>Worker Health and Safety</v>
          </cell>
          <cell r="C409" t="str">
            <v>Охрана здоровья и ТБ.</v>
          </cell>
          <cell r="D409">
            <v>39530.28</v>
          </cell>
          <cell r="E409">
            <v>35200</v>
          </cell>
          <cell r="F409">
            <v>37097.379999999997</v>
          </cell>
          <cell r="G409">
            <v>85193.23</v>
          </cell>
          <cell r="H409">
            <v>67016</v>
          </cell>
          <cell r="I409">
            <v>43150.239999999998</v>
          </cell>
          <cell r="J409">
            <v>44638.6</v>
          </cell>
          <cell r="K409">
            <v>39704.57</v>
          </cell>
          <cell r="L409">
            <v>48245</v>
          </cell>
          <cell r="M409">
            <v>48245</v>
          </cell>
          <cell r="N409">
            <v>48245</v>
          </cell>
          <cell r="O409">
            <v>48245</v>
          </cell>
        </row>
        <row r="410">
          <cell r="A410">
            <v>422</v>
          </cell>
          <cell r="B410" t="str">
            <v>Safety Light Vehicles</v>
          </cell>
          <cell r="C410" t="str">
            <v>Охрана здоровья и ТБ. Автотранспорт</v>
          </cell>
          <cell r="D410">
            <v>2097.5100000000002</v>
          </cell>
          <cell r="E410">
            <v>1129</v>
          </cell>
          <cell r="F410">
            <v>9400.8799999999992</v>
          </cell>
          <cell r="G410">
            <v>2288.7800000000002</v>
          </cell>
          <cell r="H410">
            <v>6369</v>
          </cell>
          <cell r="I410">
            <v>7200.61</v>
          </cell>
          <cell r="J410">
            <v>2117.4699999999998</v>
          </cell>
          <cell r="K410">
            <v>1910.7</v>
          </cell>
          <cell r="L410">
            <v>4543</v>
          </cell>
          <cell r="M410">
            <v>4543</v>
          </cell>
          <cell r="N410">
            <v>4543</v>
          </cell>
          <cell r="O410">
            <v>4543</v>
          </cell>
        </row>
        <row r="411">
          <cell r="A411">
            <v>431</v>
          </cell>
          <cell r="B411" t="str">
            <v>Environment</v>
          </cell>
          <cell r="C411" t="str">
            <v>Охрана ОС</v>
          </cell>
          <cell r="D411">
            <v>85341</v>
          </cell>
          <cell r="E411">
            <v>60285</v>
          </cell>
          <cell r="F411">
            <v>82841</v>
          </cell>
          <cell r="G411">
            <v>84325</v>
          </cell>
          <cell r="H411">
            <v>93911</v>
          </cell>
          <cell r="I411">
            <v>119506.56</v>
          </cell>
          <cell r="J411">
            <v>120108.19</v>
          </cell>
          <cell r="K411">
            <v>56131.22</v>
          </cell>
          <cell r="L411">
            <v>120345</v>
          </cell>
          <cell r="M411">
            <v>120345</v>
          </cell>
          <cell r="N411">
            <v>120345</v>
          </cell>
          <cell r="O411">
            <v>120345</v>
          </cell>
        </row>
        <row r="412">
          <cell r="A412">
            <v>432</v>
          </cell>
          <cell r="B412" t="str">
            <v>Environment Light Vehicles</v>
          </cell>
          <cell r="C412" t="str">
            <v>Охрана ОС  - Легковой транспорт</v>
          </cell>
          <cell r="D412">
            <v>4279.26</v>
          </cell>
          <cell r="E412">
            <v>1376</v>
          </cell>
          <cell r="F412">
            <v>1135.98</v>
          </cell>
          <cell r="G412">
            <v>2117.9499999999998</v>
          </cell>
          <cell r="H412">
            <v>1304</v>
          </cell>
          <cell r="I412">
            <v>2259.6</v>
          </cell>
          <cell r="J412">
            <v>1400.61</v>
          </cell>
          <cell r="K412">
            <v>1353.45</v>
          </cell>
          <cell r="L412">
            <v>10009</v>
          </cell>
          <cell r="M412">
            <v>10009</v>
          </cell>
          <cell r="N412">
            <v>10009</v>
          </cell>
          <cell r="O412">
            <v>10009</v>
          </cell>
        </row>
        <row r="413">
          <cell r="A413">
            <v>441</v>
          </cell>
          <cell r="B413" t="str">
            <v>Procurement and Site Warehousing</v>
          </cell>
          <cell r="C413" t="str">
            <v>Снабжение и склад на сайте</v>
          </cell>
          <cell r="D413">
            <v>63251.3</v>
          </cell>
          <cell r="E413">
            <v>33647</v>
          </cell>
          <cell r="F413">
            <v>95342.52</v>
          </cell>
          <cell r="G413">
            <v>4463.03</v>
          </cell>
          <cell r="H413">
            <v>50832</v>
          </cell>
          <cell r="I413">
            <v>47865.04</v>
          </cell>
          <cell r="J413">
            <v>57499.5</v>
          </cell>
          <cell r="K413">
            <v>81787.679999999993</v>
          </cell>
          <cell r="L413">
            <v>28536</v>
          </cell>
          <cell r="M413">
            <v>28536</v>
          </cell>
          <cell r="N413">
            <v>28536</v>
          </cell>
          <cell r="O413">
            <v>28536</v>
          </cell>
        </row>
        <row r="414">
          <cell r="A414">
            <v>442</v>
          </cell>
          <cell r="B414" t="str">
            <v>Warehouse Vehicle Operation</v>
          </cell>
          <cell r="C414" t="str">
            <v>Эксплуатация автотранспорта на складе</v>
          </cell>
          <cell r="D414">
            <v>894.79</v>
          </cell>
          <cell r="E414">
            <v>1296</v>
          </cell>
          <cell r="F414">
            <v>1758.33</v>
          </cell>
          <cell r="G414">
            <v>2727.19</v>
          </cell>
          <cell r="H414">
            <v>5117</v>
          </cell>
          <cell r="I414">
            <v>2949.52</v>
          </cell>
          <cell r="J414">
            <v>5073</v>
          </cell>
          <cell r="K414">
            <v>2067.27</v>
          </cell>
          <cell r="L414">
            <v>5518</v>
          </cell>
          <cell r="M414">
            <v>5518</v>
          </cell>
          <cell r="N414">
            <v>5518</v>
          </cell>
          <cell r="O414">
            <v>5518</v>
          </cell>
        </row>
        <row r="415">
          <cell r="A415">
            <v>443</v>
          </cell>
          <cell r="B415" t="str">
            <v>Kramer Employee Costs</v>
          </cell>
          <cell r="C415" t="str">
            <v>Склад запчастей экскаватора КАТ</v>
          </cell>
          <cell r="D415">
            <v>0</v>
          </cell>
          <cell r="E415">
            <v>0</v>
          </cell>
          <cell r="F415">
            <v>0</v>
          </cell>
          <cell r="G415">
            <v>2669.04</v>
          </cell>
          <cell r="H415">
            <v>-1316</v>
          </cell>
          <cell r="I415">
            <v>1946.03</v>
          </cell>
          <cell r="J415">
            <v>50.24</v>
          </cell>
          <cell r="K415">
            <v>1692.31</v>
          </cell>
          <cell r="L415">
            <v>1148</v>
          </cell>
          <cell r="M415">
            <v>1148</v>
          </cell>
          <cell r="N415">
            <v>1148</v>
          </cell>
          <cell r="O415">
            <v>1148</v>
          </cell>
        </row>
        <row r="416">
          <cell r="A416">
            <v>451</v>
          </cell>
          <cell r="B416" t="str">
            <v>Balykchy Marshalling Yard</v>
          </cell>
          <cell r="C416" t="str">
            <v>Балыкчи  Перевалочная База</v>
          </cell>
          <cell r="D416">
            <v>147482.41</v>
          </cell>
          <cell r="E416">
            <v>140905</v>
          </cell>
          <cell r="F416">
            <v>158992.85</v>
          </cell>
          <cell r="G416">
            <v>152301.70000000001</v>
          </cell>
          <cell r="H416">
            <v>179145</v>
          </cell>
          <cell r="I416">
            <v>160932.91</v>
          </cell>
          <cell r="J416">
            <v>172950.68</v>
          </cell>
          <cell r="K416">
            <v>155961.44</v>
          </cell>
          <cell r="L416">
            <v>60179</v>
          </cell>
          <cell r="M416">
            <v>60179</v>
          </cell>
          <cell r="N416">
            <v>60179</v>
          </cell>
          <cell r="O416">
            <v>60179</v>
          </cell>
        </row>
        <row r="417">
          <cell r="A417">
            <v>461</v>
          </cell>
          <cell r="B417" t="str">
            <v>Site General Services</v>
          </cell>
          <cell r="C417" t="str">
            <v>Объект. Общее обслуживание</v>
          </cell>
          <cell r="D417">
            <v>137588.99</v>
          </cell>
          <cell r="E417">
            <v>95814</v>
          </cell>
          <cell r="F417">
            <v>91694.03</v>
          </cell>
          <cell r="G417">
            <v>121883.66</v>
          </cell>
          <cell r="H417">
            <v>116597</v>
          </cell>
          <cell r="I417">
            <v>142475.32999999999</v>
          </cell>
          <cell r="J417">
            <v>113875.36</v>
          </cell>
          <cell r="K417">
            <v>186463.84</v>
          </cell>
          <cell r="L417">
            <v>119706</v>
          </cell>
          <cell r="M417">
            <v>119706</v>
          </cell>
          <cell r="N417">
            <v>119706</v>
          </cell>
          <cell r="O417">
            <v>119706</v>
          </cell>
        </row>
        <row r="418">
          <cell r="A418">
            <v>462</v>
          </cell>
          <cell r="B418" t="str">
            <v>Off/Site Roads</v>
          </cell>
          <cell r="C418" t="str">
            <v>Дороги вне объекта</v>
          </cell>
          <cell r="D418">
            <v>21364.04</v>
          </cell>
          <cell r="E418">
            <v>14857</v>
          </cell>
          <cell r="F418">
            <v>13595.34</v>
          </cell>
          <cell r="G418">
            <v>39809.160000000003</v>
          </cell>
          <cell r="H418">
            <v>71049</v>
          </cell>
          <cell r="I418">
            <v>34675.120000000003</v>
          </cell>
          <cell r="J418">
            <v>50448.87</v>
          </cell>
          <cell r="K418">
            <v>31243.72</v>
          </cell>
          <cell r="L418">
            <v>4708</v>
          </cell>
          <cell r="M418">
            <v>4708</v>
          </cell>
          <cell r="N418">
            <v>4708</v>
          </cell>
          <cell r="O418">
            <v>4708</v>
          </cell>
        </row>
        <row r="419">
          <cell r="A419">
            <v>471</v>
          </cell>
          <cell r="B419" t="str">
            <v>Finance and Accounting</v>
          </cell>
          <cell r="C419" t="str">
            <v>Финансы и бухучет</v>
          </cell>
          <cell r="D419">
            <v>4879.76</v>
          </cell>
          <cell r="E419">
            <v>3405</v>
          </cell>
          <cell r="F419">
            <v>8251.84</v>
          </cell>
          <cell r="G419">
            <v>11154.91</v>
          </cell>
          <cell r="H419">
            <v>12062</v>
          </cell>
          <cell r="I419">
            <v>12039.09</v>
          </cell>
          <cell r="J419">
            <v>12182.19</v>
          </cell>
          <cell r="K419">
            <v>11038.62</v>
          </cell>
          <cell r="L419">
            <v>8832</v>
          </cell>
          <cell r="M419">
            <v>8832</v>
          </cell>
          <cell r="N419">
            <v>8832</v>
          </cell>
          <cell r="O419">
            <v>8832</v>
          </cell>
        </row>
        <row r="420">
          <cell r="A420">
            <v>472</v>
          </cell>
          <cell r="B420" t="str">
            <v>Management Information Systems</v>
          </cell>
          <cell r="C420" t="str">
            <v>Управление информационными системами</v>
          </cell>
          <cell r="D420">
            <v>-2199.0100000000002</v>
          </cell>
          <cell r="E420">
            <v>5737</v>
          </cell>
          <cell r="F420">
            <v>5604.65</v>
          </cell>
          <cell r="G420">
            <v>58884.08</v>
          </cell>
          <cell r="H420">
            <v>-7129</v>
          </cell>
          <cell r="I420">
            <v>34928.15</v>
          </cell>
          <cell r="J420">
            <v>9200.48</v>
          </cell>
          <cell r="K420">
            <v>8678.99</v>
          </cell>
          <cell r="L420">
            <v>30199</v>
          </cell>
          <cell r="M420">
            <v>30199</v>
          </cell>
          <cell r="N420">
            <v>30199</v>
          </cell>
          <cell r="O420">
            <v>30199</v>
          </cell>
        </row>
        <row r="421">
          <cell r="A421">
            <v>473</v>
          </cell>
          <cell r="B421" t="str">
            <v>Communications and PC Support</v>
          </cell>
          <cell r="C421" t="str">
            <v>Связь и поддержка ПК</v>
          </cell>
          <cell r="D421">
            <v>180</v>
          </cell>
          <cell r="E421">
            <v>10320</v>
          </cell>
          <cell r="F421">
            <v>18914.29</v>
          </cell>
          <cell r="G421">
            <v>9902.56</v>
          </cell>
          <cell r="H421">
            <v>12136</v>
          </cell>
          <cell r="I421">
            <v>17856.490000000002</v>
          </cell>
          <cell r="J421">
            <v>16871.57</v>
          </cell>
          <cell r="K421">
            <v>10893.66</v>
          </cell>
          <cell r="L421">
            <v>13681</v>
          </cell>
          <cell r="M421">
            <v>13681</v>
          </cell>
          <cell r="N421">
            <v>13681</v>
          </cell>
          <cell r="O421">
            <v>13681</v>
          </cell>
        </row>
        <row r="422">
          <cell r="A422">
            <v>481</v>
          </cell>
          <cell r="B422" t="str">
            <v>Human Resources</v>
          </cell>
          <cell r="C422" t="str">
            <v>Отдел кадров</v>
          </cell>
          <cell r="D422">
            <v>87231.51</v>
          </cell>
          <cell r="E422">
            <v>110946</v>
          </cell>
          <cell r="F422">
            <v>87100.59</v>
          </cell>
          <cell r="G422">
            <v>122077.96</v>
          </cell>
          <cell r="H422">
            <v>69975</v>
          </cell>
          <cell r="I422">
            <v>133025.68</v>
          </cell>
          <cell r="J422">
            <v>137565.46</v>
          </cell>
          <cell r="K422">
            <v>126119.51</v>
          </cell>
          <cell r="L422">
            <v>140715</v>
          </cell>
          <cell r="M422">
            <v>140715</v>
          </cell>
          <cell r="N422">
            <v>140715</v>
          </cell>
          <cell r="O422">
            <v>140715</v>
          </cell>
        </row>
        <row r="423">
          <cell r="A423">
            <v>482</v>
          </cell>
          <cell r="B423" t="str">
            <v>Medical Services</v>
          </cell>
          <cell r="C423" t="str">
            <v>Медобслуживание</v>
          </cell>
          <cell r="D423">
            <v>39095.47</v>
          </cell>
          <cell r="E423">
            <v>81242</v>
          </cell>
          <cell r="F423">
            <v>32360.39</v>
          </cell>
          <cell r="G423">
            <v>57407.69</v>
          </cell>
          <cell r="H423">
            <v>52258</v>
          </cell>
          <cell r="I423">
            <v>38273.519999999997</v>
          </cell>
          <cell r="J423">
            <v>41571.32</v>
          </cell>
          <cell r="K423">
            <v>60250.63</v>
          </cell>
          <cell r="L423">
            <v>55382</v>
          </cell>
          <cell r="M423">
            <v>55382</v>
          </cell>
          <cell r="N423">
            <v>55382</v>
          </cell>
          <cell r="O423">
            <v>55382</v>
          </cell>
        </row>
        <row r="424">
          <cell r="A424">
            <v>483</v>
          </cell>
          <cell r="B424" t="str">
            <v>Karakol Training Center</v>
          </cell>
          <cell r="C424" t="str">
            <v>Каракольский учебный центр</v>
          </cell>
          <cell r="D424">
            <v>6542.52</v>
          </cell>
          <cell r="E424">
            <v>22666</v>
          </cell>
          <cell r="F424">
            <v>11074.56</v>
          </cell>
          <cell r="G424">
            <v>17604.02</v>
          </cell>
          <cell r="H424">
            <v>15118</v>
          </cell>
          <cell r="I424">
            <v>22927.15</v>
          </cell>
          <cell r="J424">
            <v>18631.060000000001</v>
          </cell>
          <cell r="K424">
            <v>13335.18</v>
          </cell>
          <cell r="L424">
            <v>21793</v>
          </cell>
          <cell r="M424">
            <v>21793</v>
          </cell>
          <cell r="N424">
            <v>21793</v>
          </cell>
          <cell r="O424">
            <v>21793</v>
          </cell>
        </row>
        <row r="425">
          <cell r="A425">
            <v>484</v>
          </cell>
          <cell r="B425" t="str">
            <v>Barskaun Health Center</v>
          </cell>
          <cell r="C425" t="str">
            <v>Барскаун . Центр здоровья</v>
          </cell>
          <cell r="D425">
            <v>0</v>
          </cell>
          <cell r="E425">
            <v>1135</v>
          </cell>
          <cell r="F425">
            <v>294.86</v>
          </cell>
          <cell r="G425">
            <v>0</v>
          </cell>
          <cell r="H425">
            <v>286</v>
          </cell>
          <cell r="I425">
            <v>0</v>
          </cell>
          <cell r="J425">
            <v>0</v>
          </cell>
          <cell r="K425">
            <v>436.26</v>
          </cell>
          <cell r="L425">
            <v>362</v>
          </cell>
          <cell r="M425">
            <v>362</v>
          </cell>
          <cell r="N425">
            <v>362</v>
          </cell>
          <cell r="O425">
            <v>362</v>
          </cell>
        </row>
        <row r="426">
          <cell r="A426">
            <v>485</v>
          </cell>
          <cell r="B426" t="str">
            <v>Barskaun Bus Stop</v>
          </cell>
          <cell r="C426" t="str">
            <v>Автобусная остановка в Барскауне</v>
          </cell>
          <cell r="D426">
            <v>1566.95</v>
          </cell>
          <cell r="E426">
            <v>2790</v>
          </cell>
          <cell r="F426">
            <v>1755.82</v>
          </cell>
          <cell r="G426">
            <v>2197.59</v>
          </cell>
          <cell r="H426">
            <v>2123</v>
          </cell>
          <cell r="I426">
            <v>1203.47</v>
          </cell>
          <cell r="J426">
            <v>2142.4</v>
          </cell>
          <cell r="K426">
            <v>1815.27</v>
          </cell>
          <cell r="L426">
            <v>2910</v>
          </cell>
          <cell r="M426">
            <v>2910</v>
          </cell>
          <cell r="N426">
            <v>2910</v>
          </cell>
          <cell r="O426">
            <v>2910</v>
          </cell>
        </row>
        <row r="427">
          <cell r="A427">
            <v>491</v>
          </cell>
          <cell r="B427" t="str">
            <v>Security</v>
          </cell>
          <cell r="C427" t="str">
            <v>Служба безопасности</v>
          </cell>
          <cell r="D427">
            <v>39444.720000000001</v>
          </cell>
          <cell r="E427">
            <v>55944</v>
          </cell>
          <cell r="F427">
            <v>40682.61</v>
          </cell>
          <cell r="G427">
            <v>82811</v>
          </cell>
          <cell r="H427">
            <v>57718</v>
          </cell>
          <cell r="I427">
            <v>49417.56</v>
          </cell>
          <cell r="J427">
            <v>57750.23</v>
          </cell>
          <cell r="K427">
            <v>56003.35</v>
          </cell>
          <cell r="L427">
            <v>41085</v>
          </cell>
          <cell r="M427">
            <v>41085</v>
          </cell>
          <cell r="N427">
            <v>41085</v>
          </cell>
          <cell r="O427">
            <v>41085</v>
          </cell>
        </row>
        <row r="428">
          <cell r="A428">
            <v>492</v>
          </cell>
          <cell r="B428" t="str">
            <v>Security Vehicle Operation</v>
          </cell>
          <cell r="C428" t="str">
            <v>Эксплуатация а/транспорта службы безоп.</v>
          </cell>
          <cell r="D428">
            <v>7385.12</v>
          </cell>
          <cell r="E428">
            <v>6793</v>
          </cell>
          <cell r="F428">
            <v>6873.6</v>
          </cell>
          <cell r="G428">
            <v>6462.37</v>
          </cell>
          <cell r="H428">
            <v>11341</v>
          </cell>
          <cell r="I428">
            <v>5698.55</v>
          </cell>
          <cell r="J428">
            <v>8617.18</v>
          </cell>
          <cell r="K428">
            <v>7155.4</v>
          </cell>
          <cell r="L428">
            <v>7924</v>
          </cell>
          <cell r="M428">
            <v>7924</v>
          </cell>
          <cell r="N428">
            <v>7924</v>
          </cell>
          <cell r="O428">
            <v>7924</v>
          </cell>
        </row>
        <row r="431">
          <cell r="B431" t="str">
            <v>Operating Costs by cost centers:</v>
          </cell>
          <cell r="D431" t="str">
            <v>January</v>
          </cell>
          <cell r="E431" t="str">
            <v>February</v>
          </cell>
          <cell r="F431" t="str">
            <v>March</v>
          </cell>
          <cell r="G431" t="str">
            <v>April</v>
          </cell>
          <cell r="H431" t="str">
            <v>May</v>
          </cell>
          <cell r="I431" t="str">
            <v>June</v>
          </cell>
          <cell r="J431" t="str">
            <v>July</v>
          </cell>
          <cell r="K431" t="str">
            <v>August</v>
          </cell>
          <cell r="L431" t="str">
            <v>September</v>
          </cell>
          <cell r="M431" t="str">
            <v>October</v>
          </cell>
          <cell r="N431" t="str">
            <v>November</v>
          </cell>
          <cell r="O431" t="str">
            <v>December</v>
          </cell>
        </row>
        <row r="432">
          <cell r="B432" t="str">
            <v>Maintenance Actuals</v>
          </cell>
        </row>
        <row r="433">
          <cell r="A433">
            <v>501</v>
          </cell>
          <cell r="B433" t="str">
            <v xml:space="preserve">Maintenance Administration    </v>
          </cell>
          <cell r="C433" t="str">
            <v>Техобслуживание. Администрация</v>
          </cell>
          <cell r="D433">
            <v>-19804.94238916329</v>
          </cell>
          <cell r="E433">
            <v>72749.512197552802</v>
          </cell>
          <cell r="F433">
            <v>42063.889374635182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502</v>
          </cell>
          <cell r="B434" t="str">
            <v xml:space="preserve">Maintenance Light Vehicles    </v>
          </cell>
          <cell r="C434" t="str">
            <v>Техобслуживание. Легковой транспорт</v>
          </cell>
          <cell r="D434">
            <v>15719.35636266632</v>
          </cell>
          <cell r="E434">
            <v>11334.962940882873</v>
          </cell>
          <cell r="F434">
            <v>17024.428073576353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510</v>
          </cell>
          <cell r="B435" t="str">
            <v xml:space="preserve">Automotive Shop               </v>
          </cell>
          <cell r="C435" t="str">
            <v>Цех автозапчастей</v>
          </cell>
          <cell r="D435">
            <v>12062.548395892241</v>
          </cell>
          <cell r="E435">
            <v>-3087.5805123941768</v>
          </cell>
          <cell r="F435">
            <v>-6646.6878842656206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511</v>
          </cell>
          <cell r="B436" t="str">
            <v xml:space="preserve">Heavy Equipment Maintenance   </v>
          </cell>
          <cell r="C436" t="str">
            <v>Тяжелое оборудование. Техобслуживание.</v>
          </cell>
          <cell r="D436">
            <v>-1869.5041297857097</v>
          </cell>
          <cell r="E436">
            <v>135742.47036837181</v>
          </cell>
          <cell r="F436">
            <v>36171.112715961746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512</v>
          </cell>
          <cell r="B437" t="str">
            <v>Highway Fleet &amp; Light Vehicles</v>
          </cell>
          <cell r="C437" t="str">
            <v>Автомобильный и легковой транспорт</v>
          </cell>
          <cell r="D437">
            <v>2008.7323840083036</v>
          </cell>
          <cell r="E437">
            <v>21674.713681808149</v>
          </cell>
          <cell r="F437">
            <v>-6819.9892072157327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514</v>
          </cell>
          <cell r="B438" t="str">
            <v xml:space="preserve">Mill Maintenance Shop         </v>
          </cell>
          <cell r="C438" t="str">
            <v>Фабрика.  Цех техобслуживания</v>
          </cell>
          <cell r="D438">
            <v>24474.62055046087</v>
          </cell>
          <cell r="E438">
            <v>44811.565474158138</v>
          </cell>
          <cell r="F438">
            <v>5349.3578249683633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515</v>
          </cell>
          <cell r="B439" t="str">
            <v xml:space="preserve">Electrical/Instrumentation    </v>
          </cell>
          <cell r="C439" t="str">
            <v>Электричество/инструменты</v>
          </cell>
          <cell r="D439">
            <v>-24748.550139828854</v>
          </cell>
          <cell r="E439">
            <v>29098.670469024968</v>
          </cell>
          <cell r="F439">
            <v>-21384.826757635368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521</v>
          </cell>
          <cell r="B440" t="str">
            <v xml:space="preserve">Site Utilities                </v>
          </cell>
          <cell r="C440" t="str">
            <v>Объект. Коммунальные службы</v>
          </cell>
          <cell r="D440">
            <v>17409.680975062907</v>
          </cell>
          <cell r="E440">
            <v>9420.2431640625</v>
          </cell>
          <cell r="F440">
            <v>12081.03741796875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F441">
            <v>77838.321557993666</v>
          </cell>
        </row>
        <row r="443">
          <cell r="B443" t="str">
            <v>Operating Costs by cost centers:</v>
          </cell>
          <cell r="D443" t="str">
            <v>January</v>
          </cell>
          <cell r="E443" t="str">
            <v>February</v>
          </cell>
          <cell r="F443" t="str">
            <v>March</v>
          </cell>
          <cell r="G443" t="str">
            <v>April</v>
          </cell>
          <cell r="H443" t="str">
            <v>May</v>
          </cell>
          <cell r="I443" t="str">
            <v>June</v>
          </cell>
          <cell r="J443" t="str">
            <v>July</v>
          </cell>
          <cell r="K443" t="str">
            <v>August</v>
          </cell>
          <cell r="L443" t="str">
            <v>September</v>
          </cell>
          <cell r="M443" t="str">
            <v>October</v>
          </cell>
          <cell r="N443" t="str">
            <v>November</v>
          </cell>
          <cell r="O443" t="str">
            <v>December</v>
          </cell>
        </row>
        <row r="444">
          <cell r="B444" t="str">
            <v>Maintenance Budget</v>
          </cell>
        </row>
        <row r="445">
          <cell r="A445">
            <v>501</v>
          </cell>
          <cell r="B445" t="str">
            <v xml:space="preserve">Maintenance Administration    </v>
          </cell>
          <cell r="C445" t="str">
            <v>Техобслуживание. Администрация</v>
          </cell>
          <cell r="D445">
            <v>88524.74</v>
          </cell>
          <cell r="E445">
            <v>87361.63</v>
          </cell>
          <cell r="F445">
            <v>88516.74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502</v>
          </cell>
          <cell r="B446" t="str">
            <v xml:space="preserve">Maintenance Light Vehicles    </v>
          </cell>
          <cell r="C446" t="str">
            <v>Техобслуживание. Легковой транспорт</v>
          </cell>
          <cell r="D446">
            <v>9095</v>
          </cell>
          <cell r="E446">
            <v>9083</v>
          </cell>
          <cell r="F446">
            <v>9083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510</v>
          </cell>
          <cell r="B447" t="str">
            <v xml:space="preserve">Automotive Shop               </v>
          </cell>
          <cell r="C447" t="str">
            <v>Цех автозапчастей</v>
          </cell>
          <cell r="D447">
            <v>154023.18</v>
          </cell>
          <cell r="E447">
            <v>153340.17000000001</v>
          </cell>
          <cell r="F447">
            <v>154023.18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511</v>
          </cell>
          <cell r="B448" t="str">
            <v xml:space="preserve">Heavy Equipment Maintenance   </v>
          </cell>
          <cell r="C448" t="str">
            <v>Тяжелое оборудование. Техобслуживание.</v>
          </cell>
          <cell r="D448">
            <v>3104693.57</v>
          </cell>
          <cell r="E448">
            <v>3372563.98</v>
          </cell>
          <cell r="F448">
            <v>3069434.57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512</v>
          </cell>
          <cell r="B449" t="str">
            <v>Highway Fleet &amp; Light Vehicles</v>
          </cell>
          <cell r="C449" t="str">
            <v>Автомобильный и легковой транспорт</v>
          </cell>
          <cell r="D449">
            <v>255569.2</v>
          </cell>
          <cell r="E449">
            <v>253919.46</v>
          </cell>
          <cell r="F449">
            <v>255562.2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514</v>
          </cell>
          <cell r="B450" t="str">
            <v xml:space="preserve">Mill Maintenance Shop         </v>
          </cell>
          <cell r="C450" t="str">
            <v>Фабрика.  Цех техобслуживания</v>
          </cell>
          <cell r="D450">
            <v>1410665.52</v>
          </cell>
          <cell r="E450">
            <v>2383278.39</v>
          </cell>
          <cell r="F450">
            <v>1651791.43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515</v>
          </cell>
          <cell r="B451" t="str">
            <v xml:space="preserve">Electrical/Instrumentation    </v>
          </cell>
          <cell r="C451" t="str">
            <v>Электричество/инструменты</v>
          </cell>
          <cell r="D451">
            <v>219643.68</v>
          </cell>
          <cell r="E451">
            <v>217532.56</v>
          </cell>
          <cell r="F451">
            <v>219643.68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521</v>
          </cell>
          <cell r="B452" t="str">
            <v xml:space="preserve">Site Utilities                </v>
          </cell>
          <cell r="C452" t="str">
            <v>Объект. Коммунальные службы</v>
          </cell>
          <cell r="D452">
            <v>8666</v>
          </cell>
          <cell r="E452">
            <v>8666</v>
          </cell>
          <cell r="F452">
            <v>8666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5">
          <cell r="B455" t="str">
            <v>Operating Costs by cost centers:</v>
          </cell>
          <cell r="D455" t="str">
            <v>January</v>
          </cell>
          <cell r="E455" t="str">
            <v>February</v>
          </cell>
          <cell r="F455" t="str">
            <v>March</v>
          </cell>
          <cell r="G455" t="str">
            <v>April</v>
          </cell>
          <cell r="H455" t="str">
            <v>May</v>
          </cell>
          <cell r="I455" t="str">
            <v>June</v>
          </cell>
          <cell r="J455" t="str">
            <v>July</v>
          </cell>
          <cell r="K455" t="str">
            <v>August</v>
          </cell>
          <cell r="L455" t="str">
            <v>September</v>
          </cell>
          <cell r="M455" t="str">
            <v>October</v>
          </cell>
          <cell r="N455" t="str">
            <v>November</v>
          </cell>
          <cell r="O455" t="str">
            <v>December</v>
          </cell>
        </row>
        <row r="456">
          <cell r="B456" t="str">
            <v>Maintenance Forecast</v>
          </cell>
          <cell r="D456" t="str">
            <v>Actual</v>
          </cell>
          <cell r="E456" t="str">
            <v>Actual</v>
          </cell>
          <cell r="F456" t="str">
            <v>Forecast</v>
          </cell>
          <cell r="G456" t="str">
            <v>Forecast</v>
          </cell>
          <cell r="H456" t="str">
            <v>Forecast</v>
          </cell>
          <cell r="I456" t="str">
            <v>Forecast</v>
          </cell>
          <cell r="J456" t="str">
            <v>Forecast</v>
          </cell>
          <cell r="K456" t="str">
            <v>Forecast</v>
          </cell>
          <cell r="L456" t="str">
            <v>Forecast</v>
          </cell>
          <cell r="M456" t="str">
            <v>Forecast</v>
          </cell>
          <cell r="N456" t="str">
            <v>Forecast</v>
          </cell>
          <cell r="O456" t="str">
            <v>Forecast</v>
          </cell>
        </row>
        <row r="457">
          <cell r="A457">
            <v>501</v>
          </cell>
          <cell r="B457" t="str">
            <v>Maintenance Administration</v>
          </cell>
          <cell r="C457" t="str">
            <v>Техобслуживание. Администрация</v>
          </cell>
          <cell r="D457">
            <v>0</v>
          </cell>
          <cell r="E457">
            <v>4923</v>
          </cell>
          <cell r="F457">
            <v>-4923</v>
          </cell>
          <cell r="G457">
            <v>0</v>
          </cell>
          <cell r="H457">
            <v>4827</v>
          </cell>
          <cell r="I457">
            <v>-4827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502</v>
          </cell>
          <cell r="B458" t="str">
            <v>Maint. Light Vehicles</v>
          </cell>
          <cell r="C458" t="str">
            <v>Техобслуживание. Легковой транспорт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510</v>
          </cell>
          <cell r="B459" t="str">
            <v>Automotive Shop</v>
          </cell>
          <cell r="C459" t="str">
            <v>Цех автозапчастей</v>
          </cell>
          <cell r="D459">
            <v>-76</v>
          </cell>
          <cell r="E459">
            <v>0</v>
          </cell>
          <cell r="F459">
            <v>76</v>
          </cell>
          <cell r="G459">
            <v>0</v>
          </cell>
          <cell r="H459">
            <v>1207</v>
          </cell>
          <cell r="I459">
            <v>-1207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511</v>
          </cell>
          <cell r="B460" t="str">
            <v>Heavy Equipment Maintenance</v>
          </cell>
          <cell r="C460" t="str">
            <v>Тяжелое оборудование. Техобслуживание.</v>
          </cell>
          <cell r="D460">
            <v>-961</v>
          </cell>
          <cell r="E460">
            <v>28089</v>
          </cell>
          <cell r="F460">
            <v>-27128</v>
          </cell>
          <cell r="G460">
            <v>0</v>
          </cell>
          <cell r="H460">
            <v>19912</v>
          </cell>
          <cell r="I460">
            <v>-19912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512</v>
          </cell>
          <cell r="B461" t="str">
            <v>Highway Vehicle Maintenance</v>
          </cell>
          <cell r="C461" t="str">
            <v>Автомобильный и легковой транспорт</v>
          </cell>
          <cell r="D461">
            <v>-163</v>
          </cell>
          <cell r="E461">
            <v>2413</v>
          </cell>
          <cell r="F461">
            <v>-2250</v>
          </cell>
          <cell r="G461">
            <v>0</v>
          </cell>
          <cell r="H461">
            <v>3017</v>
          </cell>
          <cell r="I461">
            <v>-3017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514</v>
          </cell>
          <cell r="B462" t="str">
            <v>Mill Maintenance Shop</v>
          </cell>
          <cell r="C462" t="str">
            <v>Фабрика.  Цех техобслуживания</v>
          </cell>
          <cell r="D462">
            <v>-147</v>
          </cell>
          <cell r="E462">
            <v>15927</v>
          </cell>
          <cell r="F462">
            <v>-15780</v>
          </cell>
          <cell r="G462">
            <v>0</v>
          </cell>
          <cell r="H462">
            <v>11223</v>
          </cell>
          <cell r="I462">
            <v>-11223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515</v>
          </cell>
          <cell r="B463" t="str">
            <v>Electrical/Instrumentation</v>
          </cell>
          <cell r="C463" t="str">
            <v>Электричество/инструменты</v>
          </cell>
          <cell r="D463">
            <v>-455</v>
          </cell>
          <cell r="E463">
            <v>11004</v>
          </cell>
          <cell r="F463">
            <v>-10549</v>
          </cell>
          <cell r="G463">
            <v>0</v>
          </cell>
          <cell r="H463">
            <v>7724</v>
          </cell>
          <cell r="I463">
            <v>-7724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521</v>
          </cell>
          <cell r="B464" t="str">
            <v>Site Utilities</v>
          </cell>
          <cell r="C464" t="str">
            <v>Объект. Коммунальные службы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7">
          <cell r="B467" t="str">
            <v>Operating Costs by cost centers:</v>
          </cell>
          <cell r="D467" t="str">
            <v>January</v>
          </cell>
          <cell r="E467" t="str">
            <v>February</v>
          </cell>
          <cell r="F467" t="str">
            <v>March</v>
          </cell>
          <cell r="G467" t="str">
            <v>April</v>
          </cell>
          <cell r="H467" t="str">
            <v>May</v>
          </cell>
          <cell r="I467" t="str">
            <v>June</v>
          </cell>
          <cell r="J467" t="str">
            <v>July</v>
          </cell>
          <cell r="K467" t="str">
            <v>August</v>
          </cell>
          <cell r="L467" t="str">
            <v>September</v>
          </cell>
          <cell r="M467" t="str">
            <v>October</v>
          </cell>
          <cell r="N467" t="str">
            <v>November</v>
          </cell>
          <cell r="O467" t="str">
            <v>December</v>
          </cell>
        </row>
        <row r="468">
          <cell r="B468" t="str">
            <v>Bishkek Admin Actuals</v>
          </cell>
        </row>
        <row r="469">
          <cell r="A469">
            <v>601</v>
          </cell>
          <cell r="B469" t="str">
            <v xml:space="preserve">Bishkek Administration        </v>
          </cell>
          <cell r="C469" t="str">
            <v>Бишкек. Администрация</v>
          </cell>
          <cell r="D469">
            <v>237023.88350818423</v>
          </cell>
          <cell r="E469">
            <v>389323.83031285834</v>
          </cell>
          <cell r="F469">
            <v>276824.38264659949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602</v>
          </cell>
          <cell r="B470" t="str">
            <v xml:space="preserve">Bishkek Light Vehicles        </v>
          </cell>
          <cell r="C470" t="str">
            <v>Бишкек. Легковой транспорт</v>
          </cell>
          <cell r="D470">
            <v>42083.770113656661</v>
          </cell>
          <cell r="E470">
            <v>54259.020822468607</v>
          </cell>
          <cell r="F470">
            <v>44911.119692173903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603</v>
          </cell>
          <cell r="B471" t="str">
            <v xml:space="preserve">Corporate Relations           </v>
          </cell>
          <cell r="C471" t="str">
            <v>Отдел внешних связей</v>
          </cell>
          <cell r="D471">
            <v>7921.9737497243132</v>
          </cell>
          <cell r="E471">
            <v>50354.143917612433</v>
          </cell>
          <cell r="F471">
            <v>52647.688949116011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604</v>
          </cell>
          <cell r="B472" t="str">
            <v xml:space="preserve">Facilities                    </v>
          </cell>
          <cell r="C472" t="str">
            <v>Административно-хозяйственная часть</v>
          </cell>
          <cell r="D472">
            <v>45315.224257384747</v>
          </cell>
          <cell r="E472">
            <v>67872.013171648723</v>
          </cell>
          <cell r="F472">
            <v>54240.444778128251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605</v>
          </cell>
          <cell r="B473" t="str">
            <v xml:space="preserve">JV Executive Administration   </v>
          </cell>
          <cell r="C473" t="str">
            <v>Исопльнительная администрация СП</v>
          </cell>
          <cell r="D473">
            <v>20671.387700778381</v>
          </cell>
          <cell r="E473">
            <v>26330.818156075708</v>
          </cell>
          <cell r="F473">
            <v>8249.6882887045977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606</v>
          </cell>
          <cell r="B474" t="str">
            <v xml:space="preserve">Finance &amp; Accounting          </v>
          </cell>
          <cell r="C474" t="str">
            <v>Финансы и бухучет</v>
          </cell>
          <cell r="D474">
            <v>31934.04797484916</v>
          </cell>
          <cell r="E474">
            <v>70489.602074578768</v>
          </cell>
          <cell r="F474">
            <v>65863.909385048319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607</v>
          </cell>
          <cell r="B475" t="str">
            <v>Management Information Systems</v>
          </cell>
          <cell r="C475" t="str">
            <v>Системы упарвления информацией</v>
          </cell>
          <cell r="D475">
            <v>5540.6622772993815</v>
          </cell>
          <cell r="E475">
            <v>9106.679243259372</v>
          </cell>
          <cell r="F475">
            <v>8665.9226499828328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608</v>
          </cell>
          <cell r="B476" t="str">
            <v xml:space="preserve">Bishkek Procurement           </v>
          </cell>
          <cell r="C476" t="str">
            <v>Бишкек. Снабжение</v>
          </cell>
          <cell r="D476">
            <v>11363.094118881267</v>
          </cell>
          <cell r="E476">
            <v>11407.083980524534</v>
          </cell>
          <cell r="F476">
            <v>14147.080269754675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609</v>
          </cell>
          <cell r="B477" t="str">
            <v xml:space="preserve">Human Resourses               </v>
          </cell>
          <cell r="C477" t="str">
            <v>Отдел кадров</v>
          </cell>
          <cell r="D477">
            <v>6920.6136198858858</v>
          </cell>
          <cell r="E477">
            <v>52809.293818330458</v>
          </cell>
          <cell r="F477">
            <v>9507.7076108855399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610</v>
          </cell>
          <cell r="B478" t="str">
            <v xml:space="preserve">Medical Services              </v>
          </cell>
          <cell r="C478" t="str">
            <v>Медобслуживание</v>
          </cell>
          <cell r="D478">
            <v>4119.476378031557</v>
          </cell>
          <cell r="E478">
            <v>68483.483706330488</v>
          </cell>
          <cell r="F478">
            <v>32061.698913648925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611</v>
          </cell>
          <cell r="B479" t="str">
            <v xml:space="preserve">Security                      </v>
          </cell>
          <cell r="C479" t="str">
            <v>Служба безопасности</v>
          </cell>
          <cell r="D479">
            <v>14626.687867572708</v>
          </cell>
          <cell r="E479">
            <v>29121.781206074138</v>
          </cell>
          <cell r="F479">
            <v>26256.619862108764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2" refreshError="1">
        <row r="1">
          <cell r="A1" t="str">
            <v>Mining and Milling Production Schedule</v>
          </cell>
        </row>
        <row r="3">
          <cell r="C3" t="str">
            <v>January</v>
          </cell>
          <cell r="D3" t="str">
            <v>February</v>
          </cell>
          <cell r="E3" t="str">
            <v>March</v>
          </cell>
          <cell r="F3" t="str">
            <v>April</v>
          </cell>
          <cell r="G3" t="str">
            <v>May</v>
          </cell>
          <cell r="H3" t="str">
            <v>June</v>
          </cell>
          <cell r="I3" t="str">
            <v>July</v>
          </cell>
          <cell r="J3" t="str">
            <v>August</v>
          </cell>
          <cell r="K3" t="str">
            <v>September</v>
          </cell>
          <cell r="L3" t="str">
            <v>October</v>
          </cell>
          <cell r="M3" t="str">
            <v>November</v>
          </cell>
          <cell r="N3" t="str">
            <v>December</v>
          </cell>
          <cell r="O3" t="str">
            <v>Total</v>
          </cell>
        </row>
        <row r="4">
          <cell r="A4" t="str">
            <v>Opening Balance Stockpile</v>
          </cell>
        </row>
        <row r="5">
          <cell r="B5" t="str">
            <v>Tonnes of Ore</v>
          </cell>
          <cell r="C5">
            <v>1810221</v>
          </cell>
          <cell r="D5">
            <v>1831097</v>
          </cell>
          <cell r="E5">
            <v>1876052</v>
          </cell>
          <cell r="F5">
            <v>1899838</v>
          </cell>
          <cell r="G5">
            <v>1944113</v>
          </cell>
          <cell r="H5">
            <v>1869624</v>
          </cell>
          <cell r="I5">
            <v>1712066</v>
          </cell>
          <cell r="J5">
            <v>1494904</v>
          </cell>
          <cell r="K5">
            <v>1303602</v>
          </cell>
          <cell r="L5">
            <v>1010534</v>
          </cell>
          <cell r="M5">
            <v>844094</v>
          </cell>
          <cell r="N5">
            <v>970210</v>
          </cell>
          <cell r="O5">
            <v>970210</v>
          </cell>
        </row>
        <row r="6">
          <cell r="B6" t="str">
            <v>Grade (g/t)</v>
          </cell>
          <cell r="C6">
            <v>3.3592124723334886</v>
          </cell>
          <cell r="D6">
            <v>3.3622932254053173</v>
          </cell>
          <cell r="E6">
            <v>3.3407129546515768</v>
          </cell>
          <cell r="F6">
            <v>3.1000207641072555</v>
          </cell>
          <cell r="G6">
            <v>3.0504436836541911</v>
          </cell>
          <cell r="H6">
            <v>2.9485041774816754</v>
          </cell>
          <cell r="I6">
            <v>2.7991507850515109</v>
          </cell>
          <cell r="J6">
            <v>2.7011414004109962</v>
          </cell>
          <cell r="K6">
            <v>2.5740500036360792</v>
          </cell>
          <cell r="L6">
            <v>2.2494400275893738</v>
          </cell>
          <cell r="M6">
            <v>1.9776883558940117</v>
          </cell>
          <cell r="N6">
            <v>2.2015215041692002</v>
          </cell>
          <cell r="O6">
            <v>2.2015215041692002</v>
          </cell>
        </row>
        <row r="7">
          <cell r="B7" t="str">
            <v>Stockpile Ounces</v>
          </cell>
          <cell r="C7">
            <v>195506</v>
          </cell>
          <cell r="D7">
            <v>197942</v>
          </cell>
          <cell r="E7">
            <v>201500</v>
          </cell>
          <cell r="F7">
            <v>189353</v>
          </cell>
          <cell r="G7">
            <v>190667</v>
          </cell>
          <cell r="H7">
            <v>177234</v>
          </cell>
          <cell r="I7">
            <v>154077</v>
          </cell>
          <cell r="J7">
            <v>129823</v>
          </cell>
          <cell r="K7">
            <v>107883</v>
          </cell>
          <cell r="L7">
            <v>73083</v>
          </cell>
          <cell r="M7">
            <v>53671</v>
          </cell>
          <cell r="N7">
            <v>68672</v>
          </cell>
          <cell r="O7">
            <v>68672</v>
          </cell>
        </row>
        <row r="9">
          <cell r="A9" t="str">
            <v>Opening Balance Finished Gold (Oz)</v>
          </cell>
        </row>
        <row r="11">
          <cell r="A11" t="str">
            <v>Mining ( HG)</v>
          </cell>
        </row>
        <row r="12">
          <cell r="B12" t="str">
            <v>Tonnes of Ore</v>
          </cell>
          <cell r="C12">
            <v>486125</v>
          </cell>
          <cell r="D12">
            <v>429837</v>
          </cell>
          <cell r="E12">
            <v>479465</v>
          </cell>
          <cell r="F12">
            <v>440530</v>
          </cell>
          <cell r="G12">
            <v>395973</v>
          </cell>
          <cell r="H12">
            <v>321254</v>
          </cell>
          <cell r="I12">
            <v>261254</v>
          </cell>
          <cell r="J12">
            <v>274865</v>
          </cell>
          <cell r="K12">
            <v>203633</v>
          </cell>
          <cell r="L12">
            <v>304380</v>
          </cell>
          <cell r="M12">
            <v>562399</v>
          </cell>
          <cell r="N12">
            <v>495189</v>
          </cell>
          <cell r="O12">
            <v>4654904</v>
          </cell>
        </row>
        <row r="13">
          <cell r="B13" t="str">
            <v>Grade (g/t)</v>
          </cell>
          <cell r="C13">
            <v>4.6520000000000001</v>
          </cell>
          <cell r="D13">
            <v>4.0339999999999998</v>
          </cell>
          <cell r="E13">
            <v>3.1749999999999998</v>
          </cell>
          <cell r="F13">
            <v>3.952</v>
          </cell>
          <cell r="G13">
            <v>3.5819999999999999</v>
          </cell>
          <cell r="H13">
            <v>2.7530000000000001</v>
          </cell>
          <cell r="I13">
            <v>2.1030000000000002</v>
          </cell>
          <cell r="J13">
            <v>2.7389999999999999</v>
          </cell>
          <cell r="K13">
            <v>2.4529999999999998</v>
          </cell>
          <cell r="L13">
            <v>2.141</v>
          </cell>
          <cell r="M13">
            <v>3.9209999999999998</v>
          </cell>
          <cell r="N13">
            <v>5.8710000000000004</v>
          </cell>
          <cell r="O13">
            <v>3.6794070896843416</v>
          </cell>
        </row>
        <row r="14">
          <cell r="B14" t="str">
            <v>Ounces</v>
          </cell>
          <cell r="C14">
            <v>72701</v>
          </cell>
          <cell r="D14">
            <v>55751</v>
          </cell>
          <cell r="E14">
            <v>48939</v>
          </cell>
          <cell r="F14">
            <v>55971</v>
          </cell>
          <cell r="G14">
            <v>45607</v>
          </cell>
          <cell r="H14">
            <v>28432</v>
          </cell>
          <cell r="I14">
            <v>17664</v>
          </cell>
          <cell r="J14">
            <v>24206</v>
          </cell>
          <cell r="K14">
            <v>16060</v>
          </cell>
          <cell r="L14">
            <v>20951</v>
          </cell>
          <cell r="M14">
            <v>70899</v>
          </cell>
          <cell r="N14">
            <v>93474</v>
          </cell>
          <cell r="O14">
            <v>550655</v>
          </cell>
        </row>
        <row r="15">
          <cell r="B15" t="str">
            <v>stockpile adjustment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Produced Ounces</v>
          </cell>
          <cell r="C16">
            <v>72701</v>
          </cell>
          <cell r="D16">
            <v>55751</v>
          </cell>
          <cell r="E16">
            <v>48939</v>
          </cell>
          <cell r="F16">
            <v>55971</v>
          </cell>
          <cell r="G16">
            <v>45607</v>
          </cell>
          <cell r="H16">
            <v>28432</v>
          </cell>
          <cell r="I16">
            <v>17664</v>
          </cell>
          <cell r="J16">
            <v>24206</v>
          </cell>
          <cell r="K16">
            <v>16060</v>
          </cell>
          <cell r="L16">
            <v>20951</v>
          </cell>
          <cell r="M16">
            <v>70899</v>
          </cell>
          <cell r="N16">
            <v>93474</v>
          </cell>
          <cell r="O16">
            <v>550655</v>
          </cell>
        </row>
        <row r="18">
          <cell r="B18" t="str">
            <v>Tonnes of Ore adjustment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Grade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Ounces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2">
          <cell r="A22" t="str">
            <v>Low Grade Mill Feed</v>
          </cell>
        </row>
        <row r="23">
          <cell r="B23" t="str">
            <v>Tonnes of Ore</v>
          </cell>
          <cell r="C23">
            <v>39774</v>
          </cell>
          <cell r="D23">
            <v>17920</v>
          </cell>
          <cell r="E23">
            <v>23023</v>
          </cell>
          <cell r="F23">
            <v>42709</v>
          </cell>
          <cell r="G23">
            <v>3550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5030</v>
          </cell>
          <cell r="N23">
            <v>0</v>
          </cell>
          <cell r="O23">
            <v>132006</v>
          </cell>
        </row>
        <row r="24">
          <cell r="B24" t="str">
            <v>Grade (g/t)</v>
          </cell>
          <cell r="C24">
            <v>1.3442671624679439</v>
          </cell>
          <cell r="D24">
            <v>1.1472879620535714</v>
          </cell>
          <cell r="E24">
            <v>1.133467390001303</v>
          </cell>
          <cell r="F24">
            <v>1.3169999999999999</v>
          </cell>
          <cell r="G24">
            <v>1.36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1.115</v>
          </cell>
          <cell r="N24">
            <v>0</v>
          </cell>
          <cell r="O24">
            <v>1.2634036313500903</v>
          </cell>
        </row>
        <row r="25">
          <cell r="B25" t="str">
            <v>Ounces</v>
          </cell>
          <cell r="C25">
            <v>1719</v>
          </cell>
          <cell r="D25">
            <v>661</v>
          </cell>
          <cell r="E25">
            <v>839</v>
          </cell>
          <cell r="F25">
            <v>1808</v>
          </cell>
          <cell r="G25">
            <v>155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180</v>
          </cell>
          <cell r="N25">
            <v>0</v>
          </cell>
          <cell r="O25">
            <v>5362</v>
          </cell>
        </row>
        <row r="27">
          <cell r="A27" t="str">
            <v>Milling</v>
          </cell>
        </row>
        <row r="28">
          <cell r="B28" t="str">
            <v>Tonnes of Ore</v>
          </cell>
          <cell r="C28">
            <v>505023</v>
          </cell>
          <cell r="D28">
            <v>402802</v>
          </cell>
          <cell r="E28">
            <v>478702</v>
          </cell>
          <cell r="F28">
            <v>438964</v>
          </cell>
          <cell r="G28">
            <v>474012</v>
          </cell>
          <cell r="H28">
            <v>478812</v>
          </cell>
          <cell r="I28">
            <v>478416</v>
          </cell>
          <cell r="J28">
            <v>466167</v>
          </cell>
          <cell r="K28">
            <v>496701</v>
          </cell>
          <cell r="L28">
            <v>470820</v>
          </cell>
          <cell r="M28">
            <v>441313</v>
          </cell>
          <cell r="N28">
            <v>479392</v>
          </cell>
          <cell r="O28">
            <v>5611124</v>
          </cell>
        </row>
        <row r="29">
          <cell r="B29" t="str">
            <v>Grade (g/t)</v>
          </cell>
          <cell r="C29">
            <v>4.43</v>
          </cell>
          <cell r="D29">
            <v>4.0810000000000004</v>
          </cell>
          <cell r="E29">
            <v>4.024</v>
          </cell>
          <cell r="F29">
            <v>4.0010000000000003</v>
          </cell>
          <cell r="G29">
            <v>3.8839999999999999</v>
          </cell>
          <cell r="H29">
            <v>3.351</v>
          </cell>
          <cell r="I29">
            <v>2.7250000000000001</v>
          </cell>
          <cell r="J29">
            <v>3.0790000000000002</v>
          </cell>
          <cell r="K29">
            <v>3.1850000000000001</v>
          </cell>
          <cell r="L29">
            <v>2.6659999999999999</v>
          </cell>
          <cell r="M29">
            <v>3.952</v>
          </cell>
          <cell r="N29">
            <v>5.1970000000000001</v>
          </cell>
          <cell r="O29">
            <v>3.7110215837325997</v>
          </cell>
        </row>
        <row r="30">
          <cell r="B30" t="str">
            <v>Ounces</v>
          </cell>
          <cell r="C30">
            <v>71984</v>
          </cell>
          <cell r="D30">
            <v>52854</v>
          </cell>
          <cell r="E30">
            <v>61925</v>
          </cell>
          <cell r="F30">
            <v>56465</v>
          </cell>
          <cell r="G30">
            <v>59195</v>
          </cell>
          <cell r="H30">
            <v>51589</v>
          </cell>
          <cell r="I30">
            <v>41918</v>
          </cell>
          <cell r="J30">
            <v>46146</v>
          </cell>
          <cell r="K30">
            <v>50860</v>
          </cell>
          <cell r="L30">
            <v>40363</v>
          </cell>
          <cell r="M30">
            <v>56078</v>
          </cell>
          <cell r="N30">
            <v>80098</v>
          </cell>
          <cell r="O30">
            <v>669475</v>
          </cell>
        </row>
        <row r="31">
          <cell r="B31" t="str">
            <v>Recovery %</v>
          </cell>
          <cell r="C31">
            <v>0.82340000000000002</v>
          </cell>
          <cell r="D31">
            <v>0.81200000000000006</v>
          </cell>
          <cell r="E31">
            <v>0.80730000000000002</v>
          </cell>
          <cell r="F31">
            <v>0.79359999999999997</v>
          </cell>
          <cell r="G31">
            <v>0.78459999999999996</v>
          </cell>
          <cell r="H31">
            <v>0.75960000000000005</v>
          </cell>
          <cell r="I31">
            <v>0.62039999999999995</v>
          </cell>
          <cell r="J31">
            <v>0.74</v>
          </cell>
          <cell r="K31">
            <v>0.75939999999999996</v>
          </cell>
          <cell r="L31">
            <v>0.76500000000000001</v>
          </cell>
          <cell r="M31">
            <v>0.79159999999999997</v>
          </cell>
          <cell r="N31">
            <v>0.8286</v>
          </cell>
          <cell r="O31">
            <v>0.78126741103103181</v>
          </cell>
        </row>
        <row r="32">
          <cell r="B32" t="str">
            <v>Ounces Extracted</v>
          </cell>
          <cell r="C32">
            <v>59274</v>
          </cell>
          <cell r="D32">
            <v>42915</v>
          </cell>
          <cell r="E32">
            <v>49991</v>
          </cell>
          <cell r="F32">
            <v>44810</v>
          </cell>
          <cell r="G32">
            <v>46444</v>
          </cell>
          <cell r="H32">
            <v>39188</v>
          </cell>
          <cell r="I32">
            <v>26006</v>
          </cell>
          <cell r="J32">
            <v>34150</v>
          </cell>
          <cell r="K32">
            <v>38623</v>
          </cell>
          <cell r="L32">
            <v>30876</v>
          </cell>
          <cell r="M32">
            <v>44392</v>
          </cell>
          <cell r="N32">
            <v>66370</v>
          </cell>
          <cell r="O32">
            <v>523039</v>
          </cell>
        </row>
        <row r="33">
          <cell r="B33" t="str">
            <v>Plus: Opening In-Circuit</v>
          </cell>
          <cell r="C33">
            <v>18252.23</v>
          </cell>
          <cell r="D33">
            <v>16690.919999999998</v>
          </cell>
          <cell r="E33">
            <v>15126.4</v>
          </cell>
          <cell r="F33">
            <v>15735.6</v>
          </cell>
          <cell r="G33">
            <v>11549.25</v>
          </cell>
          <cell r="H33">
            <v>9069.6299999999992</v>
          </cell>
          <cell r="I33">
            <v>9446</v>
          </cell>
          <cell r="J33">
            <v>14652.89</v>
          </cell>
          <cell r="K33">
            <v>13206.53</v>
          </cell>
          <cell r="L33">
            <v>13302.08</v>
          </cell>
          <cell r="M33">
            <v>13292.24</v>
          </cell>
          <cell r="N33">
            <v>16593.349999999999</v>
          </cell>
          <cell r="O33">
            <v>18252.23</v>
          </cell>
        </row>
        <row r="34">
          <cell r="B34" t="str">
            <v>Less: Ending In-Circuit</v>
          </cell>
          <cell r="C34">
            <v>16690.919999999998</v>
          </cell>
          <cell r="D34">
            <v>15126.4</v>
          </cell>
          <cell r="E34">
            <v>15735.6</v>
          </cell>
          <cell r="F34">
            <v>11549.25</v>
          </cell>
          <cell r="G34">
            <v>9069.6299999999992</v>
          </cell>
          <cell r="H34">
            <v>9446</v>
          </cell>
          <cell r="I34">
            <v>14652.89</v>
          </cell>
          <cell r="J34">
            <v>13206.53</v>
          </cell>
          <cell r="K34">
            <v>13302.08</v>
          </cell>
          <cell r="L34">
            <v>13292.24</v>
          </cell>
          <cell r="M34">
            <v>16593.349999999999</v>
          </cell>
          <cell r="N34">
            <v>12741</v>
          </cell>
          <cell r="O34">
            <v>12741</v>
          </cell>
        </row>
        <row r="35">
          <cell r="B35" t="str">
            <v>Unaccountable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Net Ounces Poured</v>
          </cell>
          <cell r="C36">
            <v>60835.31</v>
          </cell>
          <cell r="D36">
            <v>44479.519999999997</v>
          </cell>
          <cell r="E36">
            <v>49381.8</v>
          </cell>
          <cell r="F36">
            <v>48996.35</v>
          </cell>
          <cell r="G36">
            <v>48923.62</v>
          </cell>
          <cell r="H36">
            <v>38811.629999999997</v>
          </cell>
          <cell r="I36">
            <v>20799.11</v>
          </cell>
          <cell r="J36">
            <v>35596.36</v>
          </cell>
          <cell r="K36">
            <v>38527.449999999997</v>
          </cell>
          <cell r="L36">
            <v>30885.840000000004</v>
          </cell>
          <cell r="M36">
            <v>41090.89</v>
          </cell>
          <cell r="N36">
            <v>70222.350000000006</v>
          </cell>
          <cell r="O36">
            <v>528550.23</v>
          </cell>
        </row>
        <row r="37">
          <cell r="B37" t="str">
            <v>Less: Refinery/Sales adj.  Fin. Inv.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B38" t="str">
            <v>Net POURED after Adjustment</v>
          </cell>
          <cell r="C38">
            <v>60835.31</v>
          </cell>
          <cell r="D38">
            <v>44479.519999999997</v>
          </cell>
          <cell r="E38">
            <v>49381.8</v>
          </cell>
          <cell r="F38">
            <v>48996.35</v>
          </cell>
          <cell r="G38">
            <v>48922.62</v>
          </cell>
          <cell r="H38">
            <v>38811.629999999997</v>
          </cell>
          <cell r="I38">
            <v>20799.11</v>
          </cell>
          <cell r="J38">
            <v>35596.36</v>
          </cell>
          <cell r="K38">
            <v>38527.449999999997</v>
          </cell>
          <cell r="L38">
            <v>30885.840000000004</v>
          </cell>
          <cell r="M38">
            <v>41090.89</v>
          </cell>
          <cell r="N38">
            <v>70222.350000000006</v>
          </cell>
          <cell r="O38">
            <v>528550.23</v>
          </cell>
        </row>
        <row r="40">
          <cell r="A40" t="str">
            <v>Closing Balance Stockpile</v>
          </cell>
        </row>
        <row r="41">
          <cell r="B41" t="str">
            <v>Tonnes of Ore</v>
          </cell>
          <cell r="C41">
            <v>1831097</v>
          </cell>
          <cell r="D41">
            <v>1876052</v>
          </cell>
          <cell r="E41">
            <v>1899838</v>
          </cell>
          <cell r="F41">
            <v>1944113</v>
          </cell>
          <cell r="G41">
            <v>1869624</v>
          </cell>
          <cell r="H41">
            <v>1712066</v>
          </cell>
          <cell r="I41">
            <v>1494904</v>
          </cell>
          <cell r="J41">
            <v>1303602</v>
          </cell>
          <cell r="K41">
            <v>1010534</v>
          </cell>
          <cell r="L41">
            <v>844094</v>
          </cell>
          <cell r="M41">
            <v>970210</v>
          </cell>
          <cell r="N41">
            <v>986007</v>
          </cell>
          <cell r="O41">
            <v>986007</v>
          </cell>
        </row>
        <row r="42">
          <cell r="B42" t="str">
            <v>Grade (g/t)</v>
          </cell>
          <cell r="C42">
            <v>3.3622932254053173</v>
          </cell>
          <cell r="D42">
            <v>3.3407129546515768</v>
          </cell>
          <cell r="E42">
            <v>3.1000207641072555</v>
          </cell>
          <cell r="F42">
            <v>3.0504436836541911</v>
          </cell>
          <cell r="G42">
            <v>2.9485041774816754</v>
          </cell>
          <cell r="H42">
            <v>2.7991507850515109</v>
          </cell>
          <cell r="I42">
            <v>2.7011414004109962</v>
          </cell>
          <cell r="J42">
            <v>2.5740500036360792</v>
          </cell>
          <cell r="K42">
            <v>2.2494400275893738</v>
          </cell>
          <cell r="L42">
            <v>1.9776883558940117</v>
          </cell>
          <cell r="M42">
            <v>2.2015215041692002</v>
          </cell>
          <cell r="N42">
            <v>2.588194938818893</v>
          </cell>
          <cell r="O42">
            <v>2.588194938818893</v>
          </cell>
        </row>
        <row r="43">
          <cell r="B43" t="str">
            <v>Ounces</v>
          </cell>
          <cell r="C43">
            <v>197942</v>
          </cell>
          <cell r="D43">
            <v>201500</v>
          </cell>
          <cell r="E43">
            <v>189353</v>
          </cell>
          <cell r="F43">
            <v>190667</v>
          </cell>
          <cell r="G43">
            <v>177234</v>
          </cell>
          <cell r="H43">
            <v>154077</v>
          </cell>
          <cell r="I43">
            <v>129823</v>
          </cell>
          <cell r="J43">
            <v>107883</v>
          </cell>
          <cell r="K43">
            <v>73083</v>
          </cell>
          <cell r="L43">
            <v>53671</v>
          </cell>
          <cell r="M43">
            <v>68672</v>
          </cell>
          <cell r="N43">
            <v>82048</v>
          </cell>
          <cell r="O43">
            <v>82048</v>
          </cell>
        </row>
        <row r="45">
          <cell r="A45" t="str">
            <v>Opening FG Inventory</v>
          </cell>
          <cell r="C45">
            <v>25995.888637564396</v>
          </cell>
          <cell r="D45">
            <v>7040.9290000000037</v>
          </cell>
          <cell r="E45">
            <v>6640.3680000000022</v>
          </cell>
          <cell r="F45">
            <v>13733.498000000007</v>
          </cell>
          <cell r="G45">
            <v>16202.172000000006</v>
          </cell>
          <cell r="H45">
            <v>3111.8470000000016</v>
          </cell>
          <cell r="I45">
            <v>5273.7799999999988</v>
          </cell>
          <cell r="J45">
            <v>2406.6479999999974</v>
          </cell>
          <cell r="K45">
            <v>8635.6160000000018</v>
          </cell>
          <cell r="L45">
            <v>14604.371999999996</v>
          </cell>
          <cell r="M45">
            <v>12664.270349991704</v>
          </cell>
          <cell r="N45">
            <v>3076.301349991707</v>
          </cell>
          <cell r="O45">
            <v>25995.888637564396</v>
          </cell>
        </row>
        <row r="46">
          <cell r="B46" t="str">
            <v>Refinery/Sales Adj. FG</v>
          </cell>
          <cell r="O46">
            <v>0</v>
          </cell>
        </row>
        <row r="47">
          <cell r="B47" t="str">
            <v>Bar included in Deliveries Twice by Mill</v>
          </cell>
          <cell r="I47">
            <v>521.66200000000003</v>
          </cell>
          <cell r="O47">
            <v>521.66200000000003</v>
          </cell>
        </row>
        <row r="49">
          <cell r="A49" t="str">
            <v>Deliveries</v>
          </cell>
        </row>
        <row r="50">
          <cell r="B50" t="str">
            <v>Ounces</v>
          </cell>
          <cell r="C50">
            <v>79790.269637564386</v>
          </cell>
          <cell r="D50">
            <v>44880.080999999998</v>
          </cell>
          <cell r="E50">
            <v>42288.67</v>
          </cell>
          <cell r="F50">
            <v>46527.675999999999</v>
          </cell>
          <cell r="G50">
            <v>62012.945000000007</v>
          </cell>
          <cell r="H50">
            <v>36649.697</v>
          </cell>
          <cell r="I50">
            <v>24187.904000000002</v>
          </cell>
          <cell r="J50">
            <v>29367.392</v>
          </cell>
          <cell r="K50">
            <v>32558.694000000003</v>
          </cell>
          <cell r="L50">
            <v>32825.941650008295</v>
          </cell>
          <cell r="M50">
            <v>50678.858999999997</v>
          </cell>
          <cell r="N50">
            <v>42154.618000000002</v>
          </cell>
          <cell r="O50">
            <v>523922.74728757271</v>
          </cell>
        </row>
        <row r="52">
          <cell r="A52" t="str">
            <v xml:space="preserve">Closing Balance Finished Gold Balance </v>
          </cell>
          <cell r="C52">
            <v>7040.9290000000037</v>
          </cell>
          <cell r="D52">
            <v>6640.3680000000022</v>
          </cell>
          <cell r="E52">
            <v>13733.498000000007</v>
          </cell>
          <cell r="F52">
            <v>16202.172000000006</v>
          </cell>
          <cell r="G52">
            <v>3111.8470000000016</v>
          </cell>
          <cell r="H52">
            <v>5273.7799999999988</v>
          </cell>
          <cell r="I52">
            <v>2406.6479999999974</v>
          </cell>
          <cell r="J52">
            <v>8635.6160000000018</v>
          </cell>
          <cell r="K52">
            <v>14604.371999999996</v>
          </cell>
          <cell r="L52">
            <v>12664.270349991704</v>
          </cell>
          <cell r="M52">
            <v>3076.301349991707</v>
          </cell>
          <cell r="N52">
            <v>31144.033349991703</v>
          </cell>
          <cell r="O52">
            <v>31144.033349991703</v>
          </cell>
        </row>
        <row r="54">
          <cell r="A54" t="str">
            <v>Deliveries by shipment number</v>
          </cell>
        </row>
        <row r="55">
          <cell r="B55" t="str">
            <v>Shipment 120</v>
          </cell>
          <cell r="C55">
            <v>38615.831637564392</v>
          </cell>
        </row>
        <row r="56">
          <cell r="B56" t="str">
            <v>Shipment 121</v>
          </cell>
          <cell r="C56">
            <v>41174.437999999995</v>
          </cell>
        </row>
        <row r="57">
          <cell r="B57" t="str">
            <v>Shipment 122</v>
          </cell>
          <cell r="D57">
            <v>21103.726999999999</v>
          </cell>
        </row>
        <row r="58">
          <cell r="B58" t="str">
            <v>Shipment 123</v>
          </cell>
          <cell r="D58">
            <v>23776.353999999999</v>
          </cell>
        </row>
        <row r="59">
          <cell r="B59" t="str">
            <v>Shipment 124</v>
          </cell>
          <cell r="E59">
            <v>21226.732</v>
          </cell>
        </row>
        <row r="60">
          <cell r="B60" t="str">
            <v>Shipment 125</v>
          </cell>
          <cell r="E60">
            <v>21061.937999999998</v>
          </cell>
        </row>
        <row r="61">
          <cell r="B61" t="str">
            <v>Shipment 126</v>
          </cell>
          <cell r="F61">
            <v>22394.02</v>
          </cell>
        </row>
        <row r="62">
          <cell r="B62" t="str">
            <v>Shipment 127</v>
          </cell>
          <cell r="F62">
            <v>24133.655999999999</v>
          </cell>
        </row>
        <row r="63">
          <cell r="B63" t="str">
            <v>Shipment 128</v>
          </cell>
          <cell r="G63">
            <v>19720.988000000005</v>
          </cell>
        </row>
        <row r="64">
          <cell r="B64" t="str">
            <v>Shipment 129</v>
          </cell>
          <cell r="G64">
            <v>19408.377000000004</v>
          </cell>
        </row>
        <row r="65">
          <cell r="B65" t="str">
            <v>Shipment 130</v>
          </cell>
          <cell r="G65">
            <v>22883.58</v>
          </cell>
        </row>
        <row r="66">
          <cell r="B66" t="str">
            <v>Shipment 131</v>
          </cell>
          <cell r="H66">
            <v>17089.851999999999</v>
          </cell>
        </row>
        <row r="67">
          <cell r="B67" t="str">
            <v>Shipment 132</v>
          </cell>
          <cell r="H67">
            <v>19559.845000000001</v>
          </cell>
        </row>
        <row r="68">
          <cell r="B68" t="str">
            <v>Shipment 133</v>
          </cell>
          <cell r="I68">
            <v>16338.94</v>
          </cell>
        </row>
        <row r="69">
          <cell r="B69" t="str">
            <v>Shipment 134</v>
          </cell>
          <cell r="I69">
            <v>7848.9639999999999</v>
          </cell>
        </row>
        <row r="70">
          <cell r="B70" t="str">
            <v>Shipment 135</v>
          </cell>
          <cell r="J70">
            <v>13497.861000000001</v>
          </cell>
        </row>
        <row r="71">
          <cell r="B71" t="str">
            <v>Shipment 136</v>
          </cell>
          <cell r="J71">
            <v>15869.531000000001</v>
          </cell>
        </row>
        <row r="72">
          <cell r="B72" t="str">
            <v>Shipment 137</v>
          </cell>
          <cell r="K72">
            <v>15416.796</v>
          </cell>
        </row>
        <row r="73">
          <cell r="B73" t="str">
            <v>Shipment 138</v>
          </cell>
          <cell r="K73">
            <v>17141.898000000001</v>
          </cell>
        </row>
        <row r="74">
          <cell r="B74" t="str">
            <v>Shipment 139</v>
          </cell>
          <cell r="L74">
            <v>17296.764999999999</v>
          </cell>
        </row>
        <row r="75">
          <cell r="B75" t="str">
            <v>Shipment 140</v>
          </cell>
          <cell r="L75">
            <v>15529.176650008294</v>
          </cell>
        </row>
        <row r="76">
          <cell r="B76" t="str">
            <v>Shipment 141</v>
          </cell>
          <cell r="M76">
            <v>12645.547</v>
          </cell>
        </row>
        <row r="77">
          <cell r="B77" t="str">
            <v>Shipment 142</v>
          </cell>
          <cell r="M77">
            <v>13723.666999999999</v>
          </cell>
        </row>
        <row r="78">
          <cell r="B78" t="str">
            <v>Shipment 143</v>
          </cell>
          <cell r="M78">
            <v>24309.645</v>
          </cell>
        </row>
        <row r="79">
          <cell r="B79" t="str">
            <v>Shipment 144</v>
          </cell>
          <cell r="N79">
            <v>42154.618000000002</v>
          </cell>
        </row>
        <row r="80">
          <cell r="B80" t="str">
            <v>Gold Bar made from slag and samples</v>
          </cell>
        </row>
        <row r="81">
          <cell r="C81">
            <v>79790.269637564386</v>
          </cell>
          <cell r="D81">
            <v>44880.080999999998</v>
          </cell>
          <cell r="E81">
            <v>42288.67</v>
          </cell>
          <cell r="F81">
            <v>46527.675999999999</v>
          </cell>
          <cell r="G81">
            <v>62012.945000000007</v>
          </cell>
          <cell r="H81">
            <v>36649.697</v>
          </cell>
          <cell r="I81">
            <v>24187.904000000002</v>
          </cell>
          <cell r="J81">
            <v>29367.392</v>
          </cell>
          <cell r="K81">
            <v>32558.694000000003</v>
          </cell>
          <cell r="L81">
            <v>32825.941650008295</v>
          </cell>
          <cell r="M81">
            <v>50678.858999999997</v>
          </cell>
          <cell r="N81">
            <v>42154.618000000002</v>
          </cell>
          <cell r="O81">
            <v>523922.74728757271</v>
          </cell>
        </row>
        <row r="82">
          <cell r="A82" t="str">
            <v>Sales</v>
          </cell>
        </row>
        <row r="83">
          <cell r="B83" t="str">
            <v>Monthly Sales Ounces</v>
          </cell>
          <cell r="C83">
            <v>79346.61</v>
          </cell>
          <cell r="D83">
            <v>45072.13</v>
          </cell>
          <cell r="E83">
            <v>42256.73</v>
          </cell>
          <cell r="F83">
            <v>46159.49</v>
          </cell>
          <cell r="G83">
            <v>62258.29</v>
          </cell>
          <cell r="H83">
            <v>36295.962449999999</v>
          </cell>
          <cell r="I83">
            <v>24231.49</v>
          </cell>
          <cell r="J83">
            <v>29490.81</v>
          </cell>
          <cell r="K83">
            <v>32474.560000000001</v>
          </cell>
          <cell r="L83">
            <v>32847.08</v>
          </cell>
          <cell r="M83">
            <v>50461.281439999999</v>
          </cell>
          <cell r="N83">
            <v>42288.03</v>
          </cell>
          <cell r="O83">
            <v>523182.46389000001</v>
          </cell>
        </row>
        <row r="85">
          <cell r="B85" t="str">
            <v>Refining Difference</v>
          </cell>
          <cell r="C85">
            <v>-443.65963756438578</v>
          </cell>
          <cell r="D85">
            <v>192.04899999999907</v>
          </cell>
          <cell r="E85">
            <v>-31.939999999995052</v>
          </cell>
          <cell r="F85">
            <v>-368.18600000000151</v>
          </cell>
          <cell r="G85">
            <v>245.34499999999389</v>
          </cell>
          <cell r="H85">
            <v>-353.73455000000104</v>
          </cell>
          <cell r="I85">
            <v>43.585999999999331</v>
          </cell>
          <cell r="J85">
            <v>123.41800000000148</v>
          </cell>
          <cell r="K85">
            <v>-84.134000000001834</v>
          </cell>
          <cell r="L85">
            <v>21.138349991706491</v>
          </cell>
          <cell r="M85">
            <v>-217.5775599999979</v>
          </cell>
          <cell r="N85">
            <v>133.41199999999662</v>
          </cell>
          <cell r="O85">
            <v>-740.28339757269714</v>
          </cell>
        </row>
      </sheetData>
      <sheetData sheetId="3" refreshError="1">
        <row r="1">
          <cell r="A1" t="str">
            <v>Kumtor Gold Company</v>
          </cell>
        </row>
        <row r="2">
          <cell r="A2" t="str">
            <v>Gold Institute - Cash Costs</v>
          </cell>
        </row>
        <row r="3">
          <cell r="A3" t="str">
            <v>December 31, 2002</v>
          </cell>
        </row>
        <row r="6">
          <cell r="C6" t="str">
            <v>January Actual</v>
          </cell>
          <cell r="D6" t="str">
            <v>January Budget</v>
          </cell>
          <cell r="E6" t="str">
            <v>Variance</v>
          </cell>
          <cell r="F6" t="str">
            <v>February Actual</v>
          </cell>
          <cell r="G6" t="str">
            <v>February Budget</v>
          </cell>
          <cell r="H6" t="str">
            <v>Variance</v>
          </cell>
          <cell r="I6" t="str">
            <v>March Actual</v>
          </cell>
          <cell r="J6" t="str">
            <v>March Budget</v>
          </cell>
          <cell r="K6" t="str">
            <v>Variance</v>
          </cell>
          <cell r="L6" t="str">
            <v>April Actual</v>
          </cell>
          <cell r="M6" t="str">
            <v>April Budget</v>
          </cell>
          <cell r="N6" t="str">
            <v>Variance</v>
          </cell>
          <cell r="O6" t="str">
            <v>May Actual</v>
          </cell>
        </row>
        <row r="8">
          <cell r="A8" t="str">
            <v>Mining</v>
          </cell>
          <cell r="C8">
            <v>2819.3343346301826</v>
          </cell>
          <cell r="D8">
            <v>3983.6787400000003</v>
          </cell>
          <cell r="E8">
            <v>1164.3444053698177</v>
          </cell>
          <cell r="F8">
            <v>2817.1421309949365</v>
          </cell>
          <cell r="G8">
            <v>3796.1667900000002</v>
          </cell>
          <cell r="H8">
            <v>979.02465900506377</v>
          </cell>
          <cell r="I8">
            <v>2947.4759256340171</v>
          </cell>
          <cell r="J8">
            <v>3840.2747200000003</v>
          </cell>
          <cell r="K8">
            <v>892.79879436598321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Milling</v>
          </cell>
          <cell r="C9">
            <v>2086.8801157980874</v>
          </cell>
          <cell r="D9">
            <v>7563.6051499999994</v>
          </cell>
          <cell r="E9">
            <v>5476.7250342019124</v>
          </cell>
          <cell r="F9">
            <v>2346.4810616411714</v>
          </cell>
          <cell r="G9">
            <v>9072.5843100000002</v>
          </cell>
          <cell r="H9">
            <v>6726.1032483588288</v>
          </cell>
          <cell r="I9">
            <v>2606.5321484139167</v>
          </cell>
          <cell r="J9">
            <v>7864.7686999999996</v>
          </cell>
          <cell r="K9">
            <v>5258.2365515860829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Site Administration</v>
          </cell>
          <cell r="C10">
            <v>1815.1941157070169</v>
          </cell>
          <cell r="D10">
            <v>2275.2476499999998</v>
          </cell>
          <cell r="E10">
            <v>460.05353429298293</v>
          </cell>
          <cell r="F10">
            <v>2190.0038033736632</v>
          </cell>
          <cell r="G10">
            <v>2128.7722000000003</v>
          </cell>
          <cell r="H10">
            <v>-61.231603373662892</v>
          </cell>
          <cell r="I10">
            <v>2020.4077125293636</v>
          </cell>
          <cell r="J10">
            <v>2257.1846499999997</v>
          </cell>
          <cell r="K10">
            <v>236.77693747063608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Maintenance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E12" t="str">
            <v xml:space="preserve"> </v>
          </cell>
          <cell r="H12" t="str">
            <v xml:space="preserve"> </v>
          </cell>
          <cell r="K12" t="str">
            <v xml:space="preserve"> </v>
          </cell>
          <cell r="N12" t="str">
            <v xml:space="preserve"> </v>
          </cell>
        </row>
        <row r="13">
          <cell r="A13" t="str">
            <v>SUB-TOTAL</v>
          </cell>
          <cell r="C13">
            <v>6721.4085661352865</v>
          </cell>
          <cell r="D13">
            <v>13822.531539999998</v>
          </cell>
          <cell r="E13">
            <v>7101.1229738647125</v>
          </cell>
          <cell r="F13">
            <v>7353.6269960097707</v>
          </cell>
          <cell r="G13">
            <v>14997.523300000001</v>
          </cell>
          <cell r="H13">
            <v>7643.8963039902301</v>
          </cell>
          <cell r="I13">
            <v>7574.4157865772968</v>
          </cell>
          <cell r="J13">
            <v>13962.228069999999</v>
          </cell>
          <cell r="K13">
            <v>6387.8122834227024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 xml:space="preserve"> </v>
          </cell>
          <cell r="E14" t="str">
            <v xml:space="preserve"> </v>
          </cell>
          <cell r="H14" t="str">
            <v xml:space="preserve"> </v>
          </cell>
          <cell r="K14" t="str">
            <v xml:space="preserve"> </v>
          </cell>
          <cell r="N14" t="str">
            <v xml:space="preserve"> </v>
          </cell>
        </row>
        <row r="15">
          <cell r="A15" t="str">
            <v>Management Fees</v>
          </cell>
          <cell r="C15">
            <v>356.04831999999999</v>
          </cell>
          <cell r="D15">
            <v>0</v>
          </cell>
          <cell r="E15">
            <v>-356.04831999999999</v>
          </cell>
          <cell r="F15">
            <v>395.26711999999998</v>
          </cell>
          <cell r="G15">
            <v>0</v>
          </cell>
          <cell r="H15">
            <v>-395.26711999999998</v>
          </cell>
          <cell r="I15">
            <v>418.56534999999997</v>
          </cell>
          <cell r="J15">
            <v>0</v>
          </cell>
          <cell r="K15">
            <v>-418.56534999999997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Bishkek Administration</v>
          </cell>
          <cell r="C16">
            <v>431.6376285382413</v>
          </cell>
          <cell r="D16">
            <v>571.49845999999991</v>
          </cell>
          <cell r="E16">
            <v>139.86083146175861</v>
          </cell>
          <cell r="F16">
            <v>836.00473737346488</v>
          </cell>
          <cell r="G16">
            <v>574.83663000000001</v>
          </cell>
          <cell r="H16">
            <v>-261.16810737346486</v>
          </cell>
          <cell r="I16">
            <v>601.39120327732792</v>
          </cell>
          <cell r="J16">
            <v>572.53645999999992</v>
          </cell>
          <cell r="K16">
            <v>-28.854743277327998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 xml:space="preserve"> </v>
          </cell>
        </row>
        <row r="18">
          <cell r="A18" t="str">
            <v>TOTAL CASH OPER. COSTS</v>
          </cell>
          <cell r="C18">
            <v>7509.0945146735276</v>
          </cell>
          <cell r="D18">
            <v>14394.029999999999</v>
          </cell>
          <cell r="E18">
            <v>6884.9354853264713</v>
          </cell>
          <cell r="F18">
            <v>8584.8988533832362</v>
          </cell>
          <cell r="G18">
            <v>15572.359930000001</v>
          </cell>
          <cell r="H18">
            <v>6987.4610766167652</v>
          </cell>
          <cell r="I18">
            <v>8594.3723398546244</v>
          </cell>
          <cell r="J18">
            <v>14534.764529999999</v>
          </cell>
          <cell r="K18">
            <v>5940.3921901453741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20">
          <cell r="A20" t="str">
            <v>Other</v>
          </cell>
          <cell r="C20">
            <v>166.91404386931777</v>
          </cell>
          <cell r="D20">
            <v>976.16912000000002</v>
          </cell>
          <cell r="E20">
            <v>809.25507613068226</v>
          </cell>
          <cell r="F20">
            <v>61.12624718420475</v>
          </cell>
          <cell r="G20">
            <v>969.84068000000002</v>
          </cell>
          <cell r="H20">
            <v>908.71443281579525</v>
          </cell>
          <cell r="I20">
            <v>138.39950234413092</v>
          </cell>
          <cell r="J20">
            <v>973.25846999999999</v>
          </cell>
          <cell r="K20">
            <v>834.85896765586904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Production &amp; Royalty Tax</v>
          </cell>
          <cell r="C21" t="e">
            <v>#N/A</v>
          </cell>
          <cell r="D21">
            <v>2237.0249100000001</v>
          </cell>
          <cell r="E21" t="e">
            <v>#N/A</v>
          </cell>
          <cell r="F21" t="e">
            <v>#N/A</v>
          </cell>
          <cell r="G21">
            <v>2124.0886800000003</v>
          </cell>
          <cell r="H21" t="e">
            <v>#N/A</v>
          </cell>
          <cell r="I21" t="e">
            <v>#N/A</v>
          </cell>
          <cell r="J21">
            <v>2370.8589099999999</v>
          </cell>
          <cell r="K21" t="e">
            <v>#N/A</v>
          </cell>
          <cell r="L21" t="e">
            <v>#N/A</v>
          </cell>
          <cell r="M21">
            <v>0</v>
          </cell>
          <cell r="N21" t="e">
            <v>#N/A</v>
          </cell>
          <cell r="O21" t="e">
            <v>#N/A</v>
          </cell>
        </row>
        <row r="22">
          <cell r="A22" t="str">
            <v>Exploration</v>
          </cell>
          <cell r="C22">
            <v>60.664760000000001</v>
          </cell>
          <cell r="D22">
            <v>1088.44</v>
          </cell>
          <cell r="E22">
            <v>1027.7752399999999</v>
          </cell>
          <cell r="F22">
            <v>215.49751999999998</v>
          </cell>
          <cell r="G22">
            <v>1079.0930000000001</v>
          </cell>
          <cell r="H22">
            <v>863.59548000000007</v>
          </cell>
          <cell r="I22">
            <v>331.04164000000003</v>
          </cell>
          <cell r="J22">
            <v>1175.6020000000001</v>
          </cell>
          <cell r="K22">
            <v>844.56036000000006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4">
          <cell r="A24" t="str">
            <v>TOTAL CASH COSTS</v>
          </cell>
          <cell r="C24" t="e">
            <v>#N/A</v>
          </cell>
          <cell r="D24">
            <v>18695.66403</v>
          </cell>
          <cell r="E24" t="e">
            <v>#N/A</v>
          </cell>
          <cell r="F24" t="e">
            <v>#N/A</v>
          </cell>
          <cell r="G24">
            <v>19745.382290000001</v>
          </cell>
          <cell r="H24" t="e">
            <v>#N/A</v>
          </cell>
          <cell r="I24" t="e">
            <v>#N/A</v>
          </cell>
          <cell r="J24">
            <v>19054.483909999999</v>
          </cell>
          <cell r="K24" t="e">
            <v>#N/A</v>
          </cell>
          <cell r="L24" t="e">
            <v>#N/A</v>
          </cell>
          <cell r="M24">
            <v>0</v>
          </cell>
          <cell r="N24" t="e">
            <v>#N/A</v>
          </cell>
          <cell r="O24" t="e">
            <v>#N/A</v>
          </cell>
        </row>
        <row r="26">
          <cell r="A26" t="str">
            <v>Interest/financing</v>
          </cell>
          <cell r="C26">
            <v>882.09042883049847</v>
          </cell>
          <cell r="D26">
            <v>107.142</v>
          </cell>
          <cell r="E26">
            <v>-774.94842883049841</v>
          </cell>
          <cell r="F26">
            <v>981.70751676566101</v>
          </cell>
          <cell r="G26">
            <v>110.821</v>
          </cell>
          <cell r="H26">
            <v>-870.88651676566099</v>
          </cell>
          <cell r="I26">
            <v>897.24131829379871</v>
          </cell>
          <cell r="J26">
            <v>113.563</v>
          </cell>
          <cell r="K26">
            <v>-783.67831829379872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DD&amp;R</v>
          </cell>
          <cell r="C27">
            <v>3626.1304599999999</v>
          </cell>
          <cell r="D27" t="e">
            <v>#REF!</v>
          </cell>
          <cell r="E27" t="e">
            <v>#REF!</v>
          </cell>
          <cell r="F27">
            <v>3086.60583</v>
          </cell>
          <cell r="G27" t="e">
            <v>#REF!</v>
          </cell>
          <cell r="H27" t="e">
            <v>#REF!</v>
          </cell>
          <cell r="I27">
            <v>3045.8959199999999</v>
          </cell>
          <cell r="J27" t="e">
            <v>#REF!</v>
          </cell>
          <cell r="K27" t="e">
            <v>#REF!</v>
          </cell>
          <cell r="L27">
            <v>0</v>
          </cell>
          <cell r="M27" t="e">
            <v>#REF!</v>
          </cell>
          <cell r="N27" t="e">
            <v>#REF!</v>
          </cell>
          <cell r="O27">
            <v>0</v>
          </cell>
        </row>
        <row r="29">
          <cell r="A29" t="str">
            <v>TOTAL COSTS</v>
          </cell>
          <cell r="C29" t="e">
            <v>#N/A</v>
          </cell>
          <cell r="D29" t="e">
            <v>#REF!</v>
          </cell>
          <cell r="E29" t="e">
            <v>#N/A</v>
          </cell>
          <cell r="F29" t="e">
            <v>#N/A</v>
          </cell>
          <cell r="G29" t="e">
            <v>#REF!</v>
          </cell>
          <cell r="H29" t="e">
            <v>#N/A</v>
          </cell>
          <cell r="I29" t="e">
            <v>#N/A</v>
          </cell>
          <cell r="J29" t="e">
            <v>#REF!</v>
          </cell>
          <cell r="K29" t="e">
            <v>#N/A</v>
          </cell>
          <cell r="L29" t="e">
            <v>#N/A</v>
          </cell>
          <cell r="M29" t="e">
            <v>#REF!</v>
          </cell>
          <cell r="N29" t="e">
            <v>#N/A</v>
          </cell>
          <cell r="O29" t="e">
            <v>#N/A</v>
          </cell>
        </row>
        <row r="31">
          <cell r="A31" t="str">
            <v>Ounces Poured</v>
          </cell>
          <cell r="C31">
            <v>60835</v>
          </cell>
          <cell r="D31">
            <v>44904</v>
          </cell>
          <cell r="E31">
            <v>15931</v>
          </cell>
          <cell r="F31">
            <v>44480</v>
          </cell>
          <cell r="G31">
            <v>32784</v>
          </cell>
          <cell r="H31">
            <v>11696</v>
          </cell>
          <cell r="I31">
            <v>49381</v>
          </cell>
          <cell r="J31">
            <v>40458</v>
          </cell>
          <cell r="K31">
            <v>8923</v>
          </cell>
          <cell r="L31">
            <v>48996</v>
          </cell>
          <cell r="M31">
            <v>45967</v>
          </cell>
          <cell r="N31">
            <v>3029</v>
          </cell>
          <cell r="O31">
            <v>48923</v>
          </cell>
        </row>
        <row r="32">
          <cell r="A32" t="str">
            <v>Ounces Sold</v>
          </cell>
          <cell r="C32">
            <v>79346.61</v>
          </cell>
          <cell r="D32">
            <v>41395.161290322583</v>
          </cell>
          <cell r="E32">
            <v>37951.448709677417</v>
          </cell>
          <cell r="F32">
            <v>45072.13</v>
          </cell>
          <cell r="G32">
            <v>34172.294930875578</v>
          </cell>
          <cell r="H32">
            <v>10899.83506912442</v>
          </cell>
          <cell r="I32">
            <v>42256.73</v>
          </cell>
          <cell r="J32">
            <v>35871.511520737316</v>
          </cell>
          <cell r="K32">
            <v>6385.2184792626867</v>
          </cell>
          <cell r="L32">
            <v>46159.49</v>
          </cell>
          <cell r="M32">
            <v>41085.440860215065</v>
          </cell>
          <cell r="N32">
            <v>5074.0491397849328</v>
          </cell>
          <cell r="O32">
            <v>62258.29</v>
          </cell>
        </row>
        <row r="34">
          <cell r="A34" t="str">
            <v>TOTAL CASH OPER. COST/Oz.</v>
          </cell>
          <cell r="C34">
            <v>123.43378835659615</v>
          </cell>
          <cell r="D34">
            <v>320.55117584179584</v>
          </cell>
          <cell r="E34">
            <v>197.11738748519969</v>
          </cell>
          <cell r="F34">
            <v>193.00581954548642</v>
          </cell>
          <cell r="G34">
            <v>474.99877775744267</v>
          </cell>
          <cell r="H34">
            <v>281.99295821195625</v>
          </cell>
          <cell r="I34">
            <v>174.04208784460874</v>
          </cell>
          <cell r="J34">
            <v>359.25563621533439</v>
          </cell>
          <cell r="K34">
            <v>185.21354837072565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6">
          <cell r="A36" t="str">
            <v>TOTAL CASH COST/Oz.</v>
          </cell>
          <cell r="C36" t="e">
            <v>#N/A</v>
          </cell>
          <cell r="D36">
            <v>416.34740847140569</v>
          </cell>
          <cell r="E36" t="e">
            <v>#N/A</v>
          </cell>
          <cell r="F36" t="e">
            <v>#N/A</v>
          </cell>
          <cell r="G36">
            <v>602.28716111517826</v>
          </cell>
          <cell r="H36" t="e">
            <v>#N/A</v>
          </cell>
          <cell r="I36" t="e">
            <v>#N/A</v>
          </cell>
          <cell r="J36">
            <v>470.96949700924409</v>
          </cell>
          <cell r="K36" t="e">
            <v>#N/A</v>
          </cell>
          <cell r="L36" t="e">
            <v>#N/A</v>
          </cell>
          <cell r="M36">
            <v>0</v>
          </cell>
          <cell r="N36" t="e">
            <v>#N/A</v>
          </cell>
          <cell r="O36" t="e">
            <v>#N/A</v>
          </cell>
        </row>
        <row r="37">
          <cell r="C37" t="str">
            <v xml:space="preserve"> </v>
          </cell>
          <cell r="F37" t="str">
            <v xml:space="preserve"> </v>
          </cell>
          <cell r="I37" t="str">
            <v xml:space="preserve"> </v>
          </cell>
          <cell r="L37" t="str">
            <v xml:space="preserve"> </v>
          </cell>
          <cell r="O37" t="str">
            <v xml:space="preserve"> </v>
          </cell>
        </row>
        <row r="38">
          <cell r="A38" t="str">
            <v>TOTAL  COST/Oz.</v>
          </cell>
          <cell r="C38" t="e">
            <v>#N/A</v>
          </cell>
          <cell r="D38" t="e">
            <v>#REF!</v>
          </cell>
          <cell r="E38" t="e">
            <v>#REF!</v>
          </cell>
          <cell r="F38" t="e">
            <v>#N/A</v>
          </cell>
          <cell r="G38" t="e">
            <v>#REF!</v>
          </cell>
          <cell r="H38" t="e">
            <v>#REF!</v>
          </cell>
          <cell r="I38" t="e">
            <v>#N/A</v>
          </cell>
          <cell r="J38" t="e">
            <v>#REF!</v>
          </cell>
          <cell r="K38" t="e">
            <v>#REF!</v>
          </cell>
          <cell r="L38" t="e">
            <v>#N/A</v>
          </cell>
          <cell r="M38" t="e">
            <v>#REF!</v>
          </cell>
          <cell r="N38" t="e">
            <v>#REF!</v>
          </cell>
          <cell r="O38" t="e">
            <v>#N/A</v>
          </cell>
        </row>
        <row r="40">
          <cell r="A40" t="str">
            <v>TOTAL CASH COST/Oz. (incl. Indemnifiable taxes)</v>
          </cell>
          <cell r="C40" t="e">
            <v>#N/A</v>
          </cell>
          <cell r="D40">
            <v>416.34740847140569</v>
          </cell>
          <cell r="E40" t="e">
            <v>#N/A</v>
          </cell>
          <cell r="F40" t="e">
            <v>#N/A</v>
          </cell>
          <cell r="G40">
            <v>602.28716111517826</v>
          </cell>
          <cell r="H40" t="e">
            <v>#N/A</v>
          </cell>
          <cell r="I40" t="e">
            <v>#N/A</v>
          </cell>
          <cell r="J40">
            <v>470.96949700924409</v>
          </cell>
          <cell r="K40" t="e">
            <v>#N/A</v>
          </cell>
          <cell r="L40" t="e">
            <v>#N/A</v>
          </cell>
          <cell r="M40">
            <v>0</v>
          </cell>
          <cell r="N40" t="e">
            <v>#N/A</v>
          </cell>
          <cell r="O40" t="e">
            <v>#N/A</v>
          </cell>
        </row>
        <row r="46">
          <cell r="A46" t="str">
            <v>Indemnifiable Taxes</v>
          </cell>
          <cell r="C46">
            <v>1842.3899219039217</v>
          </cell>
          <cell r="D46">
            <v>0</v>
          </cell>
          <cell r="E46">
            <v>-1842.3899219039217</v>
          </cell>
          <cell r="F46">
            <v>1006.1741867399435</v>
          </cell>
          <cell r="G46">
            <v>0</v>
          </cell>
          <cell r="H46">
            <v>-1006.1741867399435</v>
          </cell>
          <cell r="I46">
            <v>1576.4676381391898</v>
          </cell>
          <cell r="J46">
            <v>0</v>
          </cell>
          <cell r="K46">
            <v>-1576.4676381391898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8">
          <cell r="A48" t="str">
            <v>TOTAL CASH COSTS (includes indemnifiable taxes)</v>
          </cell>
          <cell r="C48" t="e">
            <v>#N/A</v>
          </cell>
          <cell r="D48">
            <v>18695.66403</v>
          </cell>
          <cell r="E48" t="e">
            <v>#N/A</v>
          </cell>
          <cell r="F48" t="e">
            <v>#N/A</v>
          </cell>
          <cell r="G48">
            <v>19745.382290000001</v>
          </cell>
          <cell r="H48" t="e">
            <v>#N/A</v>
          </cell>
          <cell r="I48" t="e">
            <v>#N/A</v>
          </cell>
          <cell r="J48">
            <v>19054.483909999999</v>
          </cell>
          <cell r="K48" t="e">
            <v>#N/A</v>
          </cell>
          <cell r="L48" t="e">
            <v>#N/A</v>
          </cell>
          <cell r="M48">
            <v>0</v>
          </cell>
          <cell r="N48" t="e">
            <v>#N/A</v>
          </cell>
          <cell r="O48" t="e">
            <v>#N/A</v>
          </cell>
        </row>
        <row r="50">
          <cell r="A50" t="str">
            <v>TOTAL COSTS (includes indemnifiable taxes and tax income)</v>
          </cell>
          <cell r="C50" t="e">
            <v>#N/A</v>
          </cell>
          <cell r="D50" t="e">
            <v>#REF!</v>
          </cell>
          <cell r="E50" t="e">
            <v>#REF!</v>
          </cell>
          <cell r="F50" t="e">
            <v>#N/A</v>
          </cell>
          <cell r="G50" t="e">
            <v>#REF!</v>
          </cell>
          <cell r="H50" t="e">
            <v>#REF!</v>
          </cell>
          <cell r="I50" t="e">
            <v>#N/A</v>
          </cell>
          <cell r="J50" t="e">
            <v>#REF!</v>
          </cell>
          <cell r="K50" t="e">
            <v>#REF!</v>
          </cell>
          <cell r="L50" t="e">
            <v>#N/A</v>
          </cell>
          <cell r="M50" t="e">
            <v>#REF!</v>
          </cell>
          <cell r="N50" t="e">
            <v>#REF!</v>
          </cell>
          <cell r="O50" t="e">
            <v>#N/A</v>
          </cell>
        </row>
        <row r="52">
          <cell r="A52" t="str">
            <v>TOTAL CASH COST/Oz.</v>
          </cell>
          <cell r="C52" t="e">
            <v>#N/A</v>
          </cell>
          <cell r="D52">
            <v>416.34740847140569</v>
          </cell>
          <cell r="E52" t="e">
            <v>#N/A</v>
          </cell>
          <cell r="F52" t="e">
            <v>#N/A</v>
          </cell>
          <cell r="G52">
            <v>602.28716111517826</v>
          </cell>
          <cell r="H52" t="e">
            <v>#N/A</v>
          </cell>
          <cell r="I52" t="e">
            <v>#N/A</v>
          </cell>
          <cell r="J52">
            <v>470.96949700924409</v>
          </cell>
          <cell r="K52" t="e">
            <v>#N/A</v>
          </cell>
          <cell r="L52" t="e">
            <v>#N/A</v>
          </cell>
          <cell r="M52">
            <v>0</v>
          </cell>
          <cell r="N52" t="e">
            <v>#N/A</v>
          </cell>
          <cell r="O52" t="e">
            <v>#N/A</v>
          </cell>
        </row>
        <row r="54">
          <cell r="A54" t="str">
            <v>TOTAL  COST/Oz.</v>
          </cell>
          <cell r="C54" t="e">
            <v>#N/A</v>
          </cell>
          <cell r="D54" t="e">
            <v>#REF!</v>
          </cell>
          <cell r="E54" t="e">
            <v>#REF!</v>
          </cell>
          <cell r="F54" t="e">
            <v>#N/A</v>
          </cell>
          <cell r="G54" t="e">
            <v>#REF!</v>
          </cell>
          <cell r="H54" t="e">
            <v>#REF!</v>
          </cell>
          <cell r="I54" t="e">
            <v>#N/A</v>
          </cell>
          <cell r="J54" t="e">
            <v>#REF!</v>
          </cell>
          <cell r="K54" t="e">
            <v>#REF!</v>
          </cell>
          <cell r="L54" t="e">
            <v>#N/A</v>
          </cell>
          <cell r="M54" t="e">
            <v>#REF!</v>
          </cell>
          <cell r="N54" t="e">
            <v>#REF!</v>
          </cell>
          <cell r="O54" t="e">
            <v>#N/A</v>
          </cell>
        </row>
        <row r="62">
          <cell r="A62" t="str">
            <v>Кумтор Голд Компани</v>
          </cell>
        </row>
        <row r="63">
          <cell r="A63" t="str">
            <v xml:space="preserve">Институт исследований золота - денежные затраты </v>
          </cell>
        </row>
        <row r="64">
          <cell r="A64" t="str">
            <v>31 августа 2002 года</v>
          </cell>
        </row>
        <row r="67">
          <cell r="C67" t="str">
            <v>January Actual</v>
          </cell>
          <cell r="D67" t="str">
            <v>January Budget</v>
          </cell>
          <cell r="E67" t="str">
            <v>Variance</v>
          </cell>
          <cell r="F67" t="str">
            <v>February Actual</v>
          </cell>
          <cell r="G67" t="str">
            <v>February Budget</v>
          </cell>
          <cell r="H67" t="str">
            <v>Variance</v>
          </cell>
          <cell r="I67" t="str">
            <v>March Actual</v>
          </cell>
          <cell r="J67" t="str">
            <v>March Budget</v>
          </cell>
          <cell r="K67" t="str">
            <v>Variance</v>
          </cell>
          <cell r="L67" t="str">
            <v>Факт за апрель</v>
          </cell>
          <cell r="M67" t="str">
            <v>План на апрель</v>
          </cell>
          <cell r="N67" t="str">
            <v>Расх.</v>
          </cell>
          <cell r="O67" t="str">
            <v>Факт за май</v>
          </cell>
        </row>
        <row r="69">
          <cell r="A69" t="str">
            <v>Добыча</v>
          </cell>
          <cell r="C69">
            <v>2819.3343346301826</v>
          </cell>
          <cell r="D69">
            <v>3983.6787400000003</v>
          </cell>
          <cell r="E69">
            <v>1164.3444053698177</v>
          </cell>
          <cell r="F69">
            <v>2817.1421309949365</v>
          </cell>
          <cell r="G69">
            <v>3796.1667900000002</v>
          </cell>
          <cell r="H69">
            <v>979.02465900506377</v>
          </cell>
          <cell r="I69">
            <v>2947.4759256340171</v>
          </cell>
          <cell r="J69">
            <v>3840.2747200000003</v>
          </cell>
          <cell r="K69">
            <v>892.79879436598321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Переработка</v>
          </cell>
          <cell r="C70">
            <v>2086.8801157980874</v>
          </cell>
          <cell r="D70">
            <v>7563.6051499999994</v>
          </cell>
          <cell r="E70">
            <v>5476.7250342019124</v>
          </cell>
          <cell r="F70">
            <v>2346.4810616411714</v>
          </cell>
          <cell r="G70">
            <v>9072.5843100000002</v>
          </cell>
          <cell r="H70">
            <v>6726.1032483588288</v>
          </cell>
          <cell r="I70">
            <v>2606.5321484139167</v>
          </cell>
          <cell r="J70">
            <v>7864.7686999999996</v>
          </cell>
          <cell r="K70">
            <v>5258.2365515860829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Администрация на сайте</v>
          </cell>
          <cell r="C71">
            <v>1815.1941157070169</v>
          </cell>
          <cell r="D71">
            <v>2275.2476499999998</v>
          </cell>
          <cell r="E71">
            <v>460.05353429298293</v>
          </cell>
          <cell r="F71">
            <v>2190.0038033736632</v>
          </cell>
          <cell r="G71">
            <v>2128.7722000000003</v>
          </cell>
          <cell r="H71">
            <v>-61.231603373662892</v>
          </cell>
          <cell r="I71">
            <v>2020.4077125293636</v>
          </cell>
          <cell r="J71">
            <v>2257.1846499999997</v>
          </cell>
          <cell r="K71">
            <v>236.77693747063608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 t="str">
            <v>ТО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 t="str">
            <v xml:space="preserve"> </v>
          </cell>
          <cell r="H73" t="str">
            <v xml:space="preserve"> </v>
          </cell>
          <cell r="K73" t="str">
            <v xml:space="preserve"> </v>
          </cell>
        </row>
        <row r="74">
          <cell r="A74" t="str">
            <v>ПРЕДВАРИТ. ИТОГ</v>
          </cell>
          <cell r="C74">
            <v>6721.4085661352865</v>
          </cell>
          <cell r="D74">
            <v>13822.531539999998</v>
          </cell>
          <cell r="E74">
            <v>7101.1229738647125</v>
          </cell>
          <cell r="F74">
            <v>7353.6269960097707</v>
          </cell>
          <cell r="G74">
            <v>14997.523300000001</v>
          </cell>
          <cell r="H74">
            <v>7643.8963039902301</v>
          </cell>
          <cell r="I74">
            <v>7574.4157865772968</v>
          </cell>
          <cell r="J74">
            <v>13962.228069999999</v>
          </cell>
          <cell r="K74">
            <v>6387.8122834227024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 xml:space="preserve"> </v>
          </cell>
          <cell r="E75" t="str">
            <v xml:space="preserve"> </v>
          </cell>
          <cell r="H75" t="str">
            <v xml:space="preserve"> </v>
          </cell>
          <cell r="K75" t="str">
            <v xml:space="preserve"> </v>
          </cell>
        </row>
        <row r="76">
          <cell r="A76" t="str">
            <v>Гонорары за менеджмент</v>
          </cell>
          <cell r="C76">
            <v>356.04831999999999</v>
          </cell>
          <cell r="D76">
            <v>0</v>
          </cell>
          <cell r="E76">
            <v>-356.04831999999999</v>
          </cell>
          <cell r="F76">
            <v>395.26711999999998</v>
          </cell>
          <cell r="G76">
            <v>0</v>
          </cell>
          <cell r="H76">
            <v>-395.26711999999998</v>
          </cell>
          <cell r="I76">
            <v>418.56534999999997</v>
          </cell>
          <cell r="J76">
            <v>0</v>
          </cell>
          <cell r="K76">
            <v>-418.56534999999997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 t="str">
            <v>Администрация в Бишкеке</v>
          </cell>
          <cell r="C77">
            <v>431.6376285382413</v>
          </cell>
          <cell r="D77">
            <v>571.49845999999991</v>
          </cell>
          <cell r="E77">
            <v>139.86083146175861</v>
          </cell>
          <cell r="F77">
            <v>836.00473737346488</v>
          </cell>
          <cell r="G77">
            <v>574.83663000000001</v>
          </cell>
          <cell r="H77">
            <v>-261.16810737346486</v>
          </cell>
          <cell r="I77">
            <v>601.39120327732792</v>
          </cell>
          <cell r="J77">
            <v>572.53645999999992</v>
          </cell>
          <cell r="K77">
            <v>-28.854743277327998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 t="str">
            <v xml:space="preserve"> </v>
          </cell>
        </row>
        <row r="79">
          <cell r="A79" t="str">
            <v>ВСЕГО ДЕН. ПРОИЗВ. ЗАТРАТ</v>
          </cell>
          <cell r="C79">
            <v>7509.0945146735276</v>
          </cell>
          <cell r="D79">
            <v>14394.029999999999</v>
          </cell>
          <cell r="E79">
            <v>6884.9354853264713</v>
          </cell>
          <cell r="F79">
            <v>8584.8988533832362</v>
          </cell>
          <cell r="G79">
            <v>15572.359930000001</v>
          </cell>
          <cell r="H79">
            <v>6987.4610766167652</v>
          </cell>
          <cell r="I79">
            <v>8594.3723398546244</v>
          </cell>
          <cell r="J79">
            <v>14534.764529999999</v>
          </cell>
          <cell r="K79">
            <v>5940.3921901453741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1">
          <cell r="A81" t="str">
            <v>Прочее</v>
          </cell>
          <cell r="C81">
            <v>166.91404386931777</v>
          </cell>
          <cell r="D81">
            <v>976.16912000000002</v>
          </cell>
          <cell r="E81">
            <v>809.25507613068226</v>
          </cell>
          <cell r="F81">
            <v>61.12624718420475</v>
          </cell>
          <cell r="G81">
            <v>969.84068000000002</v>
          </cell>
          <cell r="H81">
            <v>908.71443281579525</v>
          </cell>
          <cell r="I81">
            <v>138.39950234413092</v>
          </cell>
          <cell r="J81">
            <v>973.25846999999999</v>
          </cell>
          <cell r="K81">
            <v>834.85896765586904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Производственные налоги и роялти</v>
          </cell>
          <cell r="C82" t="e">
            <v>#N/A</v>
          </cell>
          <cell r="D82">
            <v>2237.0249100000001</v>
          </cell>
          <cell r="E82" t="e">
            <v>#N/A</v>
          </cell>
          <cell r="F82" t="e">
            <v>#N/A</v>
          </cell>
          <cell r="G82">
            <v>2124.0886800000003</v>
          </cell>
          <cell r="H82" t="e">
            <v>#N/A</v>
          </cell>
          <cell r="I82" t="e">
            <v>#N/A</v>
          </cell>
          <cell r="J82">
            <v>2370.8589099999999</v>
          </cell>
          <cell r="K82" t="e">
            <v>#N/A</v>
          </cell>
          <cell r="L82" t="e">
            <v>#N/A</v>
          </cell>
          <cell r="M82">
            <v>0</v>
          </cell>
          <cell r="N82" t="e">
            <v>#N/A</v>
          </cell>
          <cell r="O82" t="e">
            <v>#N/A</v>
          </cell>
        </row>
        <row r="83">
          <cell r="A83" t="str">
            <v>Геолого-разведочные работы</v>
          </cell>
          <cell r="C83">
            <v>60.664760000000001</v>
          </cell>
          <cell r="D83">
            <v>1088.44</v>
          </cell>
          <cell r="E83">
            <v>1027.7752399999999</v>
          </cell>
          <cell r="F83">
            <v>215.49751999999998</v>
          </cell>
          <cell r="G83">
            <v>1079.0930000000001</v>
          </cell>
          <cell r="H83">
            <v>863.59548000000007</v>
          </cell>
          <cell r="I83">
            <v>331.04164000000003</v>
          </cell>
          <cell r="J83">
            <v>1175.6020000000001</v>
          </cell>
          <cell r="K83">
            <v>844.56036000000006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5">
          <cell r="A85" t="str">
            <v>ВСЕГО ДЕНЕЖНЫХ ЗАТРАТ</v>
          </cell>
          <cell r="C85" t="e">
            <v>#N/A</v>
          </cell>
          <cell r="D85">
            <v>18695.66403</v>
          </cell>
          <cell r="E85" t="e">
            <v>#N/A</v>
          </cell>
          <cell r="F85" t="e">
            <v>#N/A</v>
          </cell>
          <cell r="G85">
            <v>19745.382290000001</v>
          </cell>
          <cell r="H85" t="e">
            <v>#N/A</v>
          </cell>
          <cell r="I85" t="e">
            <v>#N/A</v>
          </cell>
          <cell r="J85">
            <v>19054.483909999999</v>
          </cell>
          <cell r="K85" t="e">
            <v>#N/A</v>
          </cell>
          <cell r="L85" t="e">
            <v>#N/A</v>
          </cell>
          <cell r="M85">
            <v>0</v>
          </cell>
          <cell r="N85" t="e">
            <v>#N/A</v>
          </cell>
          <cell r="O85" t="e">
            <v>#N/A</v>
          </cell>
        </row>
        <row r="87">
          <cell r="A87" t="str">
            <v>Проценты/финансирование</v>
          </cell>
          <cell r="C87">
            <v>882.09042883049847</v>
          </cell>
          <cell r="D87">
            <v>107.142</v>
          </cell>
          <cell r="E87">
            <v>-774.94842883049841</v>
          </cell>
          <cell r="F87">
            <v>981.70751676566101</v>
          </cell>
          <cell r="G87">
            <v>110.821</v>
          </cell>
          <cell r="H87">
            <v>-870.88651676566099</v>
          </cell>
          <cell r="I87">
            <v>897.24131829379871</v>
          </cell>
          <cell r="J87">
            <v>113.563</v>
          </cell>
          <cell r="K87">
            <v>-783.67831829379872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 t="str">
            <v>АИ и Р</v>
          </cell>
          <cell r="C88">
            <v>3626.1304599999999</v>
          </cell>
          <cell r="D88" t="e">
            <v>#REF!</v>
          </cell>
          <cell r="E88" t="e">
            <v>#REF!</v>
          </cell>
          <cell r="F88">
            <v>3086.60583</v>
          </cell>
          <cell r="G88" t="e">
            <v>#REF!</v>
          </cell>
          <cell r="H88" t="e">
            <v>#REF!</v>
          </cell>
          <cell r="I88">
            <v>3045.8959199999999</v>
          </cell>
          <cell r="J88" t="e">
            <v>#REF!</v>
          </cell>
          <cell r="K88" t="e">
            <v>#REF!</v>
          </cell>
          <cell r="L88">
            <v>0</v>
          </cell>
          <cell r="M88" t="e">
            <v>#REF!</v>
          </cell>
          <cell r="N88" t="e">
            <v>#REF!</v>
          </cell>
          <cell r="O88">
            <v>0</v>
          </cell>
        </row>
        <row r="90">
          <cell r="A90" t="str">
            <v>ВСЕГО ЗАТРАТ</v>
          </cell>
          <cell r="C90" t="e">
            <v>#N/A</v>
          </cell>
          <cell r="D90" t="e">
            <v>#REF!</v>
          </cell>
          <cell r="E90" t="e">
            <v>#N/A</v>
          </cell>
          <cell r="F90" t="e">
            <v>#N/A</v>
          </cell>
          <cell r="G90" t="e">
            <v>#REF!</v>
          </cell>
          <cell r="H90" t="e">
            <v>#N/A</v>
          </cell>
          <cell r="I90" t="e">
            <v>#N/A</v>
          </cell>
          <cell r="J90" t="e">
            <v>#REF!</v>
          </cell>
          <cell r="K90" t="e">
            <v>#N/A</v>
          </cell>
          <cell r="L90" t="e">
            <v>#N/A</v>
          </cell>
          <cell r="M90" t="e">
            <v>#REF!</v>
          </cell>
          <cell r="N90" t="e">
            <v>#N/A</v>
          </cell>
          <cell r="O90" t="e">
            <v>#N/A</v>
          </cell>
        </row>
        <row r="92">
          <cell r="A92" t="str">
            <v>Готовые унции</v>
          </cell>
          <cell r="C92">
            <v>60835</v>
          </cell>
          <cell r="D92">
            <v>44904</v>
          </cell>
          <cell r="E92">
            <v>15931</v>
          </cell>
          <cell r="F92">
            <v>44480</v>
          </cell>
          <cell r="G92">
            <v>32784</v>
          </cell>
          <cell r="H92">
            <v>11696</v>
          </cell>
          <cell r="I92">
            <v>49381</v>
          </cell>
          <cell r="J92">
            <v>40458</v>
          </cell>
          <cell r="K92">
            <v>8923</v>
          </cell>
          <cell r="L92">
            <v>48996</v>
          </cell>
          <cell r="M92">
            <v>45967</v>
          </cell>
          <cell r="N92">
            <v>3029</v>
          </cell>
          <cell r="O92">
            <v>48923</v>
          </cell>
        </row>
        <row r="93">
          <cell r="A93" t="str">
            <v>Реализованные унции</v>
          </cell>
          <cell r="C93">
            <v>79346.61</v>
          </cell>
          <cell r="D93">
            <v>41395.161290322583</v>
          </cell>
          <cell r="E93">
            <v>37951.448709677417</v>
          </cell>
          <cell r="F93">
            <v>45072.13</v>
          </cell>
          <cell r="G93">
            <v>34172.294930875578</v>
          </cell>
          <cell r="H93">
            <v>10899.83506912442</v>
          </cell>
          <cell r="I93">
            <v>42256.73</v>
          </cell>
          <cell r="J93">
            <v>35871.511520737316</v>
          </cell>
          <cell r="K93">
            <v>6385.2184792626867</v>
          </cell>
          <cell r="L93">
            <v>46159.49</v>
          </cell>
          <cell r="M93">
            <v>41085.440860215065</v>
          </cell>
          <cell r="N93">
            <v>5074.0491397849328</v>
          </cell>
          <cell r="O93">
            <v>62258.29</v>
          </cell>
        </row>
        <row r="95">
          <cell r="A95" t="str">
            <v>ВСЕГО ДЕН. ПРОИЗВ. ЗАТРАТ/унц.</v>
          </cell>
          <cell r="C95">
            <v>123.43378835659615</v>
          </cell>
          <cell r="D95">
            <v>320.55117584179584</v>
          </cell>
          <cell r="E95">
            <v>197.11738748519969</v>
          </cell>
          <cell r="F95">
            <v>193.00581954548642</v>
          </cell>
          <cell r="G95">
            <v>474.99877775744267</v>
          </cell>
          <cell r="H95">
            <v>281.99295821195625</v>
          </cell>
          <cell r="I95">
            <v>174.04208784460874</v>
          </cell>
          <cell r="J95">
            <v>359.25563621533439</v>
          </cell>
          <cell r="K95">
            <v>185.21354837072565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7">
          <cell r="A97" t="str">
            <v>ВСЕГО ДЕНЕЖНЫХ ЗАТРАТ/унц.</v>
          </cell>
          <cell r="C97" t="e">
            <v>#N/A</v>
          </cell>
          <cell r="D97">
            <v>416.34740847140569</v>
          </cell>
          <cell r="E97" t="e">
            <v>#N/A</v>
          </cell>
          <cell r="F97" t="e">
            <v>#N/A</v>
          </cell>
          <cell r="G97">
            <v>602.28716111517826</v>
          </cell>
          <cell r="H97" t="e">
            <v>#N/A</v>
          </cell>
          <cell r="I97" t="e">
            <v>#N/A</v>
          </cell>
          <cell r="J97">
            <v>470.96949700924409</v>
          </cell>
          <cell r="K97" t="e">
            <v>#N/A</v>
          </cell>
          <cell r="L97" t="e">
            <v>#N/A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C98" t="str">
            <v xml:space="preserve"> </v>
          </cell>
          <cell r="F98" t="str">
            <v xml:space="preserve"> </v>
          </cell>
          <cell r="I98" t="str">
            <v xml:space="preserve"> </v>
          </cell>
        </row>
        <row r="99">
          <cell r="A99" t="str">
            <v>ВСЕГО ЗАТРАТ/унц.</v>
          </cell>
          <cell r="C99" t="e">
            <v>#N/A</v>
          </cell>
          <cell r="D99" t="e">
            <v>#REF!</v>
          </cell>
          <cell r="E99" t="e">
            <v>#REF!</v>
          </cell>
          <cell r="F99" t="e">
            <v>#N/A</v>
          </cell>
          <cell r="G99" t="e">
            <v>#REF!</v>
          </cell>
          <cell r="H99" t="e">
            <v>#REF!</v>
          </cell>
          <cell r="I99" t="e">
            <v>#N/A</v>
          </cell>
          <cell r="J99" t="e">
            <v>#REF!</v>
          </cell>
          <cell r="K99" t="e">
            <v>#REF!</v>
          </cell>
          <cell r="L99" t="e">
            <v>#N/A</v>
          </cell>
          <cell r="M99" t="e">
            <v>#REF!</v>
          </cell>
          <cell r="N99" t="e">
            <v>#REF!</v>
          </cell>
          <cell r="O99" t="e">
            <v>#N/A</v>
          </cell>
        </row>
        <row r="100">
          <cell r="C100" t="e">
            <v>#N/A</v>
          </cell>
          <cell r="D100">
            <v>416.34740847140569</v>
          </cell>
          <cell r="E100" t="e">
            <v>#N/A</v>
          </cell>
          <cell r="F100" t="e">
            <v>#N/A</v>
          </cell>
          <cell r="G100">
            <v>602.28716111517826</v>
          </cell>
          <cell r="H100" t="e">
            <v>#N/A</v>
          </cell>
          <cell r="I100" t="e">
            <v>#N/A</v>
          </cell>
          <cell r="J100">
            <v>470.96949700924409</v>
          </cell>
          <cell r="K100" t="e">
            <v>#N/A</v>
          </cell>
        </row>
        <row r="101">
          <cell r="A101" t="str">
            <v>ВСЕГО ДЕНЕЖНЫХ ЗАТРАТ/унц. (в т.ч. возмещ. Налоги)</v>
          </cell>
        </row>
      </sheetData>
      <sheetData sheetId="4" refreshError="1">
        <row r="1">
          <cell r="A1" t="str">
            <v>Kumtor Gold Company</v>
          </cell>
        </row>
        <row r="2">
          <cell r="A2" t="str">
            <v>Operating Cost Summary - Trend Analysis</v>
          </cell>
        </row>
        <row r="4">
          <cell r="A4" t="str">
            <v>($000s)</v>
          </cell>
        </row>
        <row r="6">
          <cell r="C6" t="str">
            <v>January</v>
          </cell>
          <cell r="D6" t="str">
            <v>February</v>
          </cell>
          <cell r="E6" t="str">
            <v>March</v>
          </cell>
          <cell r="F6" t="str">
            <v>April</v>
          </cell>
          <cell r="G6" t="str">
            <v>May</v>
          </cell>
          <cell r="H6" t="str">
            <v>June</v>
          </cell>
          <cell r="I6" t="str">
            <v>July</v>
          </cell>
          <cell r="J6" t="str">
            <v>August</v>
          </cell>
          <cell r="K6" t="str">
            <v>September</v>
          </cell>
          <cell r="L6" t="str">
            <v>October</v>
          </cell>
          <cell r="M6" t="str">
            <v>November</v>
          </cell>
          <cell r="N6" t="str">
            <v>December</v>
          </cell>
          <cell r="O6" t="str">
            <v>Total</v>
          </cell>
        </row>
        <row r="8">
          <cell r="A8" t="str">
            <v>Mining</v>
          </cell>
          <cell r="C8">
            <v>2819.3343346301826</v>
          </cell>
          <cell r="D8">
            <v>2817.1421309949365</v>
          </cell>
          <cell r="E8">
            <v>2947.4759256340171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8583.9523912591358</v>
          </cell>
        </row>
        <row r="9">
          <cell r="A9" t="str">
            <v>Milling</v>
          </cell>
          <cell r="C9">
            <v>2086.8801157980874</v>
          </cell>
          <cell r="D9">
            <v>2346.4810616411714</v>
          </cell>
          <cell r="E9">
            <v>2606.5321484139167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7039.8933258531761</v>
          </cell>
        </row>
        <row r="10">
          <cell r="A10" t="str">
            <v>Site Administration</v>
          </cell>
          <cell r="C10">
            <v>1815.1941157070169</v>
          </cell>
          <cell r="D10">
            <v>2190.0038033736632</v>
          </cell>
          <cell r="E10">
            <v>2020.4077125293636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6025.6056316100439</v>
          </cell>
        </row>
        <row r="11">
          <cell r="A11" t="str">
            <v>Maintenance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3">
          <cell r="A13" t="str">
            <v>Total Site Costs</v>
          </cell>
          <cell r="C13">
            <v>6721.4085661352865</v>
          </cell>
          <cell r="D13">
            <v>7353.6269960097707</v>
          </cell>
          <cell r="E13">
            <v>7574.4157865772968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21649.451348722356</v>
          </cell>
        </row>
        <row r="15">
          <cell r="A15" t="str">
            <v>Management Fees</v>
          </cell>
          <cell r="C15">
            <v>356.04831999999999</v>
          </cell>
          <cell r="D15">
            <v>395.26711999999998</v>
          </cell>
          <cell r="E15">
            <v>418.56534999999997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1169.8807899999999</v>
          </cell>
        </row>
        <row r="16">
          <cell r="A16" t="str">
            <v>Bishkek Administration</v>
          </cell>
          <cell r="C16">
            <v>431.6376285382413</v>
          </cell>
          <cell r="D16">
            <v>836.00473737346488</v>
          </cell>
          <cell r="E16">
            <v>601.39120327732792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1869.0335691890341</v>
          </cell>
        </row>
        <row r="18">
          <cell r="A18" t="str">
            <v>Total Cash Operation Costs</v>
          </cell>
          <cell r="C18">
            <v>7509.0945146735276</v>
          </cell>
          <cell r="D18">
            <v>8584.8988533832362</v>
          </cell>
          <cell r="E18">
            <v>8594.3723398546244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24688.365707911391</v>
          </cell>
        </row>
        <row r="20">
          <cell r="A20" t="str">
            <v>Other Income/Expense</v>
          </cell>
          <cell r="C20">
            <v>166.91404386931777</v>
          </cell>
          <cell r="D20">
            <v>61.12624718420475</v>
          </cell>
          <cell r="E20">
            <v>138.39950234413092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366.43979339765343</v>
          </cell>
        </row>
        <row r="21">
          <cell r="A21" t="str">
            <v>Taxes</v>
          </cell>
          <cell r="C21" t="e">
            <v>#N/A</v>
          </cell>
          <cell r="D21" t="e">
            <v>#N/A</v>
          </cell>
          <cell r="E21" t="e">
            <v>#N/A</v>
          </cell>
          <cell r="F21" t="e">
            <v>#N/A</v>
          </cell>
          <cell r="G21" t="e">
            <v>#N/A</v>
          </cell>
          <cell r="H21" t="e">
            <v>#N/A</v>
          </cell>
          <cell r="I21" t="e">
            <v>#N/A</v>
          </cell>
          <cell r="J21" t="e">
            <v>#N/A</v>
          </cell>
          <cell r="K21" t="e">
            <v>#N/A</v>
          </cell>
          <cell r="L21" t="e">
            <v>#N/A</v>
          </cell>
          <cell r="M21" t="e">
            <v>#N/A</v>
          </cell>
          <cell r="N21" t="e">
            <v>#N/A</v>
          </cell>
          <cell r="O21" t="e">
            <v>#N/A</v>
          </cell>
        </row>
        <row r="22">
          <cell r="A22" t="str">
            <v>Exploration</v>
          </cell>
          <cell r="C22">
            <v>60.664760000000001</v>
          </cell>
          <cell r="D22">
            <v>215.49751999999998</v>
          </cell>
          <cell r="E22">
            <v>331.04164000000003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607.20392000000004</v>
          </cell>
        </row>
        <row r="24">
          <cell r="A24" t="str">
            <v>Total Cash Costs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</row>
        <row r="26">
          <cell r="A26" t="str">
            <v>Financing Costs</v>
          </cell>
          <cell r="C26">
            <v>882.09042883049847</v>
          </cell>
          <cell r="D26">
            <v>981.70751676566101</v>
          </cell>
          <cell r="E26">
            <v>897.24131829379871</v>
          </cell>
          <cell r="F26">
            <v>0</v>
          </cell>
          <cell r="G26">
            <v>0</v>
          </cell>
          <cell r="H26">
            <v>0</v>
          </cell>
          <cell r="I26">
            <v>609.37587883049844</v>
          </cell>
          <cell r="J26">
            <v>609.37587883049844</v>
          </cell>
          <cell r="K26">
            <v>609.37587883049844</v>
          </cell>
          <cell r="L26">
            <v>609.37587883049844</v>
          </cell>
          <cell r="M26">
            <v>609.37587883049844</v>
          </cell>
          <cell r="N26">
            <v>609.37587883049844</v>
          </cell>
          <cell r="O26">
            <v>6417.2945368729497</v>
          </cell>
        </row>
        <row r="27">
          <cell r="A27" t="str">
            <v>DD&amp;R</v>
          </cell>
          <cell r="C27">
            <v>3626.1304599999999</v>
          </cell>
          <cell r="D27">
            <v>3086.60583</v>
          </cell>
          <cell r="E27">
            <v>3045.8959199999999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9758.6322099999998</v>
          </cell>
        </row>
        <row r="28">
          <cell r="A28" t="str">
            <v xml:space="preserve"> </v>
          </cell>
          <cell r="C28" t="str">
            <v xml:space="preserve"> </v>
          </cell>
          <cell r="D28" t="str">
            <v xml:space="preserve"> </v>
          </cell>
          <cell r="E28" t="str">
            <v xml:space="preserve"> </v>
          </cell>
          <cell r="F28" t="str">
            <v xml:space="preserve"> </v>
          </cell>
          <cell r="G28" t="str">
            <v xml:space="preserve"> </v>
          </cell>
          <cell r="H28" t="str">
            <v xml:space="preserve"> </v>
          </cell>
          <cell r="I28" t="str">
            <v xml:space="preserve"> </v>
          </cell>
          <cell r="J28" t="str">
            <v xml:space="preserve"> </v>
          </cell>
          <cell r="K28" t="str">
            <v xml:space="preserve"> </v>
          </cell>
          <cell r="L28" t="str">
            <v xml:space="preserve">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</row>
        <row r="29">
          <cell r="A29" t="str">
            <v>Total Costs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I29" t="e">
            <v>#N/A</v>
          </cell>
          <cell r="J29" t="e">
            <v>#N/A</v>
          </cell>
          <cell r="K29" t="e">
            <v>#N/A</v>
          </cell>
          <cell r="L29" t="e">
            <v>#N/A</v>
          </cell>
          <cell r="M29" t="e">
            <v>#N/A</v>
          </cell>
          <cell r="N29" t="e">
            <v>#N/A</v>
          </cell>
          <cell r="O29" t="e">
            <v>#N/A</v>
          </cell>
        </row>
        <row r="32">
          <cell r="A32" t="str">
            <v>Ounces Poured</v>
          </cell>
          <cell r="C32">
            <v>60835</v>
          </cell>
          <cell r="D32">
            <v>44480</v>
          </cell>
          <cell r="E32">
            <v>49381</v>
          </cell>
          <cell r="F32">
            <v>48996</v>
          </cell>
          <cell r="G32">
            <v>48923</v>
          </cell>
          <cell r="H32">
            <v>38812</v>
          </cell>
          <cell r="I32">
            <v>20799</v>
          </cell>
          <cell r="J32">
            <v>35596</v>
          </cell>
          <cell r="K32">
            <v>38528</v>
          </cell>
          <cell r="L32">
            <v>30886</v>
          </cell>
          <cell r="M32">
            <v>41091</v>
          </cell>
          <cell r="N32">
            <v>70223</v>
          </cell>
          <cell r="O32">
            <v>528550</v>
          </cell>
        </row>
        <row r="33">
          <cell r="A33" t="str">
            <v>Budgeted Poured Ounces</v>
          </cell>
          <cell r="C33">
            <v>44904</v>
          </cell>
          <cell r="D33">
            <v>32784</v>
          </cell>
          <cell r="E33">
            <v>40458</v>
          </cell>
          <cell r="F33">
            <v>45967</v>
          </cell>
          <cell r="G33">
            <v>37912</v>
          </cell>
          <cell r="H33">
            <v>39222</v>
          </cell>
          <cell r="I33">
            <v>40882</v>
          </cell>
          <cell r="J33">
            <v>72782</v>
          </cell>
          <cell r="K33">
            <v>75406</v>
          </cell>
          <cell r="L33">
            <v>79454</v>
          </cell>
          <cell r="M33">
            <v>77203</v>
          </cell>
          <cell r="N33">
            <v>79142</v>
          </cell>
          <cell r="O33">
            <v>666116</v>
          </cell>
        </row>
        <row r="34">
          <cell r="A34" t="str">
            <v>Cash Operating Cost/Oz.</v>
          </cell>
          <cell r="C34">
            <v>123.43378835659615</v>
          </cell>
          <cell r="D34">
            <v>193.00581954548642</v>
          </cell>
          <cell r="E34">
            <v>174.04208784460874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46.70961253980019</v>
          </cell>
        </row>
        <row r="35">
          <cell r="A35" t="str">
            <v>Cash Cost/Oz.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 t="e">
            <v>#N/A</v>
          </cell>
          <cell r="O35" t="e">
            <v>#N/A</v>
          </cell>
        </row>
        <row r="36">
          <cell r="A36" t="str">
            <v>Total Cost/Oz.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</row>
        <row r="37">
          <cell r="A37" t="str">
            <v>Budgeted Cash Op. Cost/Oz</v>
          </cell>
          <cell r="C37">
            <v>339.10874510065923</v>
          </cell>
          <cell r="D37">
            <v>500.93907058321133</v>
          </cell>
          <cell r="E37">
            <v>381.16198749320284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70.665135306763389</v>
          </cell>
        </row>
      </sheetData>
      <sheetData sheetId="5" refreshError="1">
        <row r="1">
          <cell r="A1" t="str">
            <v>KUMTOR GOLD COMPANY</v>
          </cell>
        </row>
        <row r="2">
          <cell r="A2" t="str">
            <v>Ounce History</v>
          </cell>
        </row>
        <row r="3">
          <cell r="B3">
            <v>1997</v>
          </cell>
          <cell r="D3">
            <v>1998</v>
          </cell>
          <cell r="F3">
            <v>1999</v>
          </cell>
          <cell r="H3">
            <v>2000</v>
          </cell>
          <cell r="J3">
            <v>2001</v>
          </cell>
          <cell r="L3">
            <v>2002</v>
          </cell>
          <cell r="N3" t="str">
            <v>PROJECT</v>
          </cell>
        </row>
        <row r="4">
          <cell r="B4" t="str">
            <v>TOTAL</v>
          </cell>
          <cell r="D4" t="str">
            <v>TOTAL</v>
          </cell>
          <cell r="F4" t="str">
            <v>TOTAL</v>
          </cell>
          <cell r="H4" t="str">
            <v>TOTAL</v>
          </cell>
          <cell r="J4" t="str">
            <v>YTD</v>
          </cell>
          <cell r="L4" t="str">
            <v>YTD</v>
          </cell>
          <cell r="N4" t="str">
            <v>YEAR-TO-DATE</v>
          </cell>
        </row>
        <row r="7">
          <cell r="A7" t="str">
            <v>PRODUCED/EXTRACTED</v>
          </cell>
          <cell r="B7">
            <v>526625</v>
          </cell>
          <cell r="D7">
            <v>632453</v>
          </cell>
          <cell r="F7">
            <v>613723</v>
          </cell>
          <cell r="H7">
            <v>669769</v>
          </cell>
          <cell r="J7">
            <v>750358.35</v>
          </cell>
          <cell r="L7">
            <v>523039</v>
          </cell>
          <cell r="N7">
            <v>3715967.35</v>
          </cell>
        </row>
        <row r="8">
          <cell r="B8" t="str">
            <v xml:space="preserve"> </v>
          </cell>
        </row>
        <row r="9">
          <cell r="A9" t="str">
            <v>POURED</v>
          </cell>
          <cell r="B9">
            <v>502176</v>
          </cell>
          <cell r="D9">
            <v>645161</v>
          </cell>
          <cell r="F9">
            <v>610523</v>
          </cell>
          <cell r="H9">
            <v>670015.74687553931</v>
          </cell>
          <cell r="J9">
            <v>752720.79076995887</v>
          </cell>
          <cell r="L9">
            <v>528550.23</v>
          </cell>
          <cell r="N9">
            <v>3709146.7676454983</v>
          </cell>
        </row>
        <row r="11">
          <cell r="A11" t="str">
            <v>SOLD</v>
          </cell>
          <cell r="B11">
            <v>484047</v>
          </cell>
          <cell r="D11">
            <v>654086</v>
          </cell>
          <cell r="F11">
            <v>612114</v>
          </cell>
          <cell r="H11">
            <v>673687.95286999992</v>
          </cell>
          <cell r="J11">
            <v>731158.0317754983</v>
          </cell>
          <cell r="L11">
            <v>523182.46389000001</v>
          </cell>
          <cell r="N11">
            <v>3678275.4485354982</v>
          </cell>
        </row>
        <row r="13">
          <cell r="A13" t="str">
            <v>Agree to highlights sheet</v>
          </cell>
        </row>
      </sheetData>
      <sheetData sheetId="6" refreshError="1">
        <row r="1">
          <cell r="A1" t="str">
            <v>Kumtor Gold Company</v>
          </cell>
        </row>
        <row r="2">
          <cell r="A2" t="str">
            <v>Operating Cost Summary</v>
          </cell>
        </row>
        <row r="3">
          <cell r="A3" t="str">
            <v>December 31, 2002</v>
          </cell>
        </row>
        <row r="4">
          <cell r="A4" t="str">
            <v>Table 1.2.1</v>
          </cell>
        </row>
        <row r="6">
          <cell r="E6" t="str">
            <v>Cost by Cost Center</v>
          </cell>
        </row>
        <row r="7">
          <cell r="A7" t="str">
            <v>Current Month</v>
          </cell>
          <cell r="G7" t="str">
            <v>Year To Date</v>
          </cell>
        </row>
        <row r="8">
          <cell r="E8" t="str">
            <v>($000's)</v>
          </cell>
          <cell r="K8" t="str">
            <v>Annual</v>
          </cell>
          <cell r="L8">
            <v>2002</v>
          </cell>
          <cell r="N8" t="str">
            <v>January</v>
          </cell>
        </row>
        <row r="9">
          <cell r="A9" t="str">
            <v>Actual</v>
          </cell>
          <cell r="B9" t="str">
            <v>Budget</v>
          </cell>
          <cell r="C9" t="str">
            <v>Variance</v>
          </cell>
          <cell r="G9" t="str">
            <v>Actual</v>
          </cell>
          <cell r="H9" t="str">
            <v>Budget</v>
          </cell>
          <cell r="I9" t="str">
            <v>Variance</v>
          </cell>
          <cell r="K9" t="str">
            <v>Budget</v>
          </cell>
          <cell r="L9" t="str">
            <v>Forecast</v>
          </cell>
          <cell r="N9" t="str">
            <v>Actual</v>
          </cell>
          <cell r="O9" t="str">
            <v>Budget</v>
          </cell>
        </row>
        <row r="11">
          <cell r="E11" t="str">
            <v>Mining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Mine Administration</v>
          </cell>
          <cell r="G12">
            <v>234.98182365000309</v>
          </cell>
          <cell r="H12">
            <v>202.14085</v>
          </cell>
          <cell r="I12">
            <v>-32.840973650003093</v>
          </cell>
          <cell r="K12">
            <v>202.14084999999997</v>
          </cell>
          <cell r="L12">
            <v>902.99892999999997</v>
          </cell>
          <cell r="N12">
            <v>39.036193518681976</v>
          </cell>
          <cell r="O12">
            <v>68.191509999999994</v>
          </cell>
        </row>
        <row r="13">
          <cell r="A13">
            <v>0</v>
          </cell>
          <cell r="B13">
            <v>0</v>
          </cell>
          <cell r="C13">
            <v>0</v>
          </cell>
          <cell r="E13" t="str">
            <v>Mine Light Vehicles</v>
          </cell>
          <cell r="G13">
            <v>81.615154653158584</v>
          </cell>
          <cell r="H13">
            <v>59.270200000000003</v>
          </cell>
          <cell r="I13">
            <v>-22.344954653158581</v>
          </cell>
          <cell r="K13">
            <v>59.270200000000003</v>
          </cell>
          <cell r="L13">
            <v>363.59997000000004</v>
          </cell>
          <cell r="N13">
            <v>25.716940036718754</v>
          </cell>
          <cell r="O13">
            <v>19.757400000000001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Mine Training</v>
          </cell>
          <cell r="G14">
            <v>83.998105060392945</v>
          </cell>
          <cell r="H14">
            <v>61.13785</v>
          </cell>
          <cell r="I14">
            <v>-22.860255060392944</v>
          </cell>
          <cell r="K14">
            <v>61.13785</v>
          </cell>
          <cell r="L14">
            <v>264.53554000000003</v>
          </cell>
          <cell r="N14">
            <v>2.8839080345890307</v>
          </cell>
          <cell r="O14">
            <v>20.736529999999998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Mine Dewatering</v>
          </cell>
          <cell r="G15">
            <v>46.95773759103399</v>
          </cell>
          <cell r="H15">
            <v>76.492000000000004</v>
          </cell>
          <cell r="I15">
            <v>29.534262408966015</v>
          </cell>
          <cell r="K15">
            <v>76.492000000000004</v>
          </cell>
          <cell r="L15">
            <v>339.99847999999997</v>
          </cell>
          <cell r="N15">
            <v>6.6965071545882227</v>
          </cell>
          <cell r="O15">
            <v>30.664000000000001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Mine Services - KOC</v>
          </cell>
          <cell r="G16">
            <v>350.94572936410856</v>
          </cell>
          <cell r="H16">
            <v>1692.49901</v>
          </cell>
          <cell r="I16">
            <v>1341.5532806358915</v>
          </cell>
          <cell r="K16">
            <v>1692.4990099999998</v>
          </cell>
          <cell r="L16">
            <v>3.0999999999970895E-4</v>
          </cell>
          <cell r="N16">
            <v>337.08342685553509</v>
          </cell>
          <cell r="O16">
            <v>702.88310999999999</v>
          </cell>
        </row>
        <row r="17">
          <cell r="A17">
            <v>0</v>
          </cell>
          <cell r="B17">
            <v>0</v>
          </cell>
          <cell r="C17">
            <v>0</v>
          </cell>
          <cell r="E17" t="str">
            <v>Mine Engineering &amp; Geology</v>
          </cell>
          <cell r="G17">
            <v>567.01136649530974</v>
          </cell>
          <cell r="H17">
            <v>386.66735999999997</v>
          </cell>
          <cell r="I17">
            <v>-180.34400649530977</v>
          </cell>
          <cell r="K17">
            <v>386.66735999999997</v>
          </cell>
          <cell r="L17">
            <v>1982.99973</v>
          </cell>
          <cell r="N17">
            <v>127.59051226718937</v>
          </cell>
          <cell r="O17">
            <v>131.62658999999999</v>
          </cell>
        </row>
        <row r="18">
          <cell r="A18">
            <v>0</v>
          </cell>
          <cell r="B18">
            <v>0</v>
          </cell>
          <cell r="C18">
            <v>0</v>
          </cell>
          <cell r="E18" t="str">
            <v>Mine Services Contractors</v>
          </cell>
          <cell r="G18">
            <v>-4.4799532679462551E-7</v>
          </cell>
          <cell r="H18">
            <v>612.83255000000008</v>
          </cell>
          <cell r="I18">
            <v>612.83255044799546</v>
          </cell>
          <cell r="K18">
            <v>612.83255000000008</v>
          </cell>
          <cell r="L18">
            <v>1.7000000000007276E-4</v>
          </cell>
          <cell r="N18">
            <v>1.5506372765230481E-6</v>
          </cell>
          <cell r="O18">
            <v>358.76415000000003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Primary Crusher</v>
          </cell>
          <cell r="G19">
            <v>7.6916145360428332E-6</v>
          </cell>
          <cell r="H19">
            <v>28.43383</v>
          </cell>
          <cell r="I19">
            <v>28.433822308385466</v>
          </cell>
          <cell r="K19">
            <v>28.43383</v>
          </cell>
          <cell r="L19">
            <v>-2.0000000000000002E-5</v>
          </cell>
          <cell r="N19">
            <v>1.0351841443480226E-5</v>
          </cell>
          <cell r="O19">
            <v>9.6401200000000014</v>
          </cell>
        </row>
        <row r="20">
          <cell r="A20">
            <v>0</v>
          </cell>
          <cell r="B20">
            <v>0</v>
          </cell>
          <cell r="C20">
            <v>0</v>
          </cell>
          <cell r="E20" t="str">
            <v>Stockpile Rehandle</v>
          </cell>
          <cell r="G20">
            <v>246.05727074346356</v>
          </cell>
          <cell r="H20">
            <v>0</v>
          </cell>
          <cell r="I20">
            <v>-246.05727074346356</v>
          </cell>
          <cell r="K20">
            <v>0</v>
          </cell>
          <cell r="L20">
            <v>540.00040000000001</v>
          </cell>
          <cell r="N20">
            <v>53.602522133244697</v>
          </cell>
          <cell r="O20">
            <v>0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E21" t="str">
            <v>Off-Site Roads Maintenance</v>
          </cell>
          <cell r="G21" t="e">
            <v>#REF!</v>
          </cell>
          <cell r="H21" t="e">
            <v>#REF!</v>
          </cell>
          <cell r="I21" t="e">
            <v>#REF!</v>
          </cell>
          <cell r="K21" t="e">
            <v>#REF!</v>
          </cell>
          <cell r="L21" t="e">
            <v>#REF!</v>
          </cell>
          <cell r="N21" t="e">
            <v>#REF!</v>
          </cell>
          <cell r="O21" t="e">
            <v>#REF!</v>
          </cell>
        </row>
        <row r="22">
          <cell r="A22">
            <v>0</v>
          </cell>
          <cell r="B22">
            <v>0</v>
          </cell>
          <cell r="C22">
            <v>0</v>
          </cell>
          <cell r="E22" t="str">
            <v>CAT 992C Wheel Loaders</v>
          </cell>
          <cell r="G22">
            <v>639.88209561661131</v>
          </cell>
          <cell r="H22">
            <v>789.86925999999994</v>
          </cell>
          <cell r="I22">
            <v>149.98716438338863</v>
          </cell>
          <cell r="K22">
            <v>789.86926000000005</v>
          </cell>
          <cell r="L22">
            <v>2040.0009499999999</v>
          </cell>
          <cell r="N22">
            <v>79.940081936200372</v>
          </cell>
          <cell r="O22">
            <v>332.05667999999997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CAT Haul Trucks</v>
          </cell>
          <cell r="G23">
            <v>2067.1097403360591</v>
          </cell>
          <cell r="H23">
            <v>2388.9321999999997</v>
          </cell>
          <cell r="I23">
            <v>321.82245966394066</v>
          </cell>
          <cell r="K23">
            <v>2388.9321999999997</v>
          </cell>
          <cell r="L23">
            <v>10650.00086</v>
          </cell>
          <cell r="N23">
            <v>664.06454777749468</v>
          </cell>
          <cell r="O23">
            <v>609.98768999999993</v>
          </cell>
        </row>
        <row r="24">
          <cell r="A24">
            <v>0</v>
          </cell>
          <cell r="B24">
            <v>0</v>
          </cell>
          <cell r="C24">
            <v>0</v>
          </cell>
          <cell r="E24" t="str">
            <v>Drilling</v>
          </cell>
          <cell r="G24">
            <v>713.1489313456533</v>
          </cell>
          <cell r="H24">
            <v>656.29564999999991</v>
          </cell>
          <cell r="I24">
            <v>-56.853281345653386</v>
          </cell>
          <cell r="K24">
            <v>656.29565000000002</v>
          </cell>
          <cell r="L24">
            <v>2659.9986200000003</v>
          </cell>
          <cell r="N24">
            <v>203.08702347897906</v>
          </cell>
          <cell r="O24">
            <v>219.74645999999998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Blasting</v>
          </cell>
          <cell r="G25">
            <v>1381.0329722976296</v>
          </cell>
          <cell r="H25">
            <v>1079.78657</v>
          </cell>
          <cell r="I25">
            <v>-301.24640229762963</v>
          </cell>
          <cell r="K25">
            <v>1079.78657</v>
          </cell>
          <cell r="L25">
            <v>4439.2879999999996</v>
          </cell>
          <cell r="N25">
            <v>394.04716266194657</v>
          </cell>
          <cell r="O25">
            <v>360.45782000000003</v>
          </cell>
        </row>
        <row r="26">
          <cell r="A26">
            <v>0</v>
          </cell>
          <cell r="B26">
            <v>0</v>
          </cell>
          <cell r="C26">
            <v>0</v>
          </cell>
          <cell r="E26" t="str">
            <v>Pit Support</v>
          </cell>
          <cell r="G26">
            <v>227.85112057407693</v>
          </cell>
          <cell r="H26">
            <v>475.97772999999995</v>
          </cell>
          <cell r="I26">
            <v>248.12660942592302</v>
          </cell>
          <cell r="K26">
            <v>475.97773000000001</v>
          </cell>
          <cell r="L26">
            <v>911.99904000000004</v>
          </cell>
          <cell r="N26">
            <v>48.17914027289666</v>
          </cell>
          <cell r="O26">
            <v>160.87148999999999</v>
          </cell>
        </row>
        <row r="27">
          <cell r="A27">
            <v>0</v>
          </cell>
          <cell r="B27">
            <v>0</v>
          </cell>
          <cell r="C27">
            <v>0</v>
          </cell>
          <cell r="E27" t="str">
            <v>Dozers</v>
          </cell>
          <cell r="G27">
            <v>700.98856162834591</v>
          </cell>
          <cell r="H27">
            <v>1008.8388</v>
          </cell>
          <cell r="I27">
            <v>307.85023837165409</v>
          </cell>
          <cell r="K27">
            <v>1008.8388</v>
          </cell>
          <cell r="L27">
            <v>2130.0013800000002</v>
          </cell>
          <cell r="N27">
            <v>396.49263186035142</v>
          </cell>
          <cell r="O27">
            <v>278.36297999999999</v>
          </cell>
        </row>
        <row r="28">
          <cell r="A28">
            <v>0</v>
          </cell>
          <cell r="B28">
            <v>0</v>
          </cell>
          <cell r="C28">
            <v>0</v>
          </cell>
          <cell r="E28" t="str">
            <v>Graders</v>
          </cell>
          <cell r="G28">
            <v>1016.3368998932491</v>
          </cell>
          <cell r="H28">
            <v>715.3920599999999</v>
          </cell>
          <cell r="I28">
            <v>-300.9448398932492</v>
          </cell>
          <cell r="K28">
            <v>715.3920599999999</v>
          </cell>
          <cell r="L28">
            <v>1109.99713</v>
          </cell>
          <cell r="N28">
            <v>347.44965014399065</v>
          </cell>
          <cell r="O28">
            <v>305.65184999999997</v>
          </cell>
        </row>
        <row r="29">
          <cell r="A29">
            <v>0</v>
          </cell>
          <cell r="B29">
            <v>0</v>
          </cell>
          <cell r="C29">
            <v>0</v>
          </cell>
          <cell r="E29" t="str">
            <v>Shovels</v>
          </cell>
          <cell r="G29">
            <v>-1.407759100581174E-5</v>
          </cell>
          <cell r="H29">
            <v>888.68343000000004</v>
          </cell>
          <cell r="I29">
            <v>888.68344407759105</v>
          </cell>
          <cell r="K29">
            <v>888.68342999999993</v>
          </cell>
          <cell r="L29">
            <v>3240.0417900000002</v>
          </cell>
          <cell r="N29">
            <v>3.3979999056568975</v>
          </cell>
          <cell r="O29">
            <v>206.61991</v>
          </cell>
        </row>
        <row r="30">
          <cell r="A30" t="e">
            <v>#REF!</v>
          </cell>
          <cell r="B30" t="e">
            <v>#REF!</v>
          </cell>
          <cell r="C30" t="e">
            <v>#REF!</v>
          </cell>
          <cell r="E30" t="str">
            <v>Total Mining</v>
          </cell>
          <cell r="G30" t="e">
            <v>#REF!</v>
          </cell>
          <cell r="H30" t="e">
            <v>#REF!</v>
          </cell>
          <cell r="I30" t="e">
            <v>#REF!</v>
          </cell>
          <cell r="K30" t="e">
            <v>#REF!</v>
          </cell>
          <cell r="L30" t="e">
            <v>#REF!</v>
          </cell>
          <cell r="N30" t="e">
            <v>#REF!</v>
          </cell>
          <cell r="O30" t="e">
            <v>#REF!</v>
          </cell>
        </row>
        <row r="32">
          <cell r="A32" t="e">
            <v>#REF!</v>
          </cell>
          <cell r="B32" t="e">
            <v>#REF!</v>
          </cell>
          <cell r="C32" t="e">
            <v>#REF!</v>
          </cell>
          <cell r="E32" t="str">
            <v>Cost per Ounce Poured</v>
          </cell>
          <cell r="G32" t="e">
            <v>#REF!</v>
          </cell>
          <cell r="H32" t="e">
            <v>#REF!</v>
          </cell>
          <cell r="I32" t="e">
            <v>#REF!</v>
          </cell>
          <cell r="K32" t="e">
            <v>#REF!</v>
          </cell>
          <cell r="L32" t="e">
            <v>#REF!</v>
          </cell>
          <cell r="N32" t="e">
            <v>#REF!</v>
          </cell>
          <cell r="O32" t="e">
            <v>#REF!</v>
          </cell>
        </row>
        <row r="33">
          <cell r="A33" t="e">
            <v>#REF!</v>
          </cell>
          <cell r="B33" t="e">
            <v>#REF!</v>
          </cell>
          <cell r="C33" t="e">
            <v>#REF!</v>
          </cell>
          <cell r="E33" t="str">
            <v>Cost per Ounce Mined</v>
          </cell>
          <cell r="G33" t="e">
            <v>#REF!</v>
          </cell>
          <cell r="H33" t="e">
            <v>#REF!</v>
          </cell>
          <cell r="I33" t="e">
            <v>#REF!</v>
          </cell>
          <cell r="K33" t="e">
            <v>#REF!</v>
          </cell>
          <cell r="L33" t="e">
            <v>#REF!</v>
          </cell>
          <cell r="N33" t="e">
            <v>#REF!</v>
          </cell>
          <cell r="O33" t="e">
            <v>#REF!</v>
          </cell>
        </row>
        <row r="34">
          <cell r="A34" t="e">
            <v>#REF!</v>
          </cell>
          <cell r="B34" t="e">
            <v>#REF!</v>
          </cell>
          <cell r="C34" t="e">
            <v>#REF!</v>
          </cell>
          <cell r="E34" t="str">
            <v>Cost per Tonne Ore Mined</v>
          </cell>
          <cell r="G34" t="e">
            <v>#REF!</v>
          </cell>
          <cell r="H34" t="e">
            <v>#REF!</v>
          </cell>
          <cell r="I34" t="e">
            <v>#REF!</v>
          </cell>
          <cell r="K34" t="e">
            <v>#REF!</v>
          </cell>
          <cell r="L34" t="e">
            <v>#REF!</v>
          </cell>
          <cell r="N34" t="e">
            <v>#REF!</v>
          </cell>
          <cell r="O34" t="e">
            <v>#REF!</v>
          </cell>
        </row>
        <row r="35">
          <cell r="A35" t="e">
            <v>#REF!</v>
          </cell>
          <cell r="B35" t="e">
            <v>#REF!</v>
          </cell>
          <cell r="C35" t="e">
            <v>#REF!</v>
          </cell>
          <cell r="E35" t="str">
            <v>Cost per BCM</v>
          </cell>
          <cell r="G35" t="e">
            <v>#REF!</v>
          </cell>
          <cell r="H35" t="e">
            <v>#REF!</v>
          </cell>
          <cell r="I35" t="e">
            <v>#REF!</v>
          </cell>
          <cell r="K35" t="e">
            <v>#REF!</v>
          </cell>
          <cell r="L35" t="e">
            <v>#REF!</v>
          </cell>
          <cell r="N35" t="e">
            <v>#REF!</v>
          </cell>
          <cell r="O35" t="e">
            <v>#REF!</v>
          </cell>
        </row>
        <row r="37">
          <cell r="E37" t="str">
            <v>Milling</v>
          </cell>
        </row>
        <row r="39">
          <cell r="A39">
            <v>0</v>
          </cell>
          <cell r="B39">
            <v>0</v>
          </cell>
          <cell r="C39">
            <v>0</v>
          </cell>
          <cell r="E39" t="str">
            <v>Mill Administration</v>
          </cell>
          <cell r="G39">
            <v>224.42754707484528</v>
          </cell>
          <cell r="H39">
            <v>237.31467000000001</v>
          </cell>
          <cell r="I39">
            <v>12.887122925154728</v>
          </cell>
          <cell r="K39">
            <v>237.31466999999998</v>
          </cell>
          <cell r="L39">
            <v>1049.8772200000001</v>
          </cell>
          <cell r="N39">
            <v>66.858825503148651</v>
          </cell>
          <cell r="O39">
            <v>79.669229999999999</v>
          </cell>
        </row>
        <row r="40">
          <cell r="A40">
            <v>0</v>
          </cell>
          <cell r="B40">
            <v>0</v>
          </cell>
          <cell r="C40">
            <v>0</v>
          </cell>
          <cell r="E40" t="str">
            <v>Mill Light Vehicles</v>
          </cell>
          <cell r="G40">
            <v>12.064303248730468</v>
          </cell>
          <cell r="H40">
            <v>20.355</v>
          </cell>
          <cell r="I40">
            <v>8.2906967512695324</v>
          </cell>
          <cell r="K40">
            <v>20.355</v>
          </cell>
          <cell r="L40">
            <v>190.96904000000001</v>
          </cell>
          <cell r="N40">
            <v>2.2180981755371096</v>
          </cell>
          <cell r="O40">
            <v>6.7850000000000001</v>
          </cell>
        </row>
        <row r="41">
          <cell r="A41">
            <v>0</v>
          </cell>
          <cell r="B41">
            <v>0</v>
          </cell>
          <cell r="C41">
            <v>0</v>
          </cell>
          <cell r="E41" t="str">
            <v>Mill Building Operation</v>
          </cell>
          <cell r="G41">
            <v>34.242769485253675</v>
          </cell>
          <cell r="H41">
            <v>36.155999999999999</v>
          </cell>
          <cell r="I41">
            <v>1.9132305147463242</v>
          </cell>
          <cell r="K41">
            <v>36.155999999999999</v>
          </cell>
          <cell r="L41">
            <v>176.77541000000002</v>
          </cell>
          <cell r="N41">
            <v>9.1136061000000002</v>
          </cell>
          <cell r="O41">
            <v>12.052</v>
          </cell>
        </row>
        <row r="42">
          <cell r="A42">
            <v>0</v>
          </cell>
          <cell r="B42">
            <v>0</v>
          </cell>
          <cell r="C42">
            <v>0</v>
          </cell>
          <cell r="E42" t="str">
            <v>Assay Laboratory</v>
          </cell>
          <cell r="G42">
            <v>70.309417202252163</v>
          </cell>
          <cell r="H42">
            <v>215.57337999999999</v>
          </cell>
          <cell r="I42">
            <v>145.26396279774781</v>
          </cell>
          <cell r="K42">
            <v>215.57338000000001</v>
          </cell>
          <cell r="L42">
            <v>304.29465000000005</v>
          </cell>
          <cell r="N42">
            <v>18.837533103791408</v>
          </cell>
          <cell r="O42">
            <v>72.484759999999994</v>
          </cell>
        </row>
        <row r="43">
          <cell r="A43">
            <v>0</v>
          </cell>
          <cell r="B43">
            <v>0</v>
          </cell>
          <cell r="C43">
            <v>0</v>
          </cell>
          <cell r="E43" t="str">
            <v>Metallurgical Laboratory</v>
          </cell>
          <cell r="G43">
            <v>41.758042729844128</v>
          </cell>
          <cell r="H43">
            <v>43.585160000000002</v>
          </cell>
          <cell r="I43">
            <v>1.827117270155874</v>
          </cell>
          <cell r="K43">
            <v>43.585160000000002</v>
          </cell>
          <cell r="L43">
            <v>165.98961</v>
          </cell>
          <cell r="N43">
            <v>8.2099023037888745</v>
          </cell>
          <cell r="O43">
            <v>14.50182</v>
          </cell>
        </row>
        <row r="44">
          <cell r="A44">
            <v>0</v>
          </cell>
          <cell r="B44">
            <v>0</v>
          </cell>
          <cell r="C44">
            <v>0</v>
          </cell>
          <cell r="E44" t="str">
            <v>Primary Crushing/Ore Handling</v>
          </cell>
          <cell r="G44">
            <v>153.83714800000001</v>
          </cell>
          <cell r="H44">
            <v>193.79900000000001</v>
          </cell>
          <cell r="I44">
            <v>39.961851999999993</v>
          </cell>
          <cell r="K44">
            <v>193.79900000000001</v>
          </cell>
          <cell r="L44">
            <v>754.18541000000005</v>
          </cell>
          <cell r="N44">
            <v>41.090451099999996</v>
          </cell>
          <cell r="O44">
            <v>46.604999999999997</v>
          </cell>
        </row>
        <row r="45">
          <cell r="A45">
            <v>0</v>
          </cell>
          <cell r="B45">
            <v>0</v>
          </cell>
          <cell r="C45">
            <v>0</v>
          </cell>
          <cell r="E45" t="str">
            <v>Grinding/Pebble Crusher</v>
          </cell>
          <cell r="G45">
            <v>1540.2864230439316</v>
          </cell>
          <cell r="H45">
            <v>1750.7183199999999</v>
          </cell>
          <cell r="I45">
            <v>210.43189695606839</v>
          </cell>
          <cell r="K45">
            <v>1750.7183200000002</v>
          </cell>
          <cell r="L45">
            <v>7661.3715799999991</v>
          </cell>
          <cell r="N45">
            <v>397.89567415568229</v>
          </cell>
          <cell r="O45">
            <v>428.83716999999996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Flotation/Thickening</v>
          </cell>
          <cell r="G46">
            <v>667.59650967906907</v>
          </cell>
          <cell r="H46">
            <v>673.98477000000003</v>
          </cell>
          <cell r="I46">
            <v>6.3882603209309536</v>
          </cell>
          <cell r="K46">
            <v>673.98477000000003</v>
          </cell>
          <cell r="L46">
            <v>2893.13337</v>
          </cell>
          <cell r="N46">
            <v>223.71602369024643</v>
          </cell>
          <cell r="O46">
            <v>232.85026000000002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Carbon in Leach</v>
          </cell>
          <cell r="G47">
            <v>1685.0160341496319</v>
          </cell>
          <cell r="H47">
            <v>1867.3979299999999</v>
          </cell>
          <cell r="I47">
            <v>182.38189585036798</v>
          </cell>
          <cell r="K47">
            <v>1867.3979300000001</v>
          </cell>
          <cell r="L47">
            <v>7542.9013199999999</v>
          </cell>
          <cell r="N47">
            <v>575.07277989922659</v>
          </cell>
          <cell r="O47">
            <v>647.96675000000005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Carbon Stripping/Refining &amp; Reagents</v>
          </cell>
          <cell r="G48">
            <v>303.29393007626709</v>
          </cell>
          <cell r="H48">
            <v>337.06482999999997</v>
          </cell>
          <cell r="I48">
            <v>33.770899923732884</v>
          </cell>
          <cell r="K48">
            <v>337.06483000000003</v>
          </cell>
          <cell r="L48">
            <v>1209.1063000000001</v>
          </cell>
          <cell r="N48">
            <v>99.362204934871158</v>
          </cell>
          <cell r="O48">
            <v>113.6636</v>
          </cell>
        </row>
        <row r="49">
          <cell r="A49">
            <v>0</v>
          </cell>
          <cell r="B49">
            <v>0</v>
          </cell>
          <cell r="C49">
            <v>0</v>
          </cell>
          <cell r="E49" t="str">
            <v>Tailings Transportation</v>
          </cell>
          <cell r="G49">
            <v>69.909504268149874</v>
          </cell>
          <cell r="H49">
            <v>99.284000000000006</v>
          </cell>
          <cell r="I49">
            <v>29.374495731850132</v>
          </cell>
          <cell r="K49">
            <v>99.286000000000001</v>
          </cell>
          <cell r="L49">
            <v>416.81797999999998</v>
          </cell>
          <cell r="N49">
            <v>0.21678721338643642</v>
          </cell>
          <cell r="O49">
            <v>35.262</v>
          </cell>
        </row>
        <row r="50">
          <cell r="A50">
            <v>0</v>
          </cell>
          <cell r="B50">
            <v>0</v>
          </cell>
          <cell r="C50">
            <v>0</v>
          </cell>
          <cell r="E50" t="str">
            <v>Mill Utilities</v>
          </cell>
          <cell r="G50">
            <v>1493.8443747929498</v>
          </cell>
          <cell r="H50">
            <v>1550.3345199999999</v>
          </cell>
          <cell r="I50">
            <v>56.490145207050091</v>
          </cell>
          <cell r="K50">
            <v>1550.3345200000001</v>
          </cell>
          <cell r="L50">
            <v>5330.1670300000005</v>
          </cell>
          <cell r="N50">
            <v>511.74431146628774</v>
          </cell>
          <cell r="O50">
            <v>540.81817000000001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Water &amp; Effluent Treatment</v>
          </cell>
          <cell r="G51">
            <v>318.47250075147866</v>
          </cell>
          <cell r="H51">
            <v>282.04169999999999</v>
          </cell>
          <cell r="I51">
            <v>-36.430800751478671</v>
          </cell>
          <cell r="K51">
            <v>282.04169999999999</v>
          </cell>
          <cell r="L51">
            <v>1832.6479399999998</v>
          </cell>
          <cell r="N51">
            <v>107.29197614280891</v>
          </cell>
          <cell r="O51">
            <v>81.228499999999997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Total Milling</v>
          </cell>
          <cell r="G52">
            <v>6615.0585045024045</v>
          </cell>
          <cell r="H52">
            <v>7307.6092799999988</v>
          </cell>
          <cell r="I52">
            <v>692.55077549759426</v>
          </cell>
          <cell r="K52">
            <v>7307.6112800000001</v>
          </cell>
          <cell r="L52">
            <v>29528.236859999997</v>
          </cell>
          <cell r="N52">
            <v>2061.6281737887753</v>
          </cell>
          <cell r="O52">
            <v>2312.7242600000004</v>
          </cell>
        </row>
        <row r="54">
          <cell r="A54">
            <v>0</v>
          </cell>
          <cell r="B54">
            <v>0</v>
          </cell>
          <cell r="C54">
            <v>0</v>
          </cell>
          <cell r="E54" t="str">
            <v>Cost per Ounce Poured</v>
          </cell>
          <cell r="G54">
            <v>12.52</v>
          </cell>
          <cell r="H54">
            <v>10.970475532790083</v>
          </cell>
          <cell r="I54">
            <v>-1.5495244672099169</v>
          </cell>
          <cell r="K54">
            <v>10.970478535270132</v>
          </cell>
          <cell r="L54">
            <v>59.143624216027277</v>
          </cell>
          <cell r="N54">
            <v>33.888849737630892</v>
          </cell>
          <cell r="O54">
            <v>51.50374710493498</v>
          </cell>
        </row>
        <row r="55">
          <cell r="A55">
            <v>0</v>
          </cell>
          <cell r="B55">
            <v>0</v>
          </cell>
          <cell r="C55">
            <v>0</v>
          </cell>
          <cell r="E55" t="str">
            <v>Cost per Tonne Milled</v>
          </cell>
          <cell r="G55">
            <v>1.18</v>
          </cell>
          <cell r="H55">
            <v>1.34</v>
          </cell>
          <cell r="I55">
            <v>0.16000000000000014</v>
          </cell>
          <cell r="K55">
            <v>1.3433207744174591</v>
          </cell>
          <cell r="L55">
            <v>5.3181052330902787</v>
          </cell>
          <cell r="N55">
            <v>4.0822461032245565</v>
          </cell>
          <cell r="O55">
            <v>4.9470037647058831</v>
          </cell>
        </row>
        <row r="57">
          <cell r="E57" t="str">
            <v>Site Administration</v>
          </cell>
        </row>
        <row r="59">
          <cell r="A59">
            <v>0</v>
          </cell>
          <cell r="B59">
            <v>0</v>
          </cell>
          <cell r="C59">
            <v>0</v>
          </cell>
          <cell r="E59" t="str">
            <v>Site Administration</v>
          </cell>
          <cell r="G59">
            <v>1300.8750229124444</v>
          </cell>
          <cell r="H59">
            <v>1682.7988100000002</v>
          </cell>
          <cell r="I59">
            <v>381.92378708755587</v>
          </cell>
          <cell r="K59">
            <v>1682.79881</v>
          </cell>
          <cell r="L59">
            <v>4782.1197400000001</v>
          </cell>
          <cell r="N59">
            <v>426.39872043796493</v>
          </cell>
          <cell r="O59">
            <v>561.91939000000002</v>
          </cell>
        </row>
        <row r="60">
          <cell r="A60">
            <v>0</v>
          </cell>
          <cell r="B60">
            <v>0</v>
          </cell>
          <cell r="C60">
            <v>0</v>
          </cell>
          <cell r="E60" t="str">
            <v>Administration Light Vehicles</v>
          </cell>
          <cell r="G60">
            <v>10.667688296602279</v>
          </cell>
          <cell r="H60">
            <v>18.594000000000001</v>
          </cell>
          <cell r="I60">
            <v>7.9263117033977224</v>
          </cell>
          <cell r="K60">
            <v>18.594000000000001</v>
          </cell>
          <cell r="L60">
            <v>94.470290000000006</v>
          </cell>
          <cell r="N60">
            <v>3.8610057343952477</v>
          </cell>
          <cell r="O60">
            <v>6.1980000000000004</v>
          </cell>
        </row>
        <row r="61">
          <cell r="A61">
            <v>0</v>
          </cell>
          <cell r="B61">
            <v>0</v>
          </cell>
          <cell r="C61">
            <v>0</v>
          </cell>
          <cell r="E61" t="str">
            <v>Power Line Loan</v>
          </cell>
          <cell r="G61">
            <v>895.1866500000001</v>
          </cell>
          <cell r="H61">
            <v>915.88000000000011</v>
          </cell>
          <cell r="I61">
            <v>20.693350000000009</v>
          </cell>
          <cell r="K61">
            <v>915.88</v>
          </cell>
          <cell r="L61">
            <v>3771.0819999999999</v>
          </cell>
          <cell r="N61">
            <v>308.34207000000004</v>
          </cell>
          <cell r="O61">
            <v>315.47000000000003</v>
          </cell>
        </row>
        <row r="62">
          <cell r="A62">
            <v>0</v>
          </cell>
          <cell r="B62">
            <v>0</v>
          </cell>
          <cell r="C62">
            <v>0</v>
          </cell>
          <cell r="E62" t="str">
            <v>Commuting</v>
          </cell>
          <cell r="G62">
            <v>433.13370085644112</v>
          </cell>
          <cell r="H62">
            <v>504.52417000000003</v>
          </cell>
          <cell r="I62">
            <v>71.390469143558903</v>
          </cell>
          <cell r="K62">
            <v>504.52417000000003</v>
          </cell>
          <cell r="L62">
            <v>2102.6490899999999</v>
          </cell>
          <cell r="N62">
            <v>64.635547369837525</v>
          </cell>
          <cell r="O62">
            <v>168.24710000000002</v>
          </cell>
        </row>
        <row r="63">
          <cell r="A63">
            <v>0</v>
          </cell>
          <cell r="B63">
            <v>0</v>
          </cell>
          <cell r="C63">
            <v>0</v>
          </cell>
          <cell r="E63" t="str">
            <v>Camp Operation</v>
          </cell>
          <cell r="G63">
            <v>272.8915165165655</v>
          </cell>
          <cell r="H63">
            <v>256.55065000000002</v>
          </cell>
          <cell r="I63">
            <v>-16.340866516565484</v>
          </cell>
          <cell r="K63">
            <v>256.55065000000002</v>
          </cell>
          <cell r="L63">
            <v>1117.346</v>
          </cell>
          <cell r="N63">
            <v>87.544456778879606</v>
          </cell>
          <cell r="O63">
            <v>87.991330000000005</v>
          </cell>
        </row>
        <row r="64">
          <cell r="A64">
            <v>0</v>
          </cell>
          <cell r="B64">
            <v>0</v>
          </cell>
          <cell r="C64">
            <v>0</v>
          </cell>
          <cell r="E64" t="str">
            <v>Camp Catering</v>
          </cell>
          <cell r="G64">
            <v>820.63078952203807</v>
          </cell>
          <cell r="H64">
            <v>774.69053000000008</v>
          </cell>
          <cell r="I64">
            <v>-45.940259522037991</v>
          </cell>
          <cell r="K64">
            <v>774.69053000000008</v>
          </cell>
          <cell r="L64">
            <v>2853.6724199999999</v>
          </cell>
          <cell r="N64">
            <v>334.27158002037282</v>
          </cell>
          <cell r="O64">
            <v>254.38989000000001</v>
          </cell>
        </row>
        <row r="65">
          <cell r="A65">
            <v>0</v>
          </cell>
          <cell r="B65">
            <v>0</v>
          </cell>
          <cell r="C65">
            <v>0</v>
          </cell>
          <cell r="E65" t="str">
            <v>Worker Health and Safety</v>
          </cell>
          <cell r="G65">
            <v>76.713153455395826</v>
          </cell>
          <cell r="H65">
            <v>117.80465</v>
          </cell>
          <cell r="I65">
            <v>41.091496544604169</v>
          </cell>
          <cell r="K65">
            <v>117.80565</v>
          </cell>
          <cell r="L65">
            <v>584.51030000000003</v>
          </cell>
          <cell r="N65">
            <v>16.29108853620162</v>
          </cell>
          <cell r="O65">
            <v>36.637900000000002</v>
          </cell>
        </row>
        <row r="66">
          <cell r="A66">
            <v>0</v>
          </cell>
          <cell r="B66">
            <v>0</v>
          </cell>
          <cell r="C66">
            <v>0</v>
          </cell>
          <cell r="E66" t="str">
            <v>Safety Light Vehicles</v>
          </cell>
          <cell r="G66">
            <v>5.7811358396484378</v>
          </cell>
          <cell r="H66">
            <v>15.515999999999998</v>
          </cell>
          <cell r="I66">
            <v>9.7348641603515595</v>
          </cell>
          <cell r="K66">
            <v>15.516</v>
          </cell>
          <cell r="L66">
            <v>50.685949999999998</v>
          </cell>
          <cell r="N66">
            <v>2.1949811218261721</v>
          </cell>
          <cell r="O66">
            <v>5.1719999999999997</v>
          </cell>
        </row>
        <row r="67">
          <cell r="A67">
            <v>0</v>
          </cell>
          <cell r="B67">
            <v>0</v>
          </cell>
          <cell r="C67">
            <v>0</v>
          </cell>
          <cell r="E67" t="str">
            <v>Environment</v>
          </cell>
          <cell r="G67">
            <v>309.30938564929284</v>
          </cell>
          <cell r="H67">
            <v>301.11754999999999</v>
          </cell>
          <cell r="I67">
            <v>-8.191835649292841</v>
          </cell>
          <cell r="K67">
            <v>301.11755000000005</v>
          </cell>
          <cell r="L67">
            <v>1183.82897</v>
          </cell>
          <cell r="N67">
            <v>-9.4962825827661455</v>
          </cell>
          <cell r="O67">
            <v>95.954350000000005</v>
          </cell>
        </row>
        <row r="68">
          <cell r="A68">
            <v>0</v>
          </cell>
          <cell r="B68">
            <v>0</v>
          </cell>
          <cell r="C68">
            <v>0</v>
          </cell>
          <cell r="E68" t="str">
            <v>Environment Light Vehicles</v>
          </cell>
          <cell r="G68">
            <v>5.0704422473510746</v>
          </cell>
          <cell r="H68">
            <v>6.1650000000000009</v>
          </cell>
          <cell r="I68">
            <v>1.0945577526489263</v>
          </cell>
          <cell r="K68">
            <v>6.165</v>
          </cell>
          <cell r="L68">
            <v>55.26285</v>
          </cell>
          <cell r="N68">
            <v>1.5835048994995118</v>
          </cell>
          <cell r="O68">
            <v>2.0550000000000002</v>
          </cell>
        </row>
        <row r="69">
          <cell r="A69">
            <v>0</v>
          </cell>
          <cell r="B69">
            <v>0</v>
          </cell>
          <cell r="C69">
            <v>0</v>
          </cell>
          <cell r="E69" t="str">
            <v>Procurement and Site Warehousing</v>
          </cell>
          <cell r="G69">
            <v>215.7486611821877</v>
          </cell>
          <cell r="H69">
            <v>136.21187</v>
          </cell>
          <cell r="I69">
            <v>-79.536791182187699</v>
          </cell>
          <cell r="K69">
            <v>136.21187</v>
          </cell>
          <cell r="L69">
            <v>548.83207000000004</v>
          </cell>
          <cell r="N69">
            <v>-10.87863062626807</v>
          </cell>
          <cell r="O69">
            <v>45.872779999999999</v>
          </cell>
        </row>
        <row r="70">
          <cell r="A70">
            <v>0</v>
          </cell>
          <cell r="B70">
            <v>0</v>
          </cell>
          <cell r="C70">
            <v>0</v>
          </cell>
          <cell r="E70" t="str">
            <v>Warehouse Vehicle Operation</v>
          </cell>
          <cell r="G70">
            <v>5.185353002177429</v>
          </cell>
          <cell r="H70">
            <v>9.7839999999999989</v>
          </cell>
          <cell r="I70">
            <v>4.5986469978225699</v>
          </cell>
          <cell r="K70">
            <v>9.7840000000000007</v>
          </cell>
          <cell r="L70">
            <v>43.955100000000009</v>
          </cell>
          <cell r="N70">
            <v>2.1579740004196166</v>
          </cell>
          <cell r="O70">
            <v>3.2639999999999998</v>
          </cell>
        </row>
        <row r="71">
          <cell r="A71">
            <v>0</v>
          </cell>
          <cell r="B71">
            <v>0</v>
          </cell>
          <cell r="C71">
            <v>0</v>
          </cell>
          <cell r="E71" t="str">
            <v>Kramer Employee Costs</v>
          </cell>
          <cell r="G71">
            <v>4.0841815803775212</v>
          </cell>
          <cell r="H71">
            <v>3.2415500000000002</v>
          </cell>
          <cell r="I71">
            <v>-0.84263158037752106</v>
          </cell>
          <cell r="K71">
            <v>3.2415500000000002</v>
          </cell>
          <cell r="L71">
            <v>9.6336199999999987</v>
          </cell>
          <cell r="N71">
            <v>1.3045922045308873</v>
          </cell>
          <cell r="O71">
            <v>1.11653</v>
          </cell>
        </row>
        <row r="72">
          <cell r="A72">
            <v>0</v>
          </cell>
          <cell r="B72">
            <v>0</v>
          </cell>
          <cell r="C72">
            <v>0</v>
          </cell>
          <cell r="E72" t="str">
            <v>Balykchy Marshalling Yard</v>
          </cell>
          <cell r="G72">
            <v>503.96360566716305</v>
          </cell>
          <cell r="H72">
            <v>466.66073999999998</v>
          </cell>
          <cell r="I72">
            <v>-37.302865667163076</v>
          </cell>
          <cell r="K72">
            <v>466.66073999999998</v>
          </cell>
          <cell r="L72">
            <v>1509.3879899999999</v>
          </cell>
          <cell r="N72">
            <v>174.53950205003028</v>
          </cell>
          <cell r="O72">
            <v>156.39824999999999</v>
          </cell>
        </row>
        <row r="73">
          <cell r="A73">
            <v>0</v>
          </cell>
          <cell r="B73">
            <v>0</v>
          </cell>
          <cell r="C73">
            <v>0</v>
          </cell>
          <cell r="E73" t="str">
            <v>Site General Services</v>
          </cell>
          <cell r="G73">
            <v>359.89552919183251</v>
          </cell>
          <cell r="H73">
            <v>422.16499999999996</v>
          </cell>
          <cell r="I73">
            <v>62.269470808167455</v>
          </cell>
          <cell r="K73">
            <v>422.16500000000002</v>
          </cell>
          <cell r="L73">
            <v>1485.21621</v>
          </cell>
          <cell r="N73">
            <v>249.37088687681955</v>
          </cell>
          <cell r="O73">
            <v>198.965</v>
          </cell>
        </row>
        <row r="74">
          <cell r="A74">
            <v>0</v>
          </cell>
          <cell r="B74">
            <v>0</v>
          </cell>
          <cell r="C74">
            <v>0</v>
          </cell>
          <cell r="E74" t="str">
            <v>Off/Site Roads</v>
          </cell>
          <cell r="G74">
            <v>43.02160031181046</v>
          </cell>
          <cell r="H74">
            <v>114.517</v>
          </cell>
          <cell r="I74">
            <v>71.495399688189536</v>
          </cell>
          <cell r="K74">
            <v>114.517</v>
          </cell>
          <cell r="L74">
            <v>295.87425000000002</v>
          </cell>
          <cell r="N74">
            <v>9.2961417683295906</v>
          </cell>
          <cell r="O74">
            <v>25.847000000000001</v>
          </cell>
        </row>
        <row r="75">
          <cell r="A75">
            <v>0</v>
          </cell>
          <cell r="B75">
            <v>0</v>
          </cell>
          <cell r="C75">
            <v>0</v>
          </cell>
          <cell r="E75" t="str">
            <v>Finance and Accounting</v>
          </cell>
          <cell r="G75">
            <v>24.588671523919928</v>
          </cell>
          <cell r="H75">
            <v>27.696579999999997</v>
          </cell>
          <cell r="I75">
            <v>3.1079084760800697</v>
          </cell>
          <cell r="K75">
            <v>27.696580000000001</v>
          </cell>
          <cell r="L75">
            <v>110.34140999999998</v>
          </cell>
          <cell r="N75">
            <v>6.1275538507558034</v>
          </cell>
          <cell r="O75">
            <v>9.5229900000000001</v>
          </cell>
        </row>
        <row r="76">
          <cell r="A76">
            <v>0</v>
          </cell>
          <cell r="B76">
            <v>0</v>
          </cell>
          <cell r="C76">
            <v>0</v>
          </cell>
          <cell r="E76" t="str">
            <v>Management Information Systems</v>
          </cell>
          <cell r="G76">
            <v>-1.5824506192877426</v>
          </cell>
          <cell r="H76">
            <v>50.755549999999999</v>
          </cell>
          <cell r="I76">
            <v>52.33800061928774</v>
          </cell>
          <cell r="K76">
            <v>50.755549999999992</v>
          </cell>
          <cell r="L76">
            <v>234.50134</v>
          </cell>
          <cell r="N76">
            <v>-18.95101395561629</v>
          </cell>
          <cell r="O76">
            <v>23.35342</v>
          </cell>
        </row>
        <row r="77">
          <cell r="A77">
            <v>0</v>
          </cell>
          <cell r="B77">
            <v>0</v>
          </cell>
          <cell r="C77">
            <v>0</v>
          </cell>
          <cell r="E77" t="str">
            <v>Communications and PC Support</v>
          </cell>
          <cell r="G77">
            <v>35.825489011398311</v>
          </cell>
          <cell r="H77">
            <v>43.928930000000001</v>
          </cell>
          <cell r="I77">
            <v>8.1034409886016903</v>
          </cell>
          <cell r="K77">
            <v>43.929929999999999</v>
          </cell>
          <cell r="L77">
            <v>151.79857000000001</v>
          </cell>
          <cell r="N77">
            <v>-22.637171657972917</v>
          </cell>
          <cell r="O77">
            <v>14.864409999999999</v>
          </cell>
        </row>
        <row r="78">
          <cell r="A78">
            <v>0</v>
          </cell>
          <cell r="B78">
            <v>0</v>
          </cell>
          <cell r="C78">
            <v>0</v>
          </cell>
          <cell r="E78" t="str">
            <v>Human Resources</v>
          </cell>
          <cell r="G78">
            <v>388.60011218860728</v>
          </cell>
          <cell r="H78">
            <v>438.64836000000003</v>
          </cell>
          <cell r="I78">
            <v>50.048247811392741</v>
          </cell>
          <cell r="K78">
            <v>438.64835999999997</v>
          </cell>
          <cell r="L78">
            <v>1436.9017099999999</v>
          </cell>
          <cell r="N78">
            <v>106.5288870463954</v>
          </cell>
          <cell r="O78">
            <v>142.35223999999999</v>
          </cell>
        </row>
        <row r="79">
          <cell r="A79">
            <v>0</v>
          </cell>
          <cell r="B79">
            <v>0</v>
          </cell>
          <cell r="C79">
            <v>0</v>
          </cell>
          <cell r="E79" t="str">
            <v>Medical Services</v>
          </cell>
          <cell r="G79">
            <v>133.82744748677854</v>
          </cell>
          <cell r="H79">
            <v>166.16015000000002</v>
          </cell>
          <cell r="I79">
            <v>32.332702513221477</v>
          </cell>
          <cell r="K79">
            <v>166.16015000000002</v>
          </cell>
          <cell r="L79">
            <v>623.98702000000003</v>
          </cell>
          <cell r="N79">
            <v>30.781227185391952</v>
          </cell>
          <cell r="O79">
            <v>55.674610000000001</v>
          </cell>
        </row>
        <row r="80">
          <cell r="A80">
            <v>0</v>
          </cell>
          <cell r="B80">
            <v>0</v>
          </cell>
          <cell r="C80">
            <v>0</v>
          </cell>
          <cell r="E80" t="str">
            <v>Karakol Training Center</v>
          </cell>
          <cell r="G80">
            <v>15.095798385853119</v>
          </cell>
          <cell r="H80">
            <v>30.74287</v>
          </cell>
          <cell r="I80">
            <v>15.647071614146881</v>
          </cell>
          <cell r="K80">
            <v>30.74287</v>
          </cell>
          <cell r="L80">
            <v>215.07048999999998</v>
          </cell>
          <cell r="N80">
            <v>7.748962469820432</v>
          </cell>
          <cell r="O80">
            <v>10.33445</v>
          </cell>
        </row>
        <row r="81">
          <cell r="A81">
            <v>0</v>
          </cell>
          <cell r="B81">
            <v>0</v>
          </cell>
          <cell r="C81">
            <v>0</v>
          </cell>
          <cell r="E81" t="str">
            <v>Barskaun Health Center</v>
          </cell>
          <cell r="G81">
            <v>4.0515653776385108E-7</v>
          </cell>
          <cell r="H81">
            <v>0</v>
          </cell>
          <cell r="I81">
            <v>-4.0515653776385108E-7</v>
          </cell>
          <cell r="K81">
            <v>0</v>
          </cell>
          <cell r="L81">
            <v>3.60012</v>
          </cell>
          <cell r="N81">
            <v>0.75046040515653778</v>
          </cell>
          <cell r="O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 t="str">
            <v>Edelweiss</v>
          </cell>
          <cell r="G82">
            <v>1.5613926445954273E-6</v>
          </cell>
          <cell r="H82">
            <v>0</v>
          </cell>
          <cell r="I82">
            <v>-1.5613926445954273E-6</v>
          </cell>
          <cell r="K82">
            <v>0</v>
          </cell>
          <cell r="L82">
            <v>27.234500000000001</v>
          </cell>
          <cell r="N82">
            <v>-0.19989928350148062</v>
          </cell>
          <cell r="O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 t="str">
            <v>Security</v>
          </cell>
          <cell r="G83">
            <v>146.01991104753137</v>
          </cell>
          <cell r="H83">
            <v>128.28254000000001</v>
          </cell>
          <cell r="I83">
            <v>-17.737371047531354</v>
          </cell>
          <cell r="K83">
            <v>128.28254000000001</v>
          </cell>
          <cell r="L83">
            <v>604.11146999999994</v>
          </cell>
          <cell r="N83">
            <v>36.751756713430389</v>
          </cell>
          <cell r="O83">
            <v>44.058010000000003</v>
          </cell>
        </row>
        <row r="84">
          <cell r="A84">
            <v>0</v>
          </cell>
          <cell r="B84">
            <v>0</v>
          </cell>
          <cell r="C84">
            <v>0</v>
          </cell>
          <cell r="E84" t="str">
            <v>Security Vehicle Operation</v>
          </cell>
          <cell r="G84">
            <v>21.072234387366493</v>
          </cell>
          <cell r="H84">
            <v>28.767000000000003</v>
          </cell>
          <cell r="I84">
            <v>7.6947656126335104</v>
          </cell>
          <cell r="K84">
            <v>28.766999999999999</v>
          </cell>
          <cell r="L84">
            <v>92.022220000000004</v>
          </cell>
          <cell r="N84">
            <v>6.8762143430843059</v>
          </cell>
          <cell r="O84">
            <v>9.5890000000000004</v>
          </cell>
        </row>
        <row r="85">
          <cell r="A85">
            <v>0</v>
          </cell>
          <cell r="B85">
            <v>0</v>
          </cell>
          <cell r="C85">
            <v>0</v>
          </cell>
          <cell r="E85" t="str">
            <v>Total Site Administration</v>
          </cell>
          <cell r="G85">
            <v>6025.6056316100467</v>
          </cell>
          <cell r="H85">
            <v>6661.2034999999996</v>
          </cell>
          <cell r="I85">
            <v>635.59786838995558</v>
          </cell>
          <cell r="K85">
            <v>6661.2054999999991</v>
          </cell>
          <cell r="L85">
            <v>23988.095699999991</v>
          </cell>
          <cell r="N85">
            <v>1815.1941157070178</v>
          </cell>
          <cell r="O85">
            <v>2275.2476499999993</v>
          </cell>
        </row>
        <row r="87">
          <cell r="A87">
            <v>0</v>
          </cell>
          <cell r="B87">
            <v>0</v>
          </cell>
          <cell r="C87">
            <v>0</v>
          </cell>
          <cell r="E87" t="str">
            <v>Cost per Ounce Poured</v>
          </cell>
          <cell r="G87">
            <v>11.4</v>
          </cell>
          <cell r="H87">
            <v>10.000065303941055</v>
          </cell>
          <cell r="I87">
            <v>-1.3999346960589456</v>
          </cell>
          <cell r="K87">
            <v>10.000068306421102</v>
          </cell>
          <cell r="L87">
            <v>48.046990562473411</v>
          </cell>
          <cell r="N87">
            <v>29.837989902309818</v>
          </cell>
          <cell r="O87">
            <v>50.669153082130755</v>
          </cell>
        </row>
        <row r="89">
          <cell r="E89" t="str">
            <v>Maintenance</v>
          </cell>
        </row>
        <row r="91">
          <cell r="A91">
            <v>0</v>
          </cell>
          <cell r="B91">
            <v>0</v>
          </cell>
          <cell r="C91">
            <v>0</v>
          </cell>
          <cell r="E91" t="str">
            <v>Maintenance Administration</v>
          </cell>
          <cell r="G91">
            <v>95.008459183024698</v>
          </cell>
          <cell r="H91">
            <v>264.40310999999997</v>
          </cell>
          <cell r="I91">
            <v>169.39465081697529</v>
          </cell>
          <cell r="K91">
            <v>264.40320999999994</v>
          </cell>
          <cell r="L91">
            <v>0</v>
          </cell>
          <cell r="N91">
            <v>-19.804942389163291</v>
          </cell>
          <cell r="O91">
            <v>88.524740000000008</v>
          </cell>
        </row>
        <row r="92">
          <cell r="A92">
            <v>0</v>
          </cell>
          <cell r="B92">
            <v>0</v>
          </cell>
          <cell r="C92">
            <v>0</v>
          </cell>
          <cell r="E92" t="str">
            <v>Maint. Light Vehicles</v>
          </cell>
          <cell r="G92">
            <v>44.078747377125545</v>
          </cell>
          <cell r="H92">
            <v>27.261000000000003</v>
          </cell>
          <cell r="I92">
            <v>-16.817747377125542</v>
          </cell>
          <cell r="K92">
            <v>27.260999999999999</v>
          </cell>
          <cell r="L92">
            <v>0</v>
          </cell>
          <cell r="N92">
            <v>15.71935636266632</v>
          </cell>
          <cell r="O92">
            <v>9.0950000000000006</v>
          </cell>
        </row>
        <row r="93">
          <cell r="A93">
            <v>0</v>
          </cell>
          <cell r="B93">
            <v>0</v>
          </cell>
          <cell r="C93">
            <v>0</v>
          </cell>
          <cell r="E93" t="str">
            <v>Automotive Shop</v>
          </cell>
          <cell r="G93">
            <v>2.3282799992324428</v>
          </cell>
          <cell r="H93">
            <v>461.38652999999999</v>
          </cell>
          <cell r="I93">
            <v>459.05825000076754</v>
          </cell>
          <cell r="K93">
            <v>461.38652999999999</v>
          </cell>
          <cell r="L93">
            <v>0</v>
          </cell>
          <cell r="N93">
            <v>12.062548395892241</v>
          </cell>
          <cell r="O93">
            <v>154.02318</v>
          </cell>
        </row>
        <row r="94">
          <cell r="A94">
            <v>0</v>
          </cell>
          <cell r="B94">
            <v>0</v>
          </cell>
          <cell r="C94">
            <v>0</v>
          </cell>
          <cell r="E94" t="str">
            <v>Heavy Equipment Maintenance</v>
          </cell>
          <cell r="G94">
            <v>170.04407895454787</v>
          </cell>
          <cell r="H94">
            <v>9546.6921199999997</v>
          </cell>
          <cell r="I94">
            <v>9376.6480410454515</v>
          </cell>
          <cell r="K94">
            <v>9546.6921199999997</v>
          </cell>
          <cell r="L94">
            <v>0</v>
          </cell>
          <cell r="N94">
            <v>-1.8695041297857096</v>
          </cell>
          <cell r="O94">
            <v>3104.6935699999999</v>
          </cell>
        </row>
        <row r="95">
          <cell r="A95">
            <v>0</v>
          </cell>
          <cell r="B95">
            <v>0</v>
          </cell>
          <cell r="C95">
            <v>0</v>
          </cell>
          <cell r="E95" t="str">
            <v>Highway Vehicle Maintenance</v>
          </cell>
          <cell r="G95">
            <v>16.863456858600721</v>
          </cell>
          <cell r="H95">
            <v>765.05086000000006</v>
          </cell>
          <cell r="I95">
            <v>748.18740314139939</v>
          </cell>
          <cell r="K95">
            <v>765.05086000000006</v>
          </cell>
          <cell r="L95">
            <v>0</v>
          </cell>
          <cell r="N95">
            <v>2.0087323840083036</v>
          </cell>
          <cell r="O95">
            <v>255.56920000000002</v>
          </cell>
        </row>
        <row r="96">
          <cell r="A96">
            <v>0</v>
          </cell>
          <cell r="B96">
            <v>0</v>
          </cell>
          <cell r="C96">
            <v>0</v>
          </cell>
          <cell r="E96" t="str">
            <v>Mill Maintenance Shop</v>
          </cell>
          <cell r="G96">
            <v>74.635543849587378</v>
          </cell>
          <cell r="H96">
            <v>5445.7353400000002</v>
          </cell>
          <cell r="I96">
            <v>5371.0997961504127</v>
          </cell>
          <cell r="K96">
            <v>5445.7353400000002</v>
          </cell>
          <cell r="L96">
            <v>0</v>
          </cell>
          <cell r="N96">
            <v>24.47462055046087</v>
          </cell>
          <cell r="O96">
            <v>1410.66552</v>
          </cell>
        </row>
        <row r="97">
          <cell r="A97">
            <v>0</v>
          </cell>
          <cell r="B97">
            <v>0</v>
          </cell>
          <cell r="C97">
            <v>0</v>
          </cell>
          <cell r="E97" t="str">
            <v>Electrical/Instrumentation</v>
          </cell>
          <cell r="G97">
            <v>-17.034706428439257</v>
          </cell>
          <cell r="H97">
            <v>656.81992000000002</v>
          </cell>
          <cell r="I97">
            <v>673.85462642843925</v>
          </cell>
          <cell r="K97">
            <v>656.81991999999991</v>
          </cell>
          <cell r="L97">
            <v>0</v>
          </cell>
          <cell r="N97">
            <v>-24.748550139828854</v>
          </cell>
          <cell r="O97">
            <v>219.64367999999999</v>
          </cell>
        </row>
        <row r="98">
          <cell r="A98">
            <v>0</v>
          </cell>
          <cell r="B98">
            <v>0</v>
          </cell>
          <cell r="C98">
            <v>0</v>
          </cell>
          <cell r="E98" t="str">
            <v>Site Utilities</v>
          </cell>
          <cell r="G98">
            <v>38.910961557094161</v>
          </cell>
          <cell r="H98">
            <v>25.998000000000001</v>
          </cell>
          <cell r="I98">
            <v>-12.91296155709416</v>
          </cell>
          <cell r="K98">
            <v>25.998000000000001</v>
          </cell>
          <cell r="L98">
            <v>0</v>
          </cell>
          <cell r="N98">
            <v>17.409680975062908</v>
          </cell>
          <cell r="O98">
            <v>8.6660000000000004</v>
          </cell>
        </row>
        <row r="99">
          <cell r="A99">
            <v>0</v>
          </cell>
          <cell r="B99">
            <v>0</v>
          </cell>
          <cell r="C99">
            <v>0</v>
          </cell>
          <cell r="E99" t="str">
            <v>Total Maintenance</v>
          </cell>
          <cell r="G99">
            <v>424.8348213507735</v>
          </cell>
          <cell r="H99">
            <v>17193.346880000001</v>
          </cell>
          <cell r="I99">
            <v>16768.512058649227</v>
          </cell>
          <cell r="K99">
            <v>17193.346980000002</v>
          </cell>
          <cell r="L99">
            <v>0</v>
          </cell>
          <cell r="N99">
            <v>25.251942009312792</v>
          </cell>
          <cell r="O99">
            <v>5250.8808900000004</v>
          </cell>
        </row>
        <row r="101">
          <cell r="A101">
            <v>0</v>
          </cell>
          <cell r="B101">
            <v>0</v>
          </cell>
          <cell r="C101">
            <v>0</v>
          </cell>
          <cell r="E101" t="str">
            <v>Cost per Ounce Poured</v>
          </cell>
          <cell r="G101">
            <v>0.8</v>
          </cell>
          <cell r="H101">
            <v>25.811340487242465</v>
          </cell>
          <cell r="I101">
            <v>25.011340487242464</v>
          </cell>
          <cell r="K101">
            <v>25.811340637366467</v>
          </cell>
          <cell r="L101">
            <v>0</v>
          </cell>
          <cell r="N101">
            <v>0.4150890442888599</v>
          </cell>
          <cell r="O101">
            <v>116.93570483698558</v>
          </cell>
        </row>
        <row r="103">
          <cell r="E103" t="str">
            <v>Bishkek Administration</v>
          </cell>
        </row>
        <row r="105">
          <cell r="A105">
            <v>0</v>
          </cell>
          <cell r="B105">
            <v>0</v>
          </cell>
          <cell r="C105">
            <v>0</v>
          </cell>
          <cell r="E105" t="str">
            <v>Bishkek Administration</v>
          </cell>
          <cell r="G105">
            <v>903.17209646764206</v>
          </cell>
          <cell r="H105">
            <v>815.2342900000001</v>
          </cell>
          <cell r="I105">
            <v>-87.937806467641963</v>
          </cell>
          <cell r="K105">
            <v>815.23428999999999</v>
          </cell>
          <cell r="L105">
            <v>3047.9000700000001</v>
          </cell>
          <cell r="N105">
            <v>237.02388350818421</v>
          </cell>
          <cell r="O105">
            <v>272.1739</v>
          </cell>
        </row>
        <row r="106">
          <cell r="A106">
            <v>0</v>
          </cell>
          <cell r="B106">
            <v>0</v>
          </cell>
          <cell r="C106">
            <v>0</v>
          </cell>
          <cell r="E106" t="str">
            <v>Bishkek Light Vehicles</v>
          </cell>
          <cell r="G106">
            <v>141.25391062829917</v>
          </cell>
          <cell r="H106">
            <v>133.40942000000001</v>
          </cell>
          <cell r="I106">
            <v>-7.8444906282991553</v>
          </cell>
          <cell r="K106">
            <v>133.40942000000001</v>
          </cell>
          <cell r="L106">
            <v>602.44365000000005</v>
          </cell>
          <cell r="N106">
            <v>42.083770113656662</v>
          </cell>
          <cell r="O106">
            <v>45.036410000000004</v>
          </cell>
        </row>
        <row r="107">
          <cell r="A107">
            <v>0</v>
          </cell>
          <cell r="B107">
            <v>0</v>
          </cell>
          <cell r="C107">
            <v>0</v>
          </cell>
          <cell r="E107" t="str">
            <v>Corporate Relations</v>
          </cell>
          <cell r="G107">
            <v>110.92380661645277</v>
          </cell>
          <cell r="H107">
            <v>119.80458</v>
          </cell>
          <cell r="I107">
            <v>8.8807733835472362</v>
          </cell>
          <cell r="K107">
            <v>119.80458</v>
          </cell>
          <cell r="L107">
            <v>678.09927000000005</v>
          </cell>
          <cell r="N107">
            <v>7.9219737497243132</v>
          </cell>
          <cell r="O107">
            <v>40.082689999999999</v>
          </cell>
        </row>
        <row r="108">
          <cell r="A108">
            <v>0</v>
          </cell>
          <cell r="B108">
            <v>0</v>
          </cell>
          <cell r="C108">
            <v>0</v>
          </cell>
          <cell r="E108" t="str">
            <v xml:space="preserve">Bishkek Housing </v>
          </cell>
          <cell r="G108">
            <v>167.42768220716172</v>
          </cell>
          <cell r="H108">
            <v>180.87031999999999</v>
          </cell>
          <cell r="I108">
            <v>13.442637792838269</v>
          </cell>
          <cell r="K108">
            <v>180.87032000000002</v>
          </cell>
          <cell r="L108">
            <v>711.03998000000001</v>
          </cell>
          <cell r="N108">
            <v>45.315224257384749</v>
          </cell>
          <cell r="O108">
            <v>60.619150000000005</v>
          </cell>
        </row>
        <row r="109">
          <cell r="A109">
            <v>0</v>
          </cell>
          <cell r="B109">
            <v>0</v>
          </cell>
          <cell r="C109">
            <v>0</v>
          </cell>
          <cell r="E109" t="str">
            <v>JV Executive Administration</v>
          </cell>
          <cell r="G109">
            <v>55.251894145558687</v>
          </cell>
          <cell r="H109">
            <v>62.494</v>
          </cell>
          <cell r="I109">
            <v>7.2421058544413128</v>
          </cell>
          <cell r="K109">
            <v>62.494</v>
          </cell>
          <cell r="L109">
            <v>427.82579000000004</v>
          </cell>
          <cell r="N109">
            <v>20.671387700778382</v>
          </cell>
          <cell r="O109">
            <v>20.826000000000001</v>
          </cell>
        </row>
        <row r="110">
          <cell r="A110">
            <v>0</v>
          </cell>
          <cell r="B110">
            <v>0</v>
          </cell>
          <cell r="C110">
            <v>0</v>
          </cell>
          <cell r="E110" t="str">
            <v>Finance &amp; Accounting</v>
          </cell>
          <cell r="G110">
            <v>168.28755943447624</v>
          </cell>
          <cell r="H110">
            <v>153.17392999999998</v>
          </cell>
          <cell r="I110">
            <v>-15.113629434476252</v>
          </cell>
          <cell r="K110">
            <v>153.17392999999998</v>
          </cell>
          <cell r="L110">
            <v>1249.6584399999999</v>
          </cell>
          <cell r="N110">
            <v>31.934047974849161</v>
          </cell>
          <cell r="O110">
            <v>51.55771</v>
          </cell>
        </row>
        <row r="111">
          <cell r="A111">
            <v>0</v>
          </cell>
          <cell r="B111">
            <v>0</v>
          </cell>
          <cell r="C111">
            <v>0</v>
          </cell>
          <cell r="E111" t="str">
            <v>Management Information Systems</v>
          </cell>
          <cell r="G111">
            <v>23.313264170541586</v>
          </cell>
          <cell r="H111">
            <v>19.47316</v>
          </cell>
          <cell r="I111">
            <v>-3.8401041705415864</v>
          </cell>
          <cell r="K111">
            <v>19.47316</v>
          </cell>
          <cell r="L111">
            <v>107.90111000000002</v>
          </cell>
          <cell r="N111">
            <v>5.5406622772993819</v>
          </cell>
          <cell r="O111">
            <v>6.5963199999999995</v>
          </cell>
        </row>
        <row r="112">
          <cell r="A112">
            <v>0</v>
          </cell>
          <cell r="B112">
            <v>0</v>
          </cell>
          <cell r="C112">
            <v>0</v>
          </cell>
          <cell r="E112" t="str">
            <v>Procurement</v>
          </cell>
          <cell r="G112">
            <v>36.917258369160479</v>
          </cell>
          <cell r="H112">
            <v>34.831069999999997</v>
          </cell>
          <cell r="I112">
            <v>-2.0861883691604817</v>
          </cell>
          <cell r="K112">
            <v>34.831070000000004</v>
          </cell>
          <cell r="L112">
            <v>139.58753999999999</v>
          </cell>
          <cell r="N112">
            <v>11.363094118881266</v>
          </cell>
          <cell r="O112">
            <v>11.86627</v>
          </cell>
        </row>
        <row r="113">
          <cell r="A113">
            <v>0</v>
          </cell>
          <cell r="B113">
            <v>0</v>
          </cell>
          <cell r="C113">
            <v>0</v>
          </cell>
          <cell r="E113" t="str">
            <v>Human Resources</v>
          </cell>
          <cell r="G113">
            <v>69.23761504910189</v>
          </cell>
          <cell r="H113">
            <v>72.584890000000001</v>
          </cell>
          <cell r="I113">
            <v>3.347274950898111</v>
          </cell>
          <cell r="K113">
            <v>72.584890000000001</v>
          </cell>
          <cell r="L113">
            <v>154.48425</v>
          </cell>
          <cell r="N113">
            <v>6.9206136198858861</v>
          </cell>
          <cell r="O113">
            <v>19.768129999999999</v>
          </cell>
        </row>
        <row r="114">
          <cell r="A114">
            <v>0</v>
          </cell>
          <cell r="B114">
            <v>0</v>
          </cell>
          <cell r="C114">
            <v>0</v>
          </cell>
          <cell r="E114" t="str">
            <v>Medical Services</v>
          </cell>
          <cell r="G114">
            <v>104.66465899801098</v>
          </cell>
          <cell r="H114">
            <v>13.263689999999997</v>
          </cell>
          <cell r="I114">
            <v>-91.400968998010981</v>
          </cell>
          <cell r="K114">
            <v>13.263689999999999</v>
          </cell>
          <cell r="L114">
            <v>54.517780000000002</v>
          </cell>
          <cell r="N114">
            <v>4.1194763780315569</v>
          </cell>
          <cell r="O114">
            <v>4.5519399999999992</v>
          </cell>
        </row>
        <row r="115">
          <cell r="A115">
            <v>0</v>
          </cell>
          <cell r="B115">
            <v>0</v>
          </cell>
          <cell r="C115">
            <v>0</v>
          </cell>
          <cell r="E115" t="str">
            <v>Security</v>
          </cell>
          <cell r="G115">
            <v>70.005088935755609</v>
          </cell>
          <cell r="H115">
            <v>76.164380000000008</v>
          </cell>
          <cell r="I115">
            <v>6.1592910642443996</v>
          </cell>
          <cell r="K115">
            <v>76.164380000000008</v>
          </cell>
          <cell r="L115">
            <v>419.78804000000002</v>
          </cell>
          <cell r="N115">
            <v>14.626687867572707</v>
          </cell>
          <cell r="O115">
            <v>26.123630000000002</v>
          </cell>
        </row>
        <row r="116">
          <cell r="A116">
            <v>0</v>
          </cell>
          <cell r="B116">
            <v>0</v>
          </cell>
          <cell r="C116">
            <v>0</v>
          </cell>
          <cell r="E116" t="str">
            <v>KGC Executive Administration</v>
          </cell>
          <cell r="G116">
            <v>18.578734166872792</v>
          </cell>
          <cell r="H116">
            <v>37.567819999999998</v>
          </cell>
          <cell r="I116">
            <v>18.989085833127206</v>
          </cell>
          <cell r="K116">
            <v>37.567819999999998</v>
          </cell>
          <cell r="L116">
            <v>149.46290999999999</v>
          </cell>
          <cell r="N116">
            <v>4.116806971992931</v>
          </cell>
          <cell r="O116">
            <v>12.29631</v>
          </cell>
        </row>
        <row r="117">
          <cell r="A117">
            <v>0</v>
          </cell>
          <cell r="B117">
            <v>0</v>
          </cell>
          <cell r="C117">
            <v>0</v>
          </cell>
          <cell r="E117" t="str">
            <v>Total Bishkek</v>
          </cell>
          <cell r="G117">
            <v>1869.0335691890339</v>
          </cell>
          <cell r="H117">
            <v>1718.8715499999998</v>
          </cell>
          <cell r="I117">
            <v>-150.16201918903403</v>
          </cell>
          <cell r="K117">
            <v>1718.8715499999998</v>
          </cell>
          <cell r="L117">
            <v>7742.7088300000005</v>
          </cell>
          <cell r="N117">
            <v>431.63762853824119</v>
          </cell>
          <cell r="O117">
            <v>571.49845999999991</v>
          </cell>
        </row>
        <row r="119">
          <cell r="A119">
            <v>0</v>
          </cell>
          <cell r="B119">
            <v>0</v>
          </cell>
          <cell r="C119">
            <v>0</v>
          </cell>
          <cell r="E119" t="str">
            <v>Cost per Ounce Poured</v>
          </cell>
          <cell r="G119">
            <v>3.54</v>
          </cell>
          <cell r="H119">
            <v>2.58</v>
          </cell>
          <cell r="I119">
            <v>-0.96</v>
          </cell>
          <cell r="K119">
            <v>2.5804387674218905</v>
          </cell>
          <cell r="L119">
            <v>15.508269715756958</v>
          </cell>
          <cell r="N119">
            <v>7.095218682308559</v>
          </cell>
          <cell r="O119">
            <v>12.727116960627114</v>
          </cell>
        </row>
        <row r="121">
          <cell r="A121">
            <v>0</v>
          </cell>
          <cell r="B121">
            <v>0</v>
          </cell>
          <cell r="C121">
            <v>0</v>
          </cell>
          <cell r="E121" t="str">
            <v>Management Fees</v>
          </cell>
          <cell r="G121">
            <v>1169.8807899999999</v>
          </cell>
          <cell r="H121">
            <v>0</v>
          </cell>
          <cell r="I121">
            <v>-1169.8807899999999</v>
          </cell>
          <cell r="K121">
            <v>0</v>
          </cell>
          <cell r="L121">
            <v>5358.1604479631014</v>
          </cell>
          <cell r="N121">
            <v>356.04831999999999</v>
          </cell>
          <cell r="O121">
            <v>0</v>
          </cell>
        </row>
        <row r="122">
          <cell r="E122" t="str">
            <v xml:space="preserve"> </v>
          </cell>
        </row>
        <row r="123">
          <cell r="A123" t="e">
            <v>#REF!</v>
          </cell>
          <cell r="B123" t="e">
            <v>#REF!</v>
          </cell>
          <cell r="C123" t="e">
            <v>#REF!</v>
          </cell>
          <cell r="E123" t="str">
            <v>Total Operations Costs</v>
          </cell>
          <cell r="G123" t="e">
            <v>#REF!</v>
          </cell>
          <cell r="H123" t="e">
            <v>#REF!</v>
          </cell>
          <cell r="I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O123" t="e">
            <v>#REF!</v>
          </cell>
        </row>
        <row r="125">
          <cell r="A125" t="e">
            <v>#REF!</v>
          </cell>
          <cell r="B125" t="e">
            <v>#REF!</v>
          </cell>
          <cell r="C125" t="e">
            <v>#REF!</v>
          </cell>
          <cell r="E125" t="str">
            <v>Ttl Operations Cost/Oz Poured</v>
          </cell>
          <cell r="G125" t="e">
            <v>#REF!</v>
          </cell>
          <cell r="H125" t="e">
            <v>#REF!</v>
          </cell>
          <cell r="I125" t="e">
            <v>#REF!</v>
          </cell>
          <cell r="K125" t="e">
            <v>#REF!</v>
          </cell>
          <cell r="L125" t="e">
            <v>#REF!</v>
          </cell>
          <cell r="N125" t="e">
            <v>#REF!</v>
          </cell>
          <cell r="O125" t="e">
            <v>#REF!</v>
          </cell>
        </row>
        <row r="127">
          <cell r="A127" t="e">
            <v>#N/A</v>
          </cell>
          <cell r="B127">
            <v>0</v>
          </cell>
          <cell r="C127" t="e">
            <v>#N/A</v>
          </cell>
          <cell r="E127" t="str">
            <v>Taxes</v>
          </cell>
          <cell r="G127" t="e">
            <v>#N/A</v>
          </cell>
          <cell r="H127">
            <v>6731.9725000000008</v>
          </cell>
          <cell r="I127" t="e">
            <v>#N/A</v>
          </cell>
          <cell r="K127">
            <v>6731.9724999999999</v>
          </cell>
          <cell r="L127">
            <v>4523.1974836990221</v>
          </cell>
          <cell r="N127" t="e">
            <v>#N/A</v>
          </cell>
          <cell r="O127">
            <v>2237.0249100000001</v>
          </cell>
        </row>
        <row r="129">
          <cell r="A129">
            <v>0</v>
          </cell>
          <cell r="B129">
            <v>0</v>
          </cell>
          <cell r="C129">
            <v>0</v>
          </cell>
          <cell r="E129" t="str">
            <v>Exploration</v>
          </cell>
          <cell r="G129">
            <v>607.22991999999999</v>
          </cell>
          <cell r="H129">
            <v>3343.1350000000002</v>
          </cell>
          <cell r="I129">
            <v>2735.9050800000005</v>
          </cell>
          <cell r="K129">
            <v>3343.1350000000002</v>
          </cell>
          <cell r="L129">
            <v>1736.43715</v>
          </cell>
          <cell r="N129">
            <v>60.664760000000001</v>
          </cell>
          <cell r="O129">
            <v>1088.44</v>
          </cell>
        </row>
        <row r="131">
          <cell r="A131">
            <v>0</v>
          </cell>
          <cell r="B131">
            <v>0</v>
          </cell>
          <cell r="C131">
            <v>0</v>
          </cell>
          <cell r="E131" t="str">
            <v>Other Income/Expense</v>
          </cell>
          <cell r="G131">
            <v>366.43979339765343</v>
          </cell>
          <cell r="H131">
            <v>2919.26827</v>
          </cell>
          <cell r="I131">
            <v>2552.8284766023467</v>
          </cell>
          <cell r="K131">
            <v>2919.26827</v>
          </cell>
          <cell r="L131">
            <v>0</v>
          </cell>
          <cell r="N131">
            <v>166.91404386931777</v>
          </cell>
          <cell r="O131">
            <v>976.16912000000002</v>
          </cell>
        </row>
        <row r="132">
          <cell r="A132" t="e">
            <v>#REF!</v>
          </cell>
          <cell r="B132" t="e">
            <v>#REF!</v>
          </cell>
          <cell r="C132" t="e">
            <v>#REF!</v>
          </cell>
          <cell r="E132" t="str">
            <v>Total Cash Costs</v>
          </cell>
          <cell r="G132" t="e">
            <v>#REF!</v>
          </cell>
          <cell r="H132" t="e">
            <v>#REF!</v>
          </cell>
          <cell r="I132" t="e">
            <v>#REF!</v>
          </cell>
          <cell r="K132" t="e">
            <v>#REF!</v>
          </cell>
          <cell r="L132" t="e">
            <v>#REF!</v>
          </cell>
          <cell r="N132" t="e">
            <v>#REF!</v>
          </cell>
          <cell r="O132" t="e">
            <v>#REF!</v>
          </cell>
        </row>
        <row r="134">
          <cell r="A134" t="e">
            <v>#REF!</v>
          </cell>
          <cell r="B134" t="e">
            <v>#REF!</v>
          </cell>
          <cell r="C134" t="e">
            <v>#REF!</v>
          </cell>
          <cell r="E134" t="str">
            <v>Total Cash Cost/Oz Poured</v>
          </cell>
          <cell r="G134" t="e">
            <v>#REF!</v>
          </cell>
          <cell r="H134" t="e">
            <v>#REF!</v>
          </cell>
          <cell r="I134" t="e">
            <v>#REF!</v>
          </cell>
          <cell r="K134" t="e">
            <v>#REF!</v>
          </cell>
          <cell r="L134" t="e">
            <v>#REF!</v>
          </cell>
          <cell r="N134" t="e">
            <v>#REF!</v>
          </cell>
          <cell r="O134" t="e">
            <v>#REF!</v>
          </cell>
        </row>
        <row r="136">
          <cell r="A136">
            <v>609.37587883049844</v>
          </cell>
          <cell r="B136">
            <v>0</v>
          </cell>
          <cell r="C136">
            <v>-609.37587883049844</v>
          </cell>
          <cell r="E136" t="str">
            <v>Interest and Financing</v>
          </cell>
          <cell r="G136">
            <v>6417.2945368729497</v>
          </cell>
          <cell r="H136">
            <v>331.52600000000001</v>
          </cell>
          <cell r="I136">
            <v>-6085.7685368729499</v>
          </cell>
          <cell r="K136">
            <v>331.52600000000001</v>
          </cell>
          <cell r="L136">
            <v>12821.420355668119</v>
          </cell>
          <cell r="N136">
            <v>882.09042883049847</v>
          </cell>
          <cell r="O136">
            <v>107.142</v>
          </cell>
        </row>
        <row r="138">
          <cell r="A138">
            <v>0</v>
          </cell>
          <cell r="B138" t="e">
            <v>#REF!</v>
          </cell>
          <cell r="C138" t="e">
            <v>#REF!</v>
          </cell>
          <cell r="E138" t="str">
            <v>Deprec., Deplet., &amp; Reclamation</v>
          </cell>
          <cell r="G138">
            <v>9758.6322099999998</v>
          </cell>
          <cell r="H138" t="e">
            <v>#REF!</v>
          </cell>
          <cell r="I138" t="e">
            <v>#REF!</v>
          </cell>
          <cell r="K138" t="e">
            <v>#REF!</v>
          </cell>
          <cell r="L138">
            <v>35174.37928489544</v>
          </cell>
          <cell r="N138">
            <v>3626.1304599999999</v>
          </cell>
          <cell r="O138" t="e">
            <v>#REF!</v>
          </cell>
        </row>
        <row r="139">
          <cell r="A139" t="e">
            <v>#REF!</v>
          </cell>
          <cell r="B139" t="e">
            <v>#REF!</v>
          </cell>
          <cell r="C139" t="e">
            <v>#REF!</v>
          </cell>
          <cell r="E139" t="str">
            <v>Total KGC Costs</v>
          </cell>
          <cell r="G139" t="e">
            <v>#REF!</v>
          </cell>
          <cell r="H139" t="e">
            <v>#REF!</v>
          </cell>
          <cell r="I139" t="e">
            <v>#REF!</v>
          </cell>
          <cell r="K139" t="e">
            <v>#REF!</v>
          </cell>
          <cell r="L139" t="e">
            <v>#REF!</v>
          </cell>
          <cell r="N139" t="e">
            <v>#REF!</v>
          </cell>
          <cell r="O139" t="e">
            <v>#REF!</v>
          </cell>
        </row>
        <row r="141">
          <cell r="A141" t="e">
            <v>#REF!</v>
          </cell>
          <cell r="B141" t="e">
            <v>#REF!</v>
          </cell>
          <cell r="C141" t="e">
            <v>#REF!</v>
          </cell>
          <cell r="E141" t="str">
            <v>Total KGC Cost/Ounce Poured</v>
          </cell>
          <cell r="G141" t="e">
            <v>#REF!</v>
          </cell>
          <cell r="H141" t="e">
            <v>#REF!</v>
          </cell>
          <cell r="I141" t="e">
            <v>#REF!</v>
          </cell>
          <cell r="K141" t="e">
            <v>#REF!</v>
          </cell>
          <cell r="L141" t="e">
            <v>#REF!</v>
          </cell>
          <cell r="N141" t="e">
            <v>#REF!</v>
          </cell>
          <cell r="O141" t="e">
            <v>#REF!</v>
          </cell>
        </row>
        <row r="147">
          <cell r="A147" t="str">
            <v>Check of Report Totals and Calculations</v>
          </cell>
        </row>
        <row r="149">
          <cell r="A149" t="e">
            <v>#REF!</v>
          </cell>
          <cell r="B149" t="e">
            <v>#REF!</v>
          </cell>
          <cell r="C149" t="e">
            <v>#REF!</v>
          </cell>
          <cell r="E149" t="str">
            <v>Total KOC Cost/Ounce Poured</v>
          </cell>
          <cell r="G149" t="e">
            <v>#REF!</v>
          </cell>
          <cell r="H149" t="e">
            <v>#REF!</v>
          </cell>
          <cell r="I149" t="e">
            <v>#REF!</v>
          </cell>
          <cell r="K149" t="e">
            <v>#REF!</v>
          </cell>
          <cell r="L149" t="e">
            <v>#REF!</v>
          </cell>
        </row>
        <row r="151">
          <cell r="A151" t="e">
            <v>#REF!</v>
          </cell>
          <cell r="B151" t="e">
            <v>#REF!</v>
          </cell>
          <cell r="C151" t="e">
            <v>#REF!</v>
          </cell>
          <cell r="E151" t="str">
            <v>Rounding Difference</v>
          </cell>
          <cell r="G151" t="e">
            <v>#REF!</v>
          </cell>
          <cell r="H151" t="e">
            <v>#REF!</v>
          </cell>
          <cell r="I151" t="e">
            <v>#REF!</v>
          </cell>
          <cell r="K151" t="e">
            <v>#REF!</v>
          </cell>
          <cell r="L151" t="e">
            <v>#REF!</v>
          </cell>
        </row>
      </sheetData>
      <sheetData sheetId="7" refreshError="1">
        <row r="1">
          <cell r="A1" t="str">
            <v>Kumtor Gold Company</v>
          </cell>
        </row>
        <row r="2">
          <cell r="A2" t="str">
            <v>Operating Cost Summary</v>
          </cell>
        </row>
        <row r="3">
          <cell r="A3" t="str">
            <v>December 31, 2002</v>
          </cell>
        </row>
        <row r="5">
          <cell r="F5" t="str">
            <v>Mining</v>
          </cell>
        </row>
        <row r="6">
          <cell r="B6" t="str">
            <v>Current Month</v>
          </cell>
          <cell r="F6" t="str">
            <v>($000's)</v>
          </cell>
          <cell r="I6" t="str">
            <v>Year To Date</v>
          </cell>
          <cell r="M6" t="str">
            <v>Annual</v>
          </cell>
          <cell r="N6" t="str">
            <v>2001</v>
          </cell>
        </row>
        <row r="7">
          <cell r="A7" t="str">
            <v>Actual</v>
          </cell>
          <cell r="B7" t="str">
            <v>Budget</v>
          </cell>
          <cell r="C7" t="str">
            <v>Variance</v>
          </cell>
          <cell r="D7" t="str">
            <v>%</v>
          </cell>
          <cell r="F7" t="str">
            <v>Nature of Expenses</v>
          </cell>
          <cell r="H7" t="str">
            <v>Actual</v>
          </cell>
          <cell r="I7" t="str">
            <v>Budget</v>
          </cell>
          <cell r="J7" t="str">
            <v>Variance</v>
          </cell>
          <cell r="K7" t="str">
            <v>%</v>
          </cell>
          <cell r="M7" t="str">
            <v>Budget</v>
          </cell>
          <cell r="N7" t="str">
            <v>Forecast</v>
          </cell>
        </row>
        <row r="9">
          <cell r="A9">
            <v>752.00118000000009</v>
          </cell>
          <cell r="B9">
            <v>401.06387999999998</v>
          </cell>
          <cell r="C9">
            <v>-350.93730000000011</v>
          </cell>
          <cell r="D9">
            <v>-0.87501597002452602</v>
          </cell>
          <cell r="F9" t="str">
            <v>Employee Costs</v>
          </cell>
          <cell r="H9">
            <v>5815.2007300000005</v>
          </cell>
          <cell r="I9">
            <v>5281.7585599999993</v>
          </cell>
          <cell r="J9">
            <v>-533.44217000000117</v>
          </cell>
          <cell r="K9">
            <v>-0.10099707586785285</v>
          </cell>
          <cell r="M9">
            <v>0</v>
          </cell>
          <cell r="N9">
            <v>0</v>
          </cell>
        </row>
        <row r="10">
          <cell r="A10">
            <v>986.02819</v>
          </cell>
          <cell r="B10">
            <v>780.69971999999996</v>
          </cell>
          <cell r="C10">
            <v>-205.32847000000004</v>
          </cell>
          <cell r="D10">
            <v>-0.26300569186831535</v>
          </cell>
          <cell r="F10" t="str">
            <v>Operating Materials &amp; Supplies</v>
          </cell>
          <cell r="H10">
            <v>10730.27226</v>
          </cell>
          <cell r="I10">
            <v>10047.5555</v>
          </cell>
          <cell r="J10">
            <v>-682.71675999999934</v>
          </cell>
          <cell r="K10">
            <v>-6.794854330488638E-2</v>
          </cell>
          <cell r="M10">
            <v>0</v>
          </cell>
          <cell r="N10">
            <v>0</v>
          </cell>
        </row>
        <row r="11">
          <cell r="A11">
            <v>764.02627000000007</v>
          </cell>
          <cell r="B11">
            <v>984.29200000000003</v>
          </cell>
          <cell r="C11">
            <v>220.26572999999996</v>
          </cell>
          <cell r="D11">
            <v>0.22378088006404598</v>
          </cell>
          <cell r="F11" t="str">
            <v>Maintenance Materials &amp; Supplies</v>
          </cell>
          <cell r="H11">
            <v>18398.97969</v>
          </cell>
          <cell r="I11">
            <v>15252.508</v>
          </cell>
          <cell r="J11">
            <v>-3146.4716900000003</v>
          </cell>
          <cell r="K11">
            <v>-0.20629208586548523</v>
          </cell>
          <cell r="M11">
            <v>0</v>
          </cell>
          <cell r="N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F12" t="str">
            <v>Procurement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  <cell r="N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F13" t="str">
            <v>Camp Catering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M13">
            <v>0</v>
          </cell>
          <cell r="N13">
            <v>0</v>
          </cell>
        </row>
        <row r="14">
          <cell r="A14">
            <v>88.179520000000011</v>
          </cell>
          <cell r="B14">
            <v>32.75</v>
          </cell>
          <cell r="C14">
            <v>-55.429520000000011</v>
          </cell>
          <cell r="D14">
            <v>-1.6925044274809165</v>
          </cell>
          <cell r="F14" t="str">
            <v>General and Administration</v>
          </cell>
          <cell r="H14">
            <v>1234.63663</v>
          </cell>
          <cell r="I14">
            <v>377.8</v>
          </cell>
          <cell r="J14">
            <v>-856.83663000000001</v>
          </cell>
          <cell r="K14">
            <v>-2.2679635521439914</v>
          </cell>
          <cell r="M14">
            <v>0</v>
          </cell>
          <cell r="N14">
            <v>0</v>
          </cell>
        </row>
        <row r="15">
          <cell r="A15">
            <v>-171.06131999999999</v>
          </cell>
          <cell r="B15">
            <v>-106.90600000000001</v>
          </cell>
          <cell r="C15">
            <v>64.155319999999989</v>
          </cell>
          <cell r="D15">
            <v>0.60010962901988651</v>
          </cell>
          <cell r="F15" t="str">
            <v>Allocations</v>
          </cell>
          <cell r="H15">
            <v>-2537.1032799999998</v>
          </cell>
          <cell r="I15">
            <v>-1976.2909999999999</v>
          </cell>
          <cell r="J15">
            <v>560.81227999999987</v>
          </cell>
          <cell r="K15">
            <v>-0.28377009256227947</v>
          </cell>
          <cell r="M15">
            <v>0</v>
          </cell>
          <cell r="N15">
            <v>0</v>
          </cell>
        </row>
        <row r="16">
          <cell r="A16">
            <v>2419.1738400000008</v>
          </cell>
          <cell r="B16">
            <v>2091.8996000000002</v>
          </cell>
          <cell r="C16">
            <v>-327.27424000000065</v>
          </cell>
          <cell r="D16">
            <v>-0.15644834962442777</v>
          </cell>
          <cell r="F16" t="str">
            <v>Total Mining</v>
          </cell>
          <cell r="H16">
            <v>33641.98603</v>
          </cell>
          <cell r="I16">
            <v>28983.331059999997</v>
          </cell>
          <cell r="J16">
            <v>-4658.6549700000032</v>
          </cell>
          <cell r="K16">
            <v>-0.16073566424631675</v>
          </cell>
          <cell r="M16">
            <v>0</v>
          </cell>
          <cell r="N16">
            <v>0</v>
          </cell>
        </row>
        <row r="18">
          <cell r="A18">
            <v>1.1499999999999999</v>
          </cell>
          <cell r="B18">
            <v>1.3</v>
          </cell>
          <cell r="C18">
            <v>0.15000000000000013</v>
          </cell>
          <cell r="D18">
            <v>0.11538461538461549</v>
          </cell>
          <cell r="F18" t="str">
            <v>Cost per BCM</v>
          </cell>
          <cell r="H18">
            <v>1.71</v>
          </cell>
          <cell r="I18">
            <v>1.53</v>
          </cell>
          <cell r="J18">
            <v>-0.17999999999999994</v>
          </cell>
          <cell r="K18">
            <v>-0.11764705882352937</v>
          </cell>
          <cell r="M18">
            <v>0</v>
          </cell>
          <cell r="N18">
            <v>0</v>
          </cell>
        </row>
        <row r="21">
          <cell r="F21" t="str">
            <v>Milling</v>
          </cell>
        </row>
        <row r="22">
          <cell r="B22" t="str">
            <v>Current Month</v>
          </cell>
          <cell r="F22" t="str">
            <v>($000's)</v>
          </cell>
          <cell r="I22" t="str">
            <v>Year To Date</v>
          </cell>
          <cell r="M22" t="str">
            <v>Annual</v>
          </cell>
          <cell r="N22" t="str">
            <v>2001</v>
          </cell>
        </row>
        <row r="23">
          <cell r="A23" t="str">
            <v>Actual</v>
          </cell>
          <cell r="B23" t="str">
            <v>Budget</v>
          </cell>
          <cell r="C23" t="str">
            <v>Variance</v>
          </cell>
          <cell r="D23" t="str">
            <v>%</v>
          </cell>
          <cell r="F23" t="str">
            <v>Nature of Expenses</v>
          </cell>
          <cell r="H23" t="str">
            <v>Actual</v>
          </cell>
          <cell r="I23" t="str">
            <v>Budget</v>
          </cell>
          <cell r="J23" t="str">
            <v>Variance</v>
          </cell>
          <cell r="K23" t="str">
            <v>%</v>
          </cell>
          <cell r="M23" t="str">
            <v>Budget</v>
          </cell>
          <cell r="N23" t="str">
            <v>Forecast</v>
          </cell>
        </row>
        <row r="25">
          <cell r="A25">
            <v>412.65460999999999</v>
          </cell>
          <cell r="B25">
            <v>203.52673000000001</v>
          </cell>
          <cell r="C25">
            <v>-209.12787999999998</v>
          </cell>
          <cell r="D25">
            <v>-1.0275204637739719</v>
          </cell>
          <cell r="F25" t="str">
            <v>Employee Costs</v>
          </cell>
          <cell r="H25">
            <v>2915.2867700000002</v>
          </cell>
          <cell r="I25">
            <v>2445.6778999999997</v>
          </cell>
          <cell r="J25">
            <v>-469.60887000000048</v>
          </cell>
          <cell r="K25">
            <v>-0.19201582923082411</v>
          </cell>
          <cell r="M25">
            <v>0</v>
          </cell>
          <cell r="N25">
            <v>0</v>
          </cell>
        </row>
        <row r="26">
          <cell r="A26">
            <v>993.30061000000001</v>
          </cell>
          <cell r="B26">
            <v>1204.6638700000001</v>
          </cell>
          <cell r="C26">
            <v>211.36326000000008</v>
          </cell>
          <cell r="D26">
            <v>0.17545413726071163</v>
          </cell>
          <cell r="F26" t="str">
            <v>Operating Materials &amp; Supplies</v>
          </cell>
          <cell r="H26">
            <v>12735.16389</v>
          </cell>
          <cell r="I26">
            <v>15239.362560000001</v>
          </cell>
          <cell r="J26">
            <v>2504.1986700000016</v>
          </cell>
          <cell r="K26">
            <v>0.16432437118944701</v>
          </cell>
          <cell r="M26">
            <v>0</v>
          </cell>
          <cell r="N26">
            <v>0</v>
          </cell>
        </row>
        <row r="27">
          <cell r="A27">
            <v>542.53756999999996</v>
          </cell>
          <cell r="B27">
            <v>497.36099999999999</v>
          </cell>
          <cell r="C27">
            <v>-45.17656999999997</v>
          </cell>
          <cell r="D27">
            <v>-9.0832554221179321E-2</v>
          </cell>
          <cell r="F27" t="str">
            <v>Maintenance Materials &amp; Supplies</v>
          </cell>
          <cell r="H27">
            <v>7455.3863899999997</v>
          </cell>
          <cell r="I27">
            <v>7531.0609999999997</v>
          </cell>
          <cell r="J27">
            <v>75.67461000000003</v>
          </cell>
          <cell r="K27">
            <v>1.0048333163149261E-2</v>
          </cell>
          <cell r="M27">
            <v>0</v>
          </cell>
          <cell r="N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F28" t="str">
            <v>Procurement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</row>
        <row r="29">
          <cell r="A29">
            <v>2.3523700000000001</v>
          </cell>
          <cell r="B29">
            <v>10.265000000000001</v>
          </cell>
          <cell r="C29">
            <v>7.9126300000000001</v>
          </cell>
          <cell r="D29">
            <v>0.77083584997564536</v>
          </cell>
          <cell r="F29" t="str">
            <v>General and Administration</v>
          </cell>
          <cell r="H29">
            <v>96.852080000000001</v>
          </cell>
          <cell r="I29">
            <v>123.18</v>
          </cell>
          <cell r="J29">
            <v>26.327920000000006</v>
          </cell>
          <cell r="K29">
            <v>0.21373534664718302</v>
          </cell>
          <cell r="M29">
            <v>0</v>
          </cell>
          <cell r="N29">
            <v>0</v>
          </cell>
        </row>
        <row r="30">
          <cell r="A30">
            <v>604.80318</v>
          </cell>
          <cell r="B30">
            <v>452.35</v>
          </cell>
          <cell r="C30">
            <v>-152.45317999999997</v>
          </cell>
          <cell r="D30">
            <v>-0.33702482590914107</v>
          </cell>
          <cell r="F30" t="str">
            <v>Allocations</v>
          </cell>
          <cell r="H30">
            <v>5756.4382300000007</v>
          </cell>
          <cell r="I30">
            <v>4954.6149999999998</v>
          </cell>
          <cell r="J30">
            <v>-801.82323000000088</v>
          </cell>
          <cell r="K30">
            <v>-0.16183360967502033</v>
          </cell>
          <cell r="M30">
            <v>0</v>
          </cell>
          <cell r="N30">
            <v>0</v>
          </cell>
        </row>
        <row r="31">
          <cell r="A31">
            <v>2555.6483400000002</v>
          </cell>
          <cell r="B31">
            <v>2368.1666000000005</v>
          </cell>
          <cell r="C31">
            <v>-187.48173999999972</v>
          </cell>
          <cell r="D31">
            <v>-7.9167462289181714E-2</v>
          </cell>
          <cell r="F31" t="str">
            <v>Total Milling</v>
          </cell>
          <cell r="H31">
            <v>28959.127360000002</v>
          </cell>
          <cell r="I31">
            <v>30293.896459999996</v>
          </cell>
          <cell r="J31">
            <v>1334.7690999999941</v>
          </cell>
          <cell r="K31">
            <v>4.4060660924302712E-2</v>
          </cell>
          <cell r="M31">
            <v>0</v>
          </cell>
          <cell r="N31">
            <v>0</v>
          </cell>
        </row>
        <row r="33">
          <cell r="A33">
            <v>5.33</v>
          </cell>
          <cell r="B33">
            <v>5.07</v>
          </cell>
          <cell r="C33">
            <v>-0.25999999999999979</v>
          </cell>
          <cell r="D33">
            <v>-5.1282051282051239E-2</v>
          </cell>
          <cell r="F33" t="str">
            <v>Cost per Tonne Milled</v>
          </cell>
          <cell r="H33">
            <v>5.16</v>
          </cell>
          <cell r="I33">
            <v>5.57</v>
          </cell>
          <cell r="J33">
            <v>0.41000000000000014</v>
          </cell>
          <cell r="K33">
            <v>7.3608617594254952E-2</v>
          </cell>
          <cell r="M33">
            <v>0</v>
          </cell>
          <cell r="N33">
            <v>0</v>
          </cell>
        </row>
        <row r="36">
          <cell r="B36" t="str">
            <v>Current Month</v>
          </cell>
          <cell r="F36" t="str">
            <v>Site Administration</v>
          </cell>
          <cell r="I36" t="str">
            <v>Year To Date</v>
          </cell>
          <cell r="M36" t="str">
            <v>Annual</v>
          </cell>
          <cell r="N36" t="str">
            <v>2001</v>
          </cell>
        </row>
        <row r="37">
          <cell r="A37" t="str">
            <v>Actual</v>
          </cell>
          <cell r="B37" t="str">
            <v>Budget</v>
          </cell>
          <cell r="C37" t="str">
            <v>Variance</v>
          </cell>
          <cell r="D37" t="str">
            <v>%</v>
          </cell>
          <cell r="F37" t="str">
            <v>($000's)</v>
          </cell>
          <cell r="H37" t="str">
            <v>Actual</v>
          </cell>
          <cell r="I37" t="str">
            <v>Budget</v>
          </cell>
          <cell r="J37" t="str">
            <v>Variance</v>
          </cell>
          <cell r="K37" t="str">
            <v>%</v>
          </cell>
          <cell r="M37" t="str">
            <v>Budget</v>
          </cell>
          <cell r="N37" t="str">
            <v>Forecast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F39" t="str">
            <v>Site Administration</v>
          </cell>
          <cell r="H39">
            <v>1300.8750229124444</v>
          </cell>
          <cell r="I39">
            <v>1682.7988100000002</v>
          </cell>
          <cell r="J39">
            <v>381.92378708755587</v>
          </cell>
          <cell r="K39">
            <v>0.22695748583727357</v>
          </cell>
          <cell r="M39">
            <v>1682.79881</v>
          </cell>
          <cell r="N39">
            <v>4782.1197400000001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F40" t="str">
            <v>Admin. Light Vehicles</v>
          </cell>
          <cell r="H40">
            <v>10.667688296602279</v>
          </cell>
          <cell r="I40">
            <v>18.594000000000001</v>
          </cell>
          <cell r="J40">
            <v>7.9263117033977224</v>
          </cell>
          <cell r="K40">
            <v>0.42628330124759178</v>
          </cell>
          <cell r="M40">
            <v>18.594000000000001</v>
          </cell>
          <cell r="N40">
            <v>94.470290000000006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F41" t="str">
            <v>Balykchy-Tamga Powerline</v>
          </cell>
          <cell r="H41">
            <v>895.1866500000001</v>
          </cell>
          <cell r="I41">
            <v>915.88000000000011</v>
          </cell>
          <cell r="J41">
            <v>20.693350000000009</v>
          </cell>
          <cell r="K41">
            <v>2.2593953356334899E-2</v>
          </cell>
          <cell r="M41">
            <v>915.88</v>
          </cell>
          <cell r="N41">
            <v>3771.0819999999999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F42" t="str">
            <v>Commuting</v>
          </cell>
          <cell r="H42">
            <v>433.13370085644112</v>
          </cell>
          <cell r="I42">
            <v>504.52417000000003</v>
          </cell>
          <cell r="J42">
            <v>71.390469143558903</v>
          </cell>
          <cell r="K42">
            <v>0.14150059281314292</v>
          </cell>
          <cell r="M42">
            <v>504.52417000000003</v>
          </cell>
          <cell r="N42">
            <v>2102.6490899999999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F43" t="str">
            <v>Camp Operation</v>
          </cell>
          <cell r="H43">
            <v>272.8915165165655</v>
          </cell>
          <cell r="I43">
            <v>256.55065000000002</v>
          </cell>
          <cell r="J43">
            <v>-16.340866516565484</v>
          </cell>
          <cell r="K43">
            <v>-6.3694504444114577E-2</v>
          </cell>
          <cell r="M43">
            <v>256.55065000000002</v>
          </cell>
          <cell r="N43">
            <v>1117.346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F44" t="str">
            <v>Camp Catering</v>
          </cell>
          <cell r="H44">
            <v>820.63078952203807</v>
          </cell>
          <cell r="I44">
            <v>774.69053000000008</v>
          </cell>
          <cell r="J44">
            <v>-45.940259522037991</v>
          </cell>
          <cell r="K44">
            <v>-5.9301434241151738E-2</v>
          </cell>
          <cell r="M44">
            <v>774.69053000000008</v>
          </cell>
          <cell r="N44">
            <v>2853.6724199999999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F45" t="str">
            <v>Worker Health &amp; Safety</v>
          </cell>
          <cell r="H45">
            <v>76.713153455395826</v>
          </cell>
          <cell r="I45">
            <v>117.80465</v>
          </cell>
          <cell r="J45">
            <v>41.091496544604169</v>
          </cell>
          <cell r="K45">
            <v>0.34881048027055106</v>
          </cell>
          <cell r="M45">
            <v>117.80565</v>
          </cell>
          <cell r="N45">
            <v>584.51030000000003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F46" t="str">
            <v>Safety Light Vehicles</v>
          </cell>
          <cell r="H46">
            <v>5.7811358396484378</v>
          </cell>
          <cell r="I46">
            <v>15.515999999999998</v>
          </cell>
          <cell r="J46">
            <v>9.7348641603515595</v>
          </cell>
          <cell r="K46">
            <v>0.62740810520440582</v>
          </cell>
          <cell r="M46">
            <v>15.516</v>
          </cell>
          <cell r="N46">
            <v>50.685949999999998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F47" t="str">
            <v>Environment</v>
          </cell>
          <cell r="H47">
            <v>309.30938564929284</v>
          </cell>
          <cell r="I47">
            <v>301.11754999999999</v>
          </cell>
          <cell r="J47">
            <v>-8.191835649292841</v>
          </cell>
          <cell r="K47">
            <v>-2.720477650436795E-2</v>
          </cell>
          <cell r="M47">
            <v>301.11755000000005</v>
          </cell>
          <cell r="N47">
            <v>1183.82897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F48" t="str">
            <v>Environment Light Vehicles</v>
          </cell>
          <cell r="H48">
            <v>5.0704422473510746</v>
          </cell>
          <cell r="I48">
            <v>6.1650000000000009</v>
          </cell>
          <cell r="J48">
            <v>1.0945577526489263</v>
          </cell>
          <cell r="K48">
            <v>0.17754383660161008</v>
          </cell>
          <cell r="M48">
            <v>6.165</v>
          </cell>
          <cell r="N48">
            <v>55.26285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F49" t="str">
            <v>Procurement &amp; Site Warehouse</v>
          </cell>
          <cell r="H49">
            <v>215.7486611821877</v>
          </cell>
          <cell r="I49">
            <v>136.21187</v>
          </cell>
          <cell r="J49">
            <v>-79.536791182187699</v>
          </cell>
          <cell r="K49">
            <v>-0.58391967735401984</v>
          </cell>
          <cell r="M49">
            <v>136.21187</v>
          </cell>
          <cell r="N49">
            <v>548.83207000000004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F50" t="str">
            <v>Warehouse Vehicle Operations</v>
          </cell>
          <cell r="H50">
            <v>5.185353002177429</v>
          </cell>
          <cell r="I50">
            <v>9.7839999999999989</v>
          </cell>
          <cell r="J50">
            <v>4.5986469978225699</v>
          </cell>
          <cell r="K50">
            <v>0.47001706846101499</v>
          </cell>
          <cell r="M50">
            <v>9.7840000000000007</v>
          </cell>
          <cell r="N50">
            <v>43.955100000000009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F51" t="str">
            <v>Kramer Employee Costs</v>
          </cell>
          <cell r="H51">
            <v>4.0841815803775212</v>
          </cell>
          <cell r="I51">
            <v>3.2415500000000002</v>
          </cell>
          <cell r="J51">
            <v>-0.84263158037752106</v>
          </cell>
          <cell r="K51">
            <v>-0.25994711800759546</v>
          </cell>
          <cell r="M51">
            <v>3.2415500000000002</v>
          </cell>
          <cell r="N51">
            <v>9.6336199999999987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F52" t="str">
            <v>Balykchy Marshalling Yard</v>
          </cell>
          <cell r="H52">
            <v>503.96360566716305</v>
          </cell>
          <cell r="I52">
            <v>466.66073999999998</v>
          </cell>
          <cell r="J52">
            <v>-37.302865667163076</v>
          </cell>
          <cell r="K52">
            <v>-7.9935727327657941E-2</v>
          </cell>
          <cell r="M52">
            <v>466.66073999999998</v>
          </cell>
          <cell r="N52">
            <v>1509.3879899999999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F53" t="str">
            <v>Site General Services</v>
          </cell>
          <cell r="H53">
            <v>359.89552919183251</v>
          </cell>
          <cell r="I53">
            <v>422.16499999999996</v>
          </cell>
          <cell r="J53">
            <v>62.269470808167455</v>
          </cell>
          <cell r="K53">
            <v>0.14750031577266581</v>
          </cell>
          <cell r="M53">
            <v>422.16500000000002</v>
          </cell>
          <cell r="N53">
            <v>1485.21621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F54" t="str">
            <v>Off-Site Roads</v>
          </cell>
          <cell r="H54">
            <v>43.02160031181046</v>
          </cell>
          <cell r="I54">
            <v>114.517</v>
          </cell>
          <cell r="J54">
            <v>71.495399688189536</v>
          </cell>
          <cell r="K54">
            <v>0.62432127708715335</v>
          </cell>
          <cell r="M54">
            <v>114.517</v>
          </cell>
          <cell r="N54">
            <v>295.87425000000002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F55" t="str">
            <v>Finance &amp; Accounting</v>
          </cell>
          <cell r="H55">
            <v>24.588671523919928</v>
          </cell>
          <cell r="I55">
            <v>27.696579999999997</v>
          </cell>
          <cell r="J55">
            <v>3.1079084760800697</v>
          </cell>
          <cell r="K55">
            <v>0.11221271637437077</v>
          </cell>
          <cell r="M55">
            <v>27.696580000000001</v>
          </cell>
          <cell r="N55">
            <v>110.34140999999998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F56" t="str">
            <v>M.I.S.</v>
          </cell>
          <cell r="H56">
            <v>-1.5824506192877426</v>
          </cell>
          <cell r="I56">
            <v>50.755549999999999</v>
          </cell>
          <cell r="J56">
            <v>52.33800061928774</v>
          </cell>
          <cell r="K56">
            <v>1.0311778833898508</v>
          </cell>
          <cell r="M56">
            <v>50.755549999999992</v>
          </cell>
          <cell r="N56">
            <v>234.50134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F57" t="str">
            <v>Communications and PC Support</v>
          </cell>
          <cell r="H57">
            <v>35.825489011398311</v>
          </cell>
          <cell r="I57">
            <v>43.928930000000001</v>
          </cell>
          <cell r="J57">
            <v>8.1034409886016903</v>
          </cell>
          <cell r="K57">
            <v>0.18446706961907997</v>
          </cell>
          <cell r="M57">
            <v>43.929929999999999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F58" t="str">
            <v>Human Resources</v>
          </cell>
          <cell r="H58">
            <v>388.60011218860728</v>
          </cell>
          <cell r="I58">
            <v>438.64836000000003</v>
          </cell>
          <cell r="J58">
            <v>50.048247811392741</v>
          </cell>
          <cell r="K58">
            <v>0.11409651186520506</v>
          </cell>
          <cell r="M58">
            <v>438.64835999999997</v>
          </cell>
          <cell r="N58">
            <v>1436.9017099999999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F59" t="str">
            <v>Medical Services</v>
          </cell>
          <cell r="H59">
            <v>133.82744748677854</v>
          </cell>
          <cell r="I59">
            <v>166.16015000000002</v>
          </cell>
          <cell r="J59">
            <v>32.332702513221477</v>
          </cell>
          <cell r="K59">
            <v>0.19458758621258751</v>
          </cell>
          <cell r="M59">
            <v>166.16015000000002</v>
          </cell>
          <cell r="N59">
            <v>623.98702000000003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F60" t="str">
            <v>Karakol Training Centre</v>
          </cell>
          <cell r="H60">
            <v>15.095798385853119</v>
          </cell>
          <cell r="I60">
            <v>30.74287</v>
          </cell>
          <cell r="J60">
            <v>15.647071614146881</v>
          </cell>
          <cell r="K60">
            <v>0.50896587124581671</v>
          </cell>
          <cell r="M60">
            <v>30.74287</v>
          </cell>
          <cell r="N60">
            <v>215.07048999999998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F61" t="str">
            <v>Barskaun Health Centre</v>
          </cell>
          <cell r="H61">
            <v>4.0515653776385108E-7</v>
          </cell>
          <cell r="I61">
            <v>0</v>
          </cell>
          <cell r="J61">
            <v>-4.0515653776385108E-7</v>
          </cell>
          <cell r="K61">
            <v>0</v>
          </cell>
          <cell r="M61">
            <v>0</v>
          </cell>
          <cell r="N61">
            <v>3.60012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F62" t="str">
            <v>Edelweiss</v>
          </cell>
          <cell r="H62">
            <v>1.5613926445954273E-6</v>
          </cell>
          <cell r="I62">
            <v>0</v>
          </cell>
          <cell r="J62">
            <v>-1.5613926445954273E-6</v>
          </cell>
          <cell r="K62">
            <v>0</v>
          </cell>
          <cell r="M62">
            <v>0</v>
          </cell>
          <cell r="N62">
            <v>27.234500000000001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F63" t="str">
            <v>Security</v>
          </cell>
          <cell r="H63">
            <v>146.01991104753137</v>
          </cell>
          <cell r="I63">
            <v>128.28254000000001</v>
          </cell>
          <cell r="J63">
            <v>-17.737371047531354</v>
          </cell>
          <cell r="K63">
            <v>-0.13826800628933097</v>
          </cell>
          <cell r="M63">
            <v>128.28254000000001</v>
          </cell>
          <cell r="N63">
            <v>604.11146999999994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F64" t="str">
            <v>Security Vehicle Operation</v>
          </cell>
          <cell r="H64">
            <v>21.072234387366493</v>
          </cell>
          <cell r="I64">
            <v>28.767000000000003</v>
          </cell>
          <cell r="J64">
            <v>7.6947656126335104</v>
          </cell>
          <cell r="K64">
            <v>0.26748585575949907</v>
          </cell>
          <cell r="M64">
            <v>28.766999999999999</v>
          </cell>
          <cell r="N64">
            <v>92.022220000000004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F65" t="str">
            <v>Total Site Administration</v>
          </cell>
          <cell r="H65">
            <v>6025.6056316100467</v>
          </cell>
          <cell r="I65">
            <v>6661.2034999999996</v>
          </cell>
          <cell r="J65">
            <v>635.59786838995558</v>
          </cell>
          <cell r="K65">
            <v>9.5417872819822364E-2</v>
          </cell>
          <cell r="M65">
            <v>6661.2054999999991</v>
          </cell>
          <cell r="N65">
            <v>23836.297129999992</v>
          </cell>
        </row>
        <row r="68">
          <cell r="B68" t="str">
            <v>Current Month</v>
          </cell>
          <cell r="F68" t="str">
            <v>Maintenance</v>
          </cell>
          <cell r="I68" t="str">
            <v>Year To Date</v>
          </cell>
          <cell r="M68" t="str">
            <v>Annual</v>
          </cell>
          <cell r="N68" t="str">
            <v>2001</v>
          </cell>
        </row>
        <row r="69">
          <cell r="A69" t="str">
            <v>Actual</v>
          </cell>
          <cell r="B69" t="str">
            <v>Budget</v>
          </cell>
          <cell r="C69" t="str">
            <v>Variance</v>
          </cell>
          <cell r="D69" t="str">
            <v>%</v>
          </cell>
          <cell r="F69" t="str">
            <v>($000's)</v>
          </cell>
          <cell r="H69" t="str">
            <v>Actual</v>
          </cell>
          <cell r="I69" t="str">
            <v>Budget</v>
          </cell>
          <cell r="J69" t="str">
            <v>Variance</v>
          </cell>
          <cell r="K69" t="str">
            <v>%</v>
          </cell>
          <cell r="M69" t="str">
            <v>Budget</v>
          </cell>
          <cell r="N69" t="str">
            <v>Forecast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F71" t="str">
            <v>Maintenance Administration</v>
          </cell>
          <cell r="H71">
            <v>95.008459183024698</v>
          </cell>
          <cell r="I71">
            <v>264.40310999999997</v>
          </cell>
          <cell r="J71">
            <v>169.39465081697529</v>
          </cell>
          <cell r="K71">
            <v>0.6406681480296329</v>
          </cell>
          <cell r="M71">
            <v>264.40320999999994</v>
          </cell>
          <cell r="N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F72" t="str">
            <v>Maint. Light Vehicles</v>
          </cell>
          <cell r="H72">
            <v>44.078747377125545</v>
          </cell>
          <cell r="I72">
            <v>27.261000000000003</v>
          </cell>
          <cell r="J72">
            <v>-16.817747377125542</v>
          </cell>
          <cell r="K72">
            <v>-0.61691601104601956</v>
          </cell>
          <cell r="M72">
            <v>27.260999999999999</v>
          </cell>
          <cell r="N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F73" t="str">
            <v>Automotive Shop</v>
          </cell>
          <cell r="H73">
            <v>2.3282799992324428</v>
          </cell>
          <cell r="I73">
            <v>461.38652999999999</v>
          </cell>
          <cell r="J73">
            <v>459.05825000076754</v>
          </cell>
          <cell r="K73">
            <v>0.99495373217932381</v>
          </cell>
          <cell r="M73">
            <v>461.38652999999999</v>
          </cell>
          <cell r="N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F74" t="str">
            <v>Heavy Equipment Maintenance</v>
          </cell>
          <cell r="H74">
            <v>170.04407895454787</v>
          </cell>
          <cell r="I74">
            <v>9546.6921199999997</v>
          </cell>
          <cell r="J74">
            <v>9376.6480410454515</v>
          </cell>
          <cell r="K74">
            <v>0.98218816771116857</v>
          </cell>
          <cell r="M74">
            <v>9546.6921199999997</v>
          </cell>
          <cell r="N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F75" t="str">
            <v>Highway Vehicle Mainten.</v>
          </cell>
          <cell r="H75">
            <v>16.863456858600721</v>
          </cell>
          <cell r="I75">
            <v>765.05086000000006</v>
          </cell>
          <cell r="J75">
            <v>748.18740314139939</v>
          </cell>
          <cell r="K75">
            <v>0.97795773099503391</v>
          </cell>
          <cell r="M75">
            <v>765.05086000000006</v>
          </cell>
          <cell r="N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F76" t="str">
            <v>Mill Maintenance Shop</v>
          </cell>
          <cell r="H76">
            <v>74.635543849587378</v>
          </cell>
          <cell r="I76">
            <v>5445.7353400000002</v>
          </cell>
          <cell r="J76">
            <v>5371.0997961504127</v>
          </cell>
          <cell r="K76">
            <v>0.98629468029755785</v>
          </cell>
          <cell r="M76">
            <v>5445.7353400000002</v>
          </cell>
          <cell r="N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F77" t="str">
            <v>Electrical/Instrumentation</v>
          </cell>
          <cell r="H77">
            <v>-17.034706428439257</v>
          </cell>
          <cell r="I77">
            <v>656.81992000000002</v>
          </cell>
          <cell r="J77">
            <v>673.85462642843925</v>
          </cell>
          <cell r="K77">
            <v>1.0259351245443944</v>
          </cell>
          <cell r="M77">
            <v>656.81991999999991</v>
          </cell>
          <cell r="N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F78" t="str">
            <v>Site Utilities</v>
          </cell>
          <cell r="H78">
            <v>38.910961557094161</v>
          </cell>
          <cell r="I78">
            <v>25.998000000000001</v>
          </cell>
          <cell r="J78">
            <v>-12.91296155709416</v>
          </cell>
          <cell r="K78">
            <v>-0.49669057454781751</v>
          </cell>
          <cell r="M78">
            <v>25.998000000000001</v>
          </cell>
          <cell r="N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F79" t="str">
            <v>Total Maintenance</v>
          </cell>
          <cell r="H79">
            <v>424.8348213507735</v>
          </cell>
          <cell r="I79">
            <v>17193.346880000001</v>
          </cell>
          <cell r="J79">
            <v>16768.512058649227</v>
          </cell>
          <cell r="K79">
            <v>0.97529074331391763</v>
          </cell>
          <cell r="M79">
            <v>17193.346980000002</v>
          </cell>
          <cell r="N79">
            <v>0</v>
          </cell>
        </row>
        <row r="82">
          <cell r="B82" t="str">
            <v>Current Month</v>
          </cell>
          <cell r="F82" t="str">
            <v>Bishkek Administration</v>
          </cell>
          <cell r="I82" t="str">
            <v>Year To Date</v>
          </cell>
          <cell r="M82" t="str">
            <v>Annual</v>
          </cell>
          <cell r="N82" t="str">
            <v>2001</v>
          </cell>
        </row>
        <row r="83">
          <cell r="A83" t="str">
            <v>Actual</v>
          </cell>
          <cell r="B83" t="str">
            <v>Budget</v>
          </cell>
          <cell r="C83" t="str">
            <v>Variance</v>
          </cell>
          <cell r="D83" t="str">
            <v>%</v>
          </cell>
          <cell r="F83" t="str">
            <v>($000's)</v>
          </cell>
          <cell r="H83" t="str">
            <v>Actual</v>
          </cell>
          <cell r="I83" t="str">
            <v>Budget</v>
          </cell>
          <cell r="J83" t="str">
            <v>Variance</v>
          </cell>
          <cell r="K83" t="str">
            <v>%</v>
          </cell>
          <cell r="M83" t="str">
            <v>Budget</v>
          </cell>
          <cell r="N83" t="str">
            <v>Forecast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F85" t="str">
            <v>Bishkek Administration</v>
          </cell>
          <cell r="H85">
            <v>903.17209646764206</v>
          </cell>
          <cell r="I85">
            <v>815.2342900000001</v>
          </cell>
          <cell r="J85">
            <v>-87.937806467641963</v>
          </cell>
          <cell r="K85">
            <v>-0.10786813992777702</v>
          </cell>
          <cell r="M85">
            <v>815.23428999999999</v>
          </cell>
          <cell r="N85">
            <v>3047.9000700000001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F86" t="str">
            <v>Bishkek Light Vehicles</v>
          </cell>
          <cell r="H86">
            <v>141.25391062829917</v>
          </cell>
          <cell r="I86">
            <v>133.40942000000001</v>
          </cell>
          <cell r="J86">
            <v>-7.8444906282991553</v>
          </cell>
          <cell r="K86">
            <v>-5.8800125420672353E-2</v>
          </cell>
          <cell r="M86">
            <v>133.40942000000001</v>
          </cell>
          <cell r="N86">
            <v>602.44365000000005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F87" t="str">
            <v>Corporate Relations</v>
          </cell>
          <cell r="H87">
            <v>110.92380661645277</v>
          </cell>
          <cell r="I87">
            <v>119.80458</v>
          </cell>
          <cell r="J87">
            <v>8.8807733835472362</v>
          </cell>
          <cell r="K87">
            <v>7.4127160944491732E-2</v>
          </cell>
          <cell r="M87">
            <v>119.80458</v>
          </cell>
          <cell r="N87">
            <v>678.09927000000005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F88" t="str">
            <v>Housing Bishkek</v>
          </cell>
          <cell r="H88">
            <v>167.42768220716172</v>
          </cell>
          <cell r="I88">
            <v>180.87031999999999</v>
          </cell>
          <cell r="J88">
            <v>13.442637792838269</v>
          </cell>
          <cell r="K88">
            <v>7.4321966107199183E-2</v>
          </cell>
          <cell r="M88">
            <v>180.87032000000002</v>
          </cell>
          <cell r="N88">
            <v>711.03998000000001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F89" t="str">
            <v>JV Executive Administration</v>
          </cell>
          <cell r="H89">
            <v>55.251894145558687</v>
          </cell>
          <cell r="I89">
            <v>62.494</v>
          </cell>
          <cell r="J89">
            <v>7.2421058544413128</v>
          </cell>
          <cell r="K89">
            <v>0.11588481861364791</v>
          </cell>
          <cell r="M89">
            <v>62.494</v>
          </cell>
          <cell r="N89">
            <v>427.82579000000004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F90" t="str">
            <v>Finance &amp; Accounting</v>
          </cell>
          <cell r="H90">
            <v>168.28755943447624</v>
          </cell>
          <cell r="I90">
            <v>153.17392999999998</v>
          </cell>
          <cell r="J90">
            <v>-15.113629434476252</v>
          </cell>
          <cell r="K90">
            <v>-9.8669724244042398E-2</v>
          </cell>
          <cell r="M90">
            <v>153.17392999999998</v>
          </cell>
          <cell r="N90">
            <v>1249.6584399999999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F91" t="str">
            <v>Mgt. Information System</v>
          </cell>
          <cell r="H91">
            <v>23.313264170541586</v>
          </cell>
          <cell r="I91">
            <v>19.47316</v>
          </cell>
          <cell r="J91">
            <v>-3.8401041705415864</v>
          </cell>
          <cell r="K91">
            <v>-0.19719984689396</v>
          </cell>
          <cell r="M91">
            <v>19.47316</v>
          </cell>
          <cell r="N91">
            <v>107.90111000000002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F92" t="str">
            <v>Bishkek Procurement</v>
          </cell>
          <cell r="H92">
            <v>36.917258369160479</v>
          </cell>
          <cell r="I92">
            <v>34.831069999999997</v>
          </cell>
          <cell r="J92">
            <v>-2.0861883691604817</v>
          </cell>
          <cell r="K92">
            <v>-5.9894466898676439E-2</v>
          </cell>
          <cell r="M92">
            <v>34.831070000000004</v>
          </cell>
          <cell r="N92">
            <v>139.58753999999999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F93" t="str">
            <v>Human Resources</v>
          </cell>
          <cell r="H93">
            <v>69.23761504910189</v>
          </cell>
          <cell r="I93">
            <v>72.584890000000001</v>
          </cell>
          <cell r="J93">
            <v>3.347274950898111</v>
          </cell>
          <cell r="K93">
            <v>4.6115313406111254E-2</v>
          </cell>
          <cell r="M93">
            <v>72.584890000000001</v>
          </cell>
          <cell r="N93">
            <v>154.48425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F94" t="str">
            <v>Medical Services</v>
          </cell>
          <cell r="H94">
            <v>104.66465899801098</v>
          </cell>
          <cell r="I94">
            <v>13.263689999999997</v>
          </cell>
          <cell r="J94">
            <v>-91.400968998010981</v>
          </cell>
          <cell r="K94">
            <v>-6.8910664376211299</v>
          </cell>
          <cell r="M94">
            <v>13.263689999999999</v>
          </cell>
          <cell r="N94">
            <v>54.517780000000002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F95" t="str">
            <v>Security</v>
          </cell>
          <cell r="H95">
            <v>70.005088935755609</v>
          </cell>
          <cell r="I95">
            <v>76.164380000000008</v>
          </cell>
          <cell r="J95">
            <v>6.1592910642443996</v>
          </cell>
          <cell r="K95">
            <v>8.086839365388912E-2</v>
          </cell>
          <cell r="M95">
            <v>76.164380000000008</v>
          </cell>
          <cell r="N95">
            <v>419.78804000000002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F96" t="str">
            <v>KGC Executive Administration</v>
          </cell>
          <cell r="H96">
            <v>18.578734166872792</v>
          </cell>
          <cell r="I96">
            <v>37.567819999999998</v>
          </cell>
          <cell r="J96">
            <v>18.989085833127206</v>
          </cell>
          <cell r="K96">
            <v>0.50546147828453203</v>
          </cell>
          <cell r="M96">
            <v>37.567819999999998</v>
          </cell>
          <cell r="N96">
            <v>149.46290999999999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F97" t="str">
            <v>Total Bishkek</v>
          </cell>
          <cell r="H97">
            <v>1869.0335691890339</v>
          </cell>
          <cell r="I97">
            <v>1718.8715499999998</v>
          </cell>
          <cell r="J97">
            <v>-150.16201918903403</v>
          </cell>
          <cell r="K97">
            <v>-8.7360814825886229E-2</v>
          </cell>
          <cell r="M97">
            <v>1718.8715499999998</v>
          </cell>
          <cell r="N97">
            <v>7742.7088300000014</v>
          </cell>
        </row>
      </sheetData>
      <sheetData sheetId="8" refreshError="1">
        <row r="2"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</row>
        <row r="3">
          <cell r="B3" t="str">
            <v>Mine Cost/BCM - 2002 Average</v>
          </cell>
          <cell r="C3">
            <v>0.43638935985225796</v>
          </cell>
          <cell r="D3">
            <v>0.43638935985225796</v>
          </cell>
          <cell r="E3">
            <v>0.43638935985225796</v>
          </cell>
          <cell r="F3">
            <v>0.43638935985225796</v>
          </cell>
          <cell r="G3">
            <v>0.43638935985225796</v>
          </cell>
          <cell r="H3">
            <v>0.43638935985225796</v>
          </cell>
          <cell r="I3">
            <v>0.43638935985225796</v>
          </cell>
          <cell r="J3">
            <v>0.43638935985225796</v>
          </cell>
          <cell r="K3">
            <v>0.43638935985225796</v>
          </cell>
          <cell r="L3">
            <v>0.43638935985225796</v>
          </cell>
          <cell r="M3">
            <v>0.43638935985225796</v>
          </cell>
          <cell r="N3">
            <v>0.43638935985225796</v>
          </cell>
        </row>
        <row r="4">
          <cell r="B4" t="str">
            <v>Mine Cost/BCM - 2002 Actual</v>
          </cell>
          <cell r="C4">
            <v>1.6879280070204343</v>
          </cell>
          <cell r="D4">
            <v>1.7779286257910571</v>
          </cell>
          <cell r="E4">
            <v>1.7117032243200416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B5" t="str">
            <v>Mine Cost/BCM - 2001 Average</v>
          </cell>
          <cell r="C5">
            <v>1.56304585507459</v>
          </cell>
          <cell r="D5">
            <v>1.56304585507459</v>
          </cell>
          <cell r="E5">
            <v>1.56304585507459</v>
          </cell>
          <cell r="F5">
            <v>1.56304585507459</v>
          </cell>
          <cell r="G5">
            <v>1.56304585507459</v>
          </cell>
          <cell r="H5">
            <v>1.56304585507459</v>
          </cell>
          <cell r="I5">
            <v>1.56304585507459</v>
          </cell>
          <cell r="J5">
            <v>1.56304585507459</v>
          </cell>
          <cell r="K5">
            <v>1.56304585507459</v>
          </cell>
          <cell r="L5">
            <v>1.56304585507459</v>
          </cell>
          <cell r="M5">
            <v>1.56304585507459</v>
          </cell>
          <cell r="N5">
            <v>1.56304585507459</v>
          </cell>
        </row>
        <row r="6">
          <cell r="B6" t="str">
            <v>Mine Cost/BCM - 2000 Average</v>
          </cell>
          <cell r="C6">
            <v>1.6807205603285489</v>
          </cell>
          <cell r="D6">
            <v>1.6807205603285489</v>
          </cell>
          <cell r="E6">
            <v>1.6807205603285489</v>
          </cell>
          <cell r="F6">
            <v>1.6807205603285489</v>
          </cell>
          <cell r="G6">
            <v>1.6807205603285489</v>
          </cell>
          <cell r="H6">
            <v>1.6807205603285489</v>
          </cell>
          <cell r="I6">
            <v>1.6807205603285489</v>
          </cell>
          <cell r="J6">
            <v>1.6807205603285489</v>
          </cell>
          <cell r="K6">
            <v>1.6807205603285489</v>
          </cell>
          <cell r="L6">
            <v>1.6807205603285489</v>
          </cell>
          <cell r="M6">
            <v>1.6807205603285489</v>
          </cell>
          <cell r="N6">
            <v>1.6807205603285489</v>
          </cell>
        </row>
        <row r="7">
          <cell r="B7" t="str">
            <v>Mine Cost/BCM - 1999 Average</v>
          </cell>
          <cell r="C7">
            <v>1.9300000000000002</v>
          </cell>
          <cell r="D7">
            <v>1.9300000000000002</v>
          </cell>
          <cell r="E7">
            <v>1.9300000000000002</v>
          </cell>
          <cell r="F7">
            <v>1.9300000000000002</v>
          </cell>
          <cell r="G7">
            <v>1.9300000000000002</v>
          </cell>
          <cell r="H7">
            <v>1.9300000000000002</v>
          </cell>
          <cell r="I7">
            <v>1.9300000000000002</v>
          </cell>
          <cell r="J7">
            <v>1.9300000000000002</v>
          </cell>
          <cell r="K7">
            <v>1.9300000000000002</v>
          </cell>
          <cell r="L7">
            <v>1.9300000000000002</v>
          </cell>
          <cell r="M7">
            <v>1.9300000000000002</v>
          </cell>
          <cell r="N7">
            <v>1.9300000000000002</v>
          </cell>
        </row>
        <row r="8">
          <cell r="B8" t="str">
            <v>Mine Cost/BCM - 1998 Average</v>
          </cell>
          <cell r="C8">
            <v>2.2747599051946357</v>
          </cell>
          <cell r="D8">
            <v>2.2747599051946357</v>
          </cell>
          <cell r="E8">
            <v>2.2747599051946357</v>
          </cell>
          <cell r="F8">
            <v>2.2747599051946357</v>
          </cell>
          <cell r="G8">
            <v>2.2747599051946357</v>
          </cell>
          <cell r="H8">
            <v>2.2747599051946357</v>
          </cell>
          <cell r="I8">
            <v>2.2747599051946357</v>
          </cell>
          <cell r="J8">
            <v>2.2747599051946357</v>
          </cell>
          <cell r="K8">
            <v>2.2747599051946357</v>
          </cell>
          <cell r="L8">
            <v>2.2747599051946357</v>
          </cell>
          <cell r="M8">
            <v>2.2747599051946357</v>
          </cell>
          <cell r="N8">
            <v>2.2747599051946357</v>
          </cell>
        </row>
        <row r="9">
          <cell r="B9" t="str">
            <v>Mine Cost/BCM - 1997 Average</v>
          </cell>
          <cell r="C9">
            <v>2.5906945813098559</v>
          </cell>
          <cell r="D9">
            <v>2.5906945813098559</v>
          </cell>
          <cell r="E9">
            <v>2.5906945813098559</v>
          </cell>
          <cell r="F9">
            <v>2.5906945813098559</v>
          </cell>
          <cell r="G9">
            <v>2.5906945813098559</v>
          </cell>
          <cell r="H9">
            <v>2.5906945813098559</v>
          </cell>
          <cell r="I9">
            <v>2.5906945813098559</v>
          </cell>
          <cell r="J9">
            <v>2.5906945813098559</v>
          </cell>
          <cell r="K9">
            <v>2.5906945813098559</v>
          </cell>
          <cell r="L9">
            <v>2.5906945813098559</v>
          </cell>
          <cell r="M9">
            <v>2.5906945813098559</v>
          </cell>
          <cell r="N9">
            <v>2.5906945813098559</v>
          </cell>
        </row>
        <row r="10">
          <cell r="B10" t="str">
            <v>Mine Target Line - 1999 Budget less 5%</v>
          </cell>
          <cell r="C10">
            <v>2.1185</v>
          </cell>
          <cell r="D10">
            <v>2.1185</v>
          </cell>
          <cell r="E10">
            <v>2.1185</v>
          </cell>
          <cell r="F10">
            <v>2.1185</v>
          </cell>
          <cell r="G10">
            <v>2.1185</v>
          </cell>
          <cell r="H10">
            <v>2.1185</v>
          </cell>
          <cell r="I10">
            <v>2.1185</v>
          </cell>
          <cell r="J10">
            <v>2.1185</v>
          </cell>
          <cell r="K10">
            <v>2.1185</v>
          </cell>
          <cell r="L10">
            <v>2.1185</v>
          </cell>
          <cell r="M10">
            <v>2.1185</v>
          </cell>
          <cell r="N10">
            <v>2.1185</v>
          </cell>
        </row>
        <row r="37">
          <cell r="C37" t="str">
            <v>Jan</v>
          </cell>
          <cell r="D37" t="str">
            <v>Feb</v>
          </cell>
          <cell r="E37" t="str">
            <v>Mar</v>
          </cell>
          <cell r="F37" t="str">
            <v>Apr</v>
          </cell>
          <cell r="G37" t="str">
            <v>May</v>
          </cell>
          <cell r="H37" t="str">
            <v>Jun</v>
          </cell>
          <cell r="I37" t="str">
            <v>Jul</v>
          </cell>
          <cell r="J37" t="str">
            <v>Aug</v>
          </cell>
          <cell r="K37" t="str">
            <v>Sep</v>
          </cell>
          <cell r="L37" t="str">
            <v>Oct</v>
          </cell>
          <cell r="M37" t="str">
            <v>Nov</v>
          </cell>
          <cell r="N37" t="str">
            <v>Dec</v>
          </cell>
        </row>
        <row r="38">
          <cell r="B38" t="str">
            <v>Mill Cost/Tonne  - 2002 Actual</v>
          </cell>
          <cell r="C38">
            <v>4.0822461032245565</v>
          </cell>
          <cell r="D38">
            <v>5.0266297184664053</v>
          </cell>
          <cell r="E38">
            <v>5.2823966201434782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B39" t="str">
            <v>Mill Cost/Tonne  - 2002 Average</v>
          </cell>
          <cell r="C39">
            <v>1.1789186096230277</v>
          </cell>
          <cell r="D39">
            <v>1.1789186096230277</v>
          </cell>
          <cell r="E39">
            <v>1.1789186096230277</v>
          </cell>
          <cell r="F39">
            <v>1.1789186096230277</v>
          </cell>
          <cell r="G39">
            <v>1.1789186096230277</v>
          </cell>
          <cell r="H39">
            <v>1.1789186096230277</v>
          </cell>
          <cell r="I39">
            <v>1.1789186096230277</v>
          </cell>
          <cell r="J39">
            <v>1.1789186096230277</v>
          </cell>
          <cell r="K39">
            <v>1.1789186096230277</v>
          </cell>
          <cell r="L39">
            <v>1.1789186096230277</v>
          </cell>
          <cell r="M39">
            <v>1.1789186096230277</v>
          </cell>
          <cell r="N39">
            <v>1.1789186096230277</v>
          </cell>
        </row>
        <row r="40">
          <cell r="B40" t="str">
            <v>Mill Cost/Tonne  - 2001 Average</v>
          </cell>
          <cell r="C40">
            <v>5.6501037754442729</v>
          </cell>
          <cell r="D40">
            <v>5.6501037754442729</v>
          </cell>
          <cell r="E40">
            <v>5.6501037754442729</v>
          </cell>
          <cell r="F40">
            <v>5.6501037754442729</v>
          </cell>
          <cell r="G40">
            <v>5.6501037754442729</v>
          </cell>
          <cell r="H40">
            <v>5.6501037754442729</v>
          </cell>
          <cell r="I40">
            <v>5.6501037754442729</v>
          </cell>
          <cell r="J40">
            <v>5.6501037754442729</v>
          </cell>
          <cell r="K40">
            <v>5.6501037754442729</v>
          </cell>
          <cell r="L40">
            <v>5.6501037754442729</v>
          </cell>
          <cell r="M40">
            <v>5.6501037754442729</v>
          </cell>
          <cell r="N40">
            <v>5.6501037754442729</v>
          </cell>
        </row>
        <row r="41">
          <cell r="B41" t="str">
            <v>Mill Cost/Tonne  - 2000 Average</v>
          </cell>
          <cell r="C41">
            <v>5.3071253133821337</v>
          </cell>
          <cell r="D41">
            <v>5.3071253133821337</v>
          </cell>
          <cell r="E41">
            <v>5.3071253133821337</v>
          </cell>
          <cell r="F41">
            <v>5.3071253133821337</v>
          </cell>
          <cell r="G41">
            <v>5.3071253133821337</v>
          </cell>
          <cell r="H41">
            <v>5.3071253133821337</v>
          </cell>
          <cell r="I41">
            <v>5.3071253133821337</v>
          </cell>
          <cell r="J41">
            <v>5.3071253133821337</v>
          </cell>
          <cell r="K41">
            <v>5.3071253133821337</v>
          </cell>
          <cell r="L41">
            <v>5.3071253133821337</v>
          </cell>
          <cell r="M41">
            <v>5.3071253133821337</v>
          </cell>
          <cell r="N41">
            <v>5.3071253133821337</v>
          </cell>
        </row>
        <row r="42">
          <cell r="B42" t="str">
            <v>Mill Cost/Tonne - 1999 Average</v>
          </cell>
          <cell r="C42">
            <v>5.4699999999999989</v>
          </cell>
          <cell r="D42">
            <v>5.4699999999999989</v>
          </cell>
          <cell r="E42">
            <v>5.4699999999999989</v>
          </cell>
          <cell r="F42">
            <v>5.4699999999999989</v>
          </cell>
          <cell r="G42">
            <v>5.4699999999999989</v>
          </cell>
          <cell r="H42">
            <v>5.4699999999999989</v>
          </cell>
          <cell r="I42">
            <v>5.4699999999999989</v>
          </cell>
          <cell r="J42">
            <v>5.4699999999999989</v>
          </cell>
          <cell r="K42">
            <v>5.4699999999999989</v>
          </cell>
          <cell r="L42">
            <v>5.4699999999999989</v>
          </cell>
          <cell r="M42">
            <v>5.4699999999999989</v>
          </cell>
          <cell r="N42">
            <v>5.4699999999999989</v>
          </cell>
        </row>
        <row r="43">
          <cell r="B43" t="str">
            <v>Mill Cost/Tonne - 1998 Average</v>
          </cell>
          <cell r="C43">
            <v>6.3906201647464274</v>
          </cell>
          <cell r="D43">
            <v>6.3906201647464274</v>
          </cell>
          <cell r="E43">
            <v>6.3906201647464274</v>
          </cell>
          <cell r="F43">
            <v>6.3906201647464274</v>
          </cell>
          <cell r="G43">
            <v>6.3906201647464274</v>
          </cell>
          <cell r="H43">
            <v>6.3906201647464274</v>
          </cell>
          <cell r="I43">
            <v>6.3906201647464274</v>
          </cell>
          <cell r="J43">
            <v>6.3906201647464274</v>
          </cell>
          <cell r="K43">
            <v>6.3906201647464274</v>
          </cell>
          <cell r="L43">
            <v>6.3906201647464274</v>
          </cell>
          <cell r="M43">
            <v>6.3906201647464274</v>
          </cell>
          <cell r="N43">
            <v>6.3906201647464274</v>
          </cell>
        </row>
        <row r="44">
          <cell r="B44" t="str">
            <v>Mill Cost/Tonne - 1997 Average</v>
          </cell>
          <cell r="C44">
            <v>6.5480554972770397</v>
          </cell>
          <cell r="D44">
            <v>6.5480554972770397</v>
          </cell>
          <cell r="E44">
            <v>6.5480554972770397</v>
          </cell>
          <cell r="F44">
            <v>6.5480554972770397</v>
          </cell>
          <cell r="G44">
            <v>6.5480554972770397</v>
          </cell>
          <cell r="H44">
            <v>6.5480554972770397</v>
          </cell>
          <cell r="I44">
            <v>6.5480554972770397</v>
          </cell>
          <cell r="J44">
            <v>6.5480554972770397</v>
          </cell>
          <cell r="K44">
            <v>6.5480554972770397</v>
          </cell>
          <cell r="L44">
            <v>6.5480554972770397</v>
          </cell>
          <cell r="M44">
            <v>6.5480554972770397</v>
          </cell>
          <cell r="N44">
            <v>6.5480554972770397</v>
          </cell>
        </row>
        <row r="45">
          <cell r="B45" t="str">
            <v>Mill Target Line - 1999 Budget less 5%</v>
          </cell>
          <cell r="C45">
            <v>5.6011999999999995</v>
          </cell>
          <cell r="D45">
            <v>5.6011999999999995</v>
          </cell>
          <cell r="E45">
            <v>5.6011999999999995</v>
          </cell>
          <cell r="F45">
            <v>5.6011999999999995</v>
          </cell>
          <cell r="G45">
            <v>5.6011999999999995</v>
          </cell>
          <cell r="H45">
            <v>5.6011999999999995</v>
          </cell>
          <cell r="I45">
            <v>5.6011999999999995</v>
          </cell>
          <cell r="J45">
            <v>5.6011999999999995</v>
          </cell>
          <cell r="K45">
            <v>5.6011999999999995</v>
          </cell>
          <cell r="L45">
            <v>5.6011999999999995</v>
          </cell>
          <cell r="M45">
            <v>5.6011999999999995</v>
          </cell>
          <cell r="N45">
            <v>5.6011999999999995</v>
          </cell>
        </row>
        <row r="72">
          <cell r="C72" t="str">
            <v>Jan</v>
          </cell>
          <cell r="D72" t="str">
            <v>Feb</v>
          </cell>
          <cell r="E72" t="str">
            <v>Mar</v>
          </cell>
          <cell r="F72" t="str">
            <v>Apr</v>
          </cell>
          <cell r="G72" t="str">
            <v>May</v>
          </cell>
          <cell r="H72" t="str">
            <v>Jun</v>
          </cell>
          <cell r="I72" t="str">
            <v>Jul</v>
          </cell>
          <cell r="J72" t="str">
            <v>Aug</v>
          </cell>
          <cell r="K72" t="str">
            <v>Sep</v>
          </cell>
          <cell r="L72" t="str">
            <v>Oct</v>
          </cell>
          <cell r="M72" t="str">
            <v>Nov</v>
          </cell>
          <cell r="N72" t="str">
            <v>Dec</v>
          </cell>
        </row>
        <row r="73">
          <cell r="B73" t="str">
            <v>Mill Cost/oz Poured - 2002 Actual</v>
          </cell>
          <cell r="C73">
            <v>33.888849737630892</v>
          </cell>
          <cell r="D73">
            <v>45.520155212628254</v>
          </cell>
          <cell r="E73">
            <v>51.207829465906386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Mill Cost/oz Poured - 2002 Average</v>
          </cell>
          <cell r="C74">
            <v>12.52</v>
          </cell>
          <cell r="D74">
            <v>12.52</v>
          </cell>
          <cell r="E74">
            <v>12.52</v>
          </cell>
          <cell r="F74">
            <v>12.52</v>
          </cell>
          <cell r="G74">
            <v>12.52</v>
          </cell>
          <cell r="H74">
            <v>12.52</v>
          </cell>
          <cell r="I74">
            <v>12.52</v>
          </cell>
          <cell r="J74">
            <v>12.52</v>
          </cell>
          <cell r="K74">
            <v>12.52</v>
          </cell>
          <cell r="L74">
            <v>12.52</v>
          </cell>
          <cell r="M74">
            <v>12.52</v>
          </cell>
          <cell r="N74">
            <v>12.52</v>
          </cell>
        </row>
        <row r="75">
          <cell r="B75" t="str">
            <v>Mill Cost/oz Poured - 2001 Average</v>
          </cell>
          <cell r="C75">
            <v>42.641258914646798</v>
          </cell>
          <cell r="D75">
            <v>42.641258914646798</v>
          </cell>
          <cell r="E75">
            <v>42.641258914646798</v>
          </cell>
          <cell r="F75">
            <v>42.641258914646798</v>
          </cell>
          <cell r="G75">
            <v>42.641258914646798</v>
          </cell>
          <cell r="H75">
            <v>42.641258914646798</v>
          </cell>
          <cell r="I75">
            <v>42.641258914646798</v>
          </cell>
          <cell r="J75">
            <v>42.641258914646798</v>
          </cell>
          <cell r="K75">
            <v>42.641258914646798</v>
          </cell>
          <cell r="L75">
            <v>42.641258914646798</v>
          </cell>
          <cell r="M75">
            <v>42.641258914646798</v>
          </cell>
          <cell r="N75">
            <v>42.641258914646798</v>
          </cell>
        </row>
        <row r="76">
          <cell r="B76" t="str">
            <v>Mill Cost/oz Poured - 2000 Average</v>
          </cell>
          <cell r="C76">
            <v>43.546545157130574</v>
          </cell>
          <cell r="D76">
            <v>43.546545157130574</v>
          </cell>
          <cell r="E76">
            <v>43.546545157130574</v>
          </cell>
          <cell r="F76">
            <v>43.546545157130574</v>
          </cell>
          <cell r="G76">
            <v>43.546545157130574</v>
          </cell>
          <cell r="H76">
            <v>43.546545157130574</v>
          </cell>
          <cell r="I76">
            <v>43.546545157130574</v>
          </cell>
          <cell r="J76">
            <v>43.546545157130574</v>
          </cell>
          <cell r="K76">
            <v>43.546545157130574</v>
          </cell>
          <cell r="L76">
            <v>43.546545157130574</v>
          </cell>
          <cell r="M76">
            <v>43.546545157130574</v>
          </cell>
          <cell r="N76">
            <v>43.546545157130574</v>
          </cell>
        </row>
        <row r="77">
          <cell r="B77" t="str">
            <v>Mill Cost/oz Poured - 1999 Average</v>
          </cell>
          <cell r="C77">
            <v>47.500108923005357</v>
          </cell>
          <cell r="D77">
            <v>47.500108923005357</v>
          </cell>
          <cell r="E77">
            <v>47.500108923005357</v>
          </cell>
          <cell r="F77">
            <v>47.500108923005357</v>
          </cell>
          <cell r="G77">
            <v>47.500108923005357</v>
          </cell>
          <cell r="H77">
            <v>47.500108923005357</v>
          </cell>
          <cell r="I77">
            <v>47.500108923005357</v>
          </cell>
          <cell r="J77">
            <v>47.500108923005357</v>
          </cell>
          <cell r="K77">
            <v>47.500108923005357</v>
          </cell>
          <cell r="L77">
            <v>47.500108923005357</v>
          </cell>
          <cell r="M77">
            <v>47.500108923005357</v>
          </cell>
          <cell r="N77">
            <v>47.500108923005357</v>
          </cell>
        </row>
        <row r="78">
          <cell r="B78" t="str">
            <v>Mill Cost/oz Poured - 1998 Average</v>
          </cell>
          <cell r="C78">
            <v>52.047061121177506</v>
          </cell>
          <cell r="D78">
            <v>52.047061121177506</v>
          </cell>
          <cell r="E78">
            <v>52.047061121177506</v>
          </cell>
          <cell r="F78">
            <v>52.047061121177506</v>
          </cell>
          <cell r="G78">
            <v>52.047061121177506</v>
          </cell>
          <cell r="H78">
            <v>52.047061121177506</v>
          </cell>
          <cell r="I78">
            <v>52.047061121177506</v>
          </cell>
          <cell r="J78">
            <v>52.047061121177506</v>
          </cell>
          <cell r="K78">
            <v>52.047061121177506</v>
          </cell>
          <cell r="L78">
            <v>52.047061121177506</v>
          </cell>
          <cell r="M78">
            <v>52.047061121177506</v>
          </cell>
          <cell r="N78">
            <v>52.047061121177506</v>
          </cell>
        </row>
        <row r="79">
          <cell r="B79" t="str">
            <v>Mill Cost/oz Poured - 1997 Average</v>
          </cell>
          <cell r="C79">
            <v>52.455117329382524</v>
          </cell>
          <cell r="D79">
            <v>52.455117329382524</v>
          </cell>
          <cell r="E79">
            <v>52.455117329382524</v>
          </cell>
          <cell r="F79">
            <v>52.455117329382524</v>
          </cell>
          <cell r="G79">
            <v>52.455117329382524</v>
          </cell>
          <cell r="H79">
            <v>52.455117329382524</v>
          </cell>
          <cell r="I79">
            <v>52.455117329382524</v>
          </cell>
          <cell r="J79">
            <v>52.455117329382524</v>
          </cell>
          <cell r="K79">
            <v>52.455117329382524</v>
          </cell>
          <cell r="L79">
            <v>52.455117329382524</v>
          </cell>
          <cell r="M79">
            <v>52.455117329382524</v>
          </cell>
          <cell r="N79">
            <v>52.455117329382524</v>
          </cell>
        </row>
        <row r="80">
          <cell r="B80" t="str">
            <v>Target Line - 2000 Budget less 5%</v>
          </cell>
          <cell r="C80">
            <v>49.295499999999997</v>
          </cell>
          <cell r="D80">
            <v>49.295499999999997</v>
          </cell>
          <cell r="E80">
            <v>49.295499999999997</v>
          </cell>
          <cell r="F80">
            <v>49.295499999999997</v>
          </cell>
          <cell r="G80">
            <v>49.295499999999997</v>
          </cell>
          <cell r="H80">
            <v>49.295499999999997</v>
          </cell>
          <cell r="I80">
            <v>49.295499999999997</v>
          </cell>
          <cell r="J80">
            <v>49.295499999999997</v>
          </cell>
          <cell r="K80">
            <v>49.295499999999997</v>
          </cell>
          <cell r="L80">
            <v>49.295499999999997</v>
          </cell>
          <cell r="M80">
            <v>49.295499999999997</v>
          </cell>
          <cell r="N80">
            <v>49.295499999999997</v>
          </cell>
        </row>
        <row r="107">
          <cell r="C107" t="str">
            <v>Jan</v>
          </cell>
          <cell r="D107" t="str">
            <v>Feb</v>
          </cell>
          <cell r="E107" t="str">
            <v>Mar</v>
          </cell>
          <cell r="F107" t="str">
            <v>Apr</v>
          </cell>
          <cell r="G107" t="str">
            <v>May</v>
          </cell>
          <cell r="H107" t="str">
            <v>Jun</v>
          </cell>
          <cell r="I107" t="str">
            <v>Jul</v>
          </cell>
          <cell r="J107" t="str">
            <v>Aug</v>
          </cell>
          <cell r="K107" t="str">
            <v>Sep</v>
          </cell>
          <cell r="L107" t="str">
            <v>Oct</v>
          </cell>
          <cell r="M107" t="str">
            <v>Nov</v>
          </cell>
          <cell r="N107" t="str">
            <v>Dec</v>
          </cell>
        </row>
        <row r="108">
          <cell r="B108" t="str">
            <v>Mine Cost/oz Mined - 2002Actual</v>
          </cell>
          <cell r="C108" t="e">
            <v>#REF!</v>
          </cell>
          <cell r="D108" t="e">
            <v>#REF!</v>
          </cell>
          <cell r="E108" t="e">
            <v>#REF!</v>
          </cell>
          <cell r="F108" t="e">
            <v>#REF!</v>
          </cell>
          <cell r="G108">
            <v>0</v>
          </cell>
          <cell r="H108">
            <v>0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</row>
        <row r="109">
          <cell r="B109" t="str">
            <v>Mine Cost/oz Mined - 2002 Average</v>
          </cell>
          <cell r="C109" t="e">
            <v>#REF!</v>
          </cell>
          <cell r="D109" t="e">
            <v>#REF!</v>
          </cell>
          <cell r="E109" t="e">
            <v>#REF!</v>
          </cell>
          <cell r="F109" t="e">
            <v>#REF!</v>
          </cell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</row>
        <row r="110">
          <cell r="B110" t="str">
            <v>Mine Cost/oz Mined - 2001 Average</v>
          </cell>
          <cell r="C110">
            <v>31.292196577541624</v>
          </cell>
          <cell r="D110">
            <v>31.292196577541624</v>
          </cell>
          <cell r="E110">
            <v>31.292196577541624</v>
          </cell>
          <cell r="F110">
            <v>31.292196577541624</v>
          </cell>
          <cell r="G110">
            <v>31.292196577541624</v>
          </cell>
          <cell r="H110">
            <v>31.292196577541624</v>
          </cell>
          <cell r="I110">
            <v>31.292196577541624</v>
          </cell>
          <cell r="J110">
            <v>31.292196577541624</v>
          </cell>
          <cell r="K110">
            <v>31.292196577541624</v>
          </cell>
          <cell r="L110">
            <v>31.292196577541624</v>
          </cell>
          <cell r="M110">
            <v>31.292196577541624</v>
          </cell>
          <cell r="N110">
            <v>31.292196577541624</v>
          </cell>
        </row>
        <row r="111">
          <cell r="B111" t="str">
            <v>Mine Cost/oz Mined - 2000 Average</v>
          </cell>
          <cell r="C111">
            <v>32.39494399257724</v>
          </cell>
          <cell r="D111">
            <v>32.39494399257724</v>
          </cell>
          <cell r="E111">
            <v>32.39494399257724</v>
          </cell>
          <cell r="F111">
            <v>32.39494399257724</v>
          </cell>
          <cell r="G111">
            <v>32.39494399257724</v>
          </cell>
          <cell r="H111">
            <v>32.39494399257724</v>
          </cell>
          <cell r="I111">
            <v>32.39494399257724</v>
          </cell>
          <cell r="J111">
            <v>32.39494399257724</v>
          </cell>
          <cell r="K111">
            <v>32.39494399257724</v>
          </cell>
          <cell r="L111">
            <v>32.39494399257724</v>
          </cell>
          <cell r="M111">
            <v>32.39494399257724</v>
          </cell>
          <cell r="N111">
            <v>32.39494399257724</v>
          </cell>
        </row>
        <row r="112">
          <cell r="B112" t="str">
            <v>Mine Cost/oz Mined - 1999 Average</v>
          </cell>
          <cell r="C112">
            <v>32.659201384410842</v>
          </cell>
          <cell r="D112">
            <v>32.659201384410842</v>
          </cell>
          <cell r="E112">
            <v>32.659201384410842</v>
          </cell>
          <cell r="F112">
            <v>32.659201384410842</v>
          </cell>
          <cell r="G112">
            <v>32.659201384410842</v>
          </cell>
          <cell r="H112">
            <v>32.659201384410842</v>
          </cell>
          <cell r="I112">
            <v>32.659201384410842</v>
          </cell>
          <cell r="J112">
            <v>32.659201384410842</v>
          </cell>
          <cell r="K112">
            <v>32.659201384410842</v>
          </cell>
          <cell r="L112">
            <v>32.659201384410842</v>
          </cell>
          <cell r="M112">
            <v>32.659201384410842</v>
          </cell>
          <cell r="N112">
            <v>32.659201384410842</v>
          </cell>
        </row>
        <row r="113">
          <cell r="B113" t="str">
            <v>Mine Cost/oz Mined - 1998 Average</v>
          </cell>
          <cell r="C113">
            <v>33.661281676476975</v>
          </cell>
          <cell r="D113">
            <v>33.661281676476975</v>
          </cell>
          <cell r="E113">
            <v>33.661281676476975</v>
          </cell>
          <cell r="F113">
            <v>33.661281676476975</v>
          </cell>
          <cell r="G113">
            <v>33.661281676476975</v>
          </cell>
          <cell r="H113">
            <v>33.661281676476975</v>
          </cell>
          <cell r="I113">
            <v>33.661281676476975</v>
          </cell>
          <cell r="J113">
            <v>33.661281676476975</v>
          </cell>
          <cell r="K113">
            <v>33.661281676476975</v>
          </cell>
          <cell r="L113">
            <v>33.661281676476975</v>
          </cell>
          <cell r="M113">
            <v>33.661281676476975</v>
          </cell>
          <cell r="N113">
            <v>33.661281676476975</v>
          </cell>
        </row>
        <row r="114">
          <cell r="B114" t="str">
            <v>Mine Cost/oz Mined - 1997 Average</v>
          </cell>
          <cell r="C114">
            <v>27.024979994829433</v>
          </cell>
          <cell r="D114">
            <v>27.024979994829433</v>
          </cell>
          <cell r="E114">
            <v>27.024979994829433</v>
          </cell>
          <cell r="F114">
            <v>27.024979994829433</v>
          </cell>
          <cell r="G114">
            <v>27.024979994829433</v>
          </cell>
          <cell r="H114">
            <v>27.024979994829433</v>
          </cell>
          <cell r="I114">
            <v>27.024979994829433</v>
          </cell>
          <cell r="J114">
            <v>27.024979994829433</v>
          </cell>
          <cell r="K114">
            <v>27.024979994829433</v>
          </cell>
          <cell r="L114">
            <v>27.024979994829433</v>
          </cell>
          <cell r="M114">
            <v>27.024979994829433</v>
          </cell>
          <cell r="N114">
            <v>27.024979994829433</v>
          </cell>
        </row>
        <row r="115">
          <cell r="B115" t="str">
            <v>Target Line - 2000 Budget less 5%</v>
          </cell>
          <cell r="C115">
            <v>31.348764999999997</v>
          </cell>
          <cell r="D115">
            <v>31.348764999999997</v>
          </cell>
          <cell r="E115">
            <v>31.348764999999997</v>
          </cell>
          <cell r="F115">
            <v>31.348764999999997</v>
          </cell>
          <cell r="G115">
            <v>31.348764999999997</v>
          </cell>
          <cell r="H115">
            <v>31.348764999999997</v>
          </cell>
          <cell r="I115">
            <v>31.348764999999997</v>
          </cell>
          <cell r="J115">
            <v>31.348764999999997</v>
          </cell>
          <cell r="K115">
            <v>31.348764999999997</v>
          </cell>
          <cell r="L115">
            <v>31.348764999999997</v>
          </cell>
          <cell r="M115">
            <v>31.348764999999997</v>
          </cell>
          <cell r="N115">
            <v>31.348764999999997</v>
          </cell>
        </row>
      </sheetData>
      <sheetData sheetId="9" refreshError="1">
        <row r="1">
          <cell r="E1" t="str">
            <v>Production Summary Report</v>
          </cell>
        </row>
        <row r="2">
          <cell r="E2" t="str">
            <v>December 31, 2002</v>
          </cell>
        </row>
        <row r="3">
          <cell r="E3" t="str">
            <v>Table 1.1</v>
          </cell>
        </row>
        <row r="4">
          <cell r="B4" t="str">
            <v>Current Month</v>
          </cell>
          <cell r="H4" t="str">
            <v>Year To Date</v>
          </cell>
          <cell r="K4" t="str">
            <v>Annual</v>
          </cell>
          <cell r="L4">
            <v>2002</v>
          </cell>
          <cell r="M4" t="str">
            <v>January</v>
          </cell>
          <cell r="O4" t="str">
            <v>February</v>
          </cell>
        </row>
        <row r="5">
          <cell r="A5" t="str">
            <v>Actual</v>
          </cell>
          <cell r="B5" t="str">
            <v>Budget</v>
          </cell>
          <cell r="C5" t="str">
            <v>Variance</v>
          </cell>
          <cell r="G5" t="str">
            <v>Actual</v>
          </cell>
          <cell r="H5" t="str">
            <v>Budget</v>
          </cell>
          <cell r="I5" t="str">
            <v>Variance</v>
          </cell>
          <cell r="K5" t="str">
            <v>Budget</v>
          </cell>
          <cell r="L5" t="str">
            <v>Forecast</v>
          </cell>
          <cell r="M5" t="str">
            <v>Actual</v>
          </cell>
          <cell r="N5" t="str">
            <v>Budget</v>
          </cell>
          <cell r="O5" t="str">
            <v>Actual</v>
          </cell>
        </row>
        <row r="6">
          <cell r="E6" t="str">
            <v>Mining</v>
          </cell>
        </row>
        <row r="7">
          <cell r="E7" t="str">
            <v>BCM's:</v>
          </cell>
        </row>
        <row r="8">
          <cell r="A8">
            <v>63450</v>
          </cell>
          <cell r="B8">
            <v>0</v>
          </cell>
          <cell r="C8">
            <v>63450</v>
          </cell>
          <cell r="E8" t="str">
            <v>Ice</v>
          </cell>
          <cell r="G8">
            <v>876700</v>
          </cell>
          <cell r="H8">
            <v>0</v>
          </cell>
          <cell r="I8">
            <v>876700</v>
          </cell>
          <cell r="K8">
            <v>0</v>
          </cell>
          <cell r="L8">
            <v>629831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1862605</v>
          </cell>
          <cell r="B9">
            <v>1447742</v>
          </cell>
          <cell r="C9">
            <v>414863</v>
          </cell>
          <cell r="E9" t="str">
            <v>Waste (including low grade ore)</v>
          </cell>
          <cell r="G9">
            <v>17160399</v>
          </cell>
          <cell r="H9">
            <v>17131817</v>
          </cell>
          <cell r="I9">
            <v>28582</v>
          </cell>
          <cell r="K9">
            <v>17131818</v>
          </cell>
          <cell r="L9">
            <v>17047817</v>
          </cell>
          <cell r="M9">
            <v>1499723</v>
          </cell>
          <cell r="N9">
            <v>1448718</v>
          </cell>
          <cell r="O9">
            <v>1433688</v>
          </cell>
        </row>
        <row r="10">
          <cell r="A10">
            <v>173750</v>
          </cell>
          <cell r="B10">
            <v>164258</v>
          </cell>
          <cell r="C10">
            <v>9492</v>
          </cell>
          <cell r="E10" t="str">
            <v>Ore</v>
          </cell>
          <cell r="G10">
            <v>1633299</v>
          </cell>
          <cell r="H10">
            <v>1848183</v>
          </cell>
          <cell r="I10">
            <v>-214884</v>
          </cell>
          <cell r="K10">
            <v>1848183</v>
          </cell>
          <cell r="L10">
            <v>1131096</v>
          </cell>
          <cell r="M10">
            <v>170570</v>
          </cell>
          <cell r="N10">
            <v>163282</v>
          </cell>
          <cell r="O10">
            <v>150820</v>
          </cell>
        </row>
        <row r="11">
          <cell r="A11">
            <v>2099805</v>
          </cell>
          <cell r="B11">
            <v>1612000</v>
          </cell>
          <cell r="C11">
            <v>487805</v>
          </cell>
          <cell r="E11" t="str">
            <v>Total BCM's</v>
          </cell>
          <cell r="G11">
            <v>19670398</v>
          </cell>
          <cell r="H11">
            <v>18980000</v>
          </cell>
          <cell r="I11">
            <v>690398</v>
          </cell>
          <cell r="K11">
            <v>18980000</v>
          </cell>
          <cell r="L11">
            <v>18808744</v>
          </cell>
          <cell r="M11">
            <v>1670293</v>
          </cell>
          <cell r="N11">
            <v>1612000</v>
          </cell>
          <cell r="O11">
            <v>1584508</v>
          </cell>
        </row>
        <row r="13">
          <cell r="E13" t="str">
            <v>Tonnes:</v>
          </cell>
        </row>
        <row r="14">
          <cell r="A14">
            <v>5858813.25</v>
          </cell>
          <cell r="B14">
            <v>4594200</v>
          </cell>
          <cell r="C14">
            <v>1264613.25</v>
          </cell>
          <cell r="E14" t="str">
            <v>Total Tonnes Mined</v>
          </cell>
          <cell r="G14">
            <v>54324768.299999997</v>
          </cell>
          <cell r="H14">
            <v>54266274.050000012</v>
          </cell>
          <cell r="I14">
            <v>58494.249999985099</v>
          </cell>
          <cell r="K14">
            <v>54265639.150000006</v>
          </cell>
          <cell r="L14">
            <v>53656206.170000002</v>
          </cell>
          <cell r="M14">
            <v>4760335.05</v>
          </cell>
          <cell r="N14">
            <v>4596346.0500000007</v>
          </cell>
          <cell r="O14">
            <v>4515847.8</v>
          </cell>
        </row>
        <row r="15">
          <cell r="A15">
            <v>495189</v>
          </cell>
          <cell r="B15">
            <v>467500</v>
          </cell>
          <cell r="C15">
            <v>27689</v>
          </cell>
          <cell r="E15" t="str">
            <v>Tonnes of Ore Mined</v>
          </cell>
          <cell r="G15">
            <v>4654904</v>
          </cell>
          <cell r="H15">
            <v>5439960</v>
          </cell>
          <cell r="I15">
            <v>-785056</v>
          </cell>
          <cell r="K15">
            <v>5439960</v>
          </cell>
          <cell r="L15">
            <v>4521972</v>
          </cell>
          <cell r="M15">
            <v>486125</v>
          </cell>
          <cell r="N15">
            <v>467500</v>
          </cell>
          <cell r="O15">
            <v>429837</v>
          </cell>
        </row>
        <row r="16">
          <cell r="A16">
            <v>5.8710000000000004</v>
          </cell>
          <cell r="B16">
            <v>6.4</v>
          </cell>
          <cell r="C16">
            <v>-0.52899999999999991</v>
          </cell>
          <cell r="E16" t="str">
            <v>Grade (g/t)</v>
          </cell>
          <cell r="G16">
            <v>3.6794070896843416</v>
          </cell>
          <cell r="H16">
            <v>4.6681921161699726</v>
          </cell>
          <cell r="I16">
            <v>-0.98878502648563105</v>
          </cell>
          <cell r="K16">
            <v>4.6681921161699726</v>
          </cell>
          <cell r="L16">
            <v>3.448889671957279</v>
          </cell>
          <cell r="M16">
            <v>4.6520000000000001</v>
          </cell>
          <cell r="N16">
            <v>3.681</v>
          </cell>
          <cell r="O16">
            <v>4.0339999999999998</v>
          </cell>
        </row>
        <row r="17">
          <cell r="A17">
            <v>93474</v>
          </cell>
          <cell r="B17">
            <v>96195</v>
          </cell>
          <cell r="C17">
            <v>-2721</v>
          </cell>
          <cell r="E17" t="str">
            <v>Ounces Mined</v>
          </cell>
          <cell r="G17">
            <v>550655</v>
          </cell>
          <cell r="H17">
            <v>816461</v>
          </cell>
          <cell r="I17">
            <v>-265806</v>
          </cell>
          <cell r="K17">
            <v>816461</v>
          </cell>
          <cell r="L17">
            <v>501416</v>
          </cell>
          <cell r="M17">
            <v>72701</v>
          </cell>
          <cell r="N17">
            <v>55327</v>
          </cell>
          <cell r="O17">
            <v>55751</v>
          </cell>
        </row>
        <row r="18">
          <cell r="N18" t="str">
            <v xml:space="preserve"> </v>
          </cell>
        </row>
        <row r="20">
          <cell r="E20" t="str">
            <v>Milling</v>
          </cell>
        </row>
        <row r="21">
          <cell r="A21">
            <v>479392</v>
          </cell>
          <cell r="B21">
            <v>467500</v>
          </cell>
          <cell r="C21">
            <v>11892</v>
          </cell>
          <cell r="E21" t="str">
            <v>Tonnes of Ore Milled</v>
          </cell>
          <cell r="G21">
            <v>5611124</v>
          </cell>
          <cell r="H21">
            <v>5439960</v>
          </cell>
          <cell r="I21">
            <v>171164</v>
          </cell>
          <cell r="K21">
            <v>5439960</v>
          </cell>
          <cell r="L21">
            <v>5552398</v>
          </cell>
          <cell r="M21">
            <v>505023</v>
          </cell>
          <cell r="N21">
            <v>467500</v>
          </cell>
          <cell r="O21">
            <v>402802</v>
          </cell>
        </row>
        <row r="22">
          <cell r="A22">
            <v>5.1970000000000001</v>
          </cell>
          <cell r="B22">
            <v>6.4</v>
          </cell>
          <cell r="C22">
            <v>-1.2030000000000003</v>
          </cell>
          <cell r="E22" t="str">
            <v>Grade (g/t)</v>
          </cell>
          <cell r="G22">
            <v>3.7110215837325997</v>
          </cell>
          <cell r="H22">
            <v>4.6681921161699726</v>
          </cell>
          <cell r="I22">
            <v>-0.95717053243737293</v>
          </cell>
          <cell r="K22">
            <v>4.6681921161699726</v>
          </cell>
          <cell r="L22">
            <v>3.574968863881876</v>
          </cell>
          <cell r="M22">
            <v>4.43</v>
          </cell>
          <cell r="N22">
            <v>3.681</v>
          </cell>
          <cell r="O22">
            <v>4.0810000000000004</v>
          </cell>
        </row>
        <row r="23">
          <cell r="A23">
            <v>0.8286</v>
          </cell>
          <cell r="B23">
            <v>0.83</v>
          </cell>
          <cell r="C23">
            <v>-1.3999999999999568E-3</v>
          </cell>
          <cell r="E23" t="str">
            <v>Recovery</v>
          </cell>
          <cell r="G23">
            <v>0.78126741103103181</v>
          </cell>
          <cell r="H23">
            <v>0.81715354438240162</v>
          </cell>
          <cell r="I23">
            <v>-3.5886133351369809E-2</v>
          </cell>
          <cell r="K23">
            <v>0.81715354438240162</v>
          </cell>
          <cell r="L23">
            <v>0.77441666235754436</v>
          </cell>
          <cell r="M23">
            <v>0.82340000000000002</v>
          </cell>
          <cell r="N23">
            <v>0.8</v>
          </cell>
          <cell r="O23">
            <v>0.81200000000000006</v>
          </cell>
        </row>
        <row r="24">
          <cell r="A24">
            <v>66370</v>
          </cell>
          <cell r="B24">
            <v>79842</v>
          </cell>
          <cell r="C24">
            <v>-13472</v>
          </cell>
          <cell r="E24" t="str">
            <v>Ounces Extracted</v>
          </cell>
          <cell r="G24">
            <v>523039</v>
          </cell>
          <cell r="H24">
            <v>667174</v>
          </cell>
          <cell r="I24">
            <v>-144135</v>
          </cell>
          <cell r="K24">
            <v>667174</v>
          </cell>
          <cell r="L24">
            <v>494218</v>
          </cell>
          <cell r="M24">
            <v>59274</v>
          </cell>
          <cell r="N24">
            <v>44262</v>
          </cell>
          <cell r="O24">
            <v>42915</v>
          </cell>
        </row>
        <row r="26">
          <cell r="A26">
            <v>3853</v>
          </cell>
          <cell r="B26">
            <v>-700</v>
          </cell>
          <cell r="C26">
            <v>4553</v>
          </cell>
          <cell r="E26" t="str">
            <v>Ounces in Circuit Change</v>
          </cell>
          <cell r="G26">
            <v>5511</v>
          </cell>
          <cell r="H26">
            <v>-1059</v>
          </cell>
          <cell r="I26">
            <v>6570</v>
          </cell>
          <cell r="K26">
            <v>-1058</v>
          </cell>
          <cell r="L26">
            <v>5045.2299999999814</v>
          </cell>
          <cell r="M26">
            <v>1561</v>
          </cell>
          <cell r="N26">
            <v>642</v>
          </cell>
          <cell r="O26">
            <v>1565</v>
          </cell>
        </row>
        <row r="28">
          <cell r="A28">
            <v>70223</v>
          </cell>
          <cell r="B28">
            <v>79142</v>
          </cell>
          <cell r="C28">
            <v>-8919</v>
          </cell>
          <cell r="E28" t="str">
            <v>Ounces Poured</v>
          </cell>
          <cell r="G28">
            <v>528550</v>
          </cell>
          <cell r="H28">
            <v>666116</v>
          </cell>
          <cell r="I28">
            <v>-137566</v>
          </cell>
          <cell r="K28">
            <v>666116</v>
          </cell>
          <cell r="L28">
            <v>499263.23</v>
          </cell>
          <cell r="M28">
            <v>60835</v>
          </cell>
          <cell r="N28">
            <v>44904</v>
          </cell>
          <cell r="O28">
            <v>44480</v>
          </cell>
        </row>
        <row r="30">
          <cell r="I30">
            <v>323186</v>
          </cell>
        </row>
        <row r="31">
          <cell r="A31" t="str">
            <v>Density factors used to convert BCM's  to Tonnes:</v>
          </cell>
        </row>
        <row r="32">
          <cell r="A32" t="str">
            <v>Waste = 2.85</v>
          </cell>
        </row>
        <row r="33">
          <cell r="A33" t="str">
            <v>Ice = .87</v>
          </cell>
        </row>
        <row r="34">
          <cell r="A34" t="str">
            <v>Ore Actual = 2.85</v>
          </cell>
        </row>
        <row r="37">
          <cell r="M37" t="str">
            <v>Average Grade Calculation:</v>
          </cell>
        </row>
        <row r="38">
          <cell r="N38" t="str">
            <v>Jan</v>
          </cell>
        </row>
        <row r="39">
          <cell r="N39" t="str">
            <v>actual</v>
          </cell>
        </row>
        <row r="40">
          <cell r="M40" t="str">
            <v>HG =</v>
          </cell>
          <cell r="N40">
            <v>218809</v>
          </cell>
          <cell r="O40" t="str">
            <v>HG =</v>
          </cell>
        </row>
        <row r="41">
          <cell r="M41" t="str">
            <v>grade =</v>
          </cell>
          <cell r="N41">
            <v>5.4980000000000002</v>
          </cell>
          <cell r="O41" t="str">
            <v>grade =</v>
          </cell>
        </row>
        <row r="42">
          <cell r="M42" t="str">
            <v>grams =</v>
          </cell>
          <cell r="N42">
            <v>1203011.882</v>
          </cell>
          <cell r="O42" t="str">
            <v>grams =</v>
          </cell>
        </row>
        <row r="43">
          <cell r="M43" t="str">
            <v>LG =</v>
          </cell>
          <cell r="N43">
            <v>17884</v>
          </cell>
          <cell r="O43" t="str">
            <v>LG =</v>
          </cell>
        </row>
        <row r="44">
          <cell r="M44" t="str">
            <v>grade =</v>
          </cell>
          <cell r="N44">
            <v>1.3169999999999999</v>
          </cell>
          <cell r="O44" t="str">
            <v>grade =</v>
          </cell>
        </row>
        <row r="45">
          <cell r="M45" t="str">
            <v>grams =</v>
          </cell>
          <cell r="N45">
            <v>23553.227999999999</v>
          </cell>
          <cell r="O45" t="str">
            <v>grams =</v>
          </cell>
        </row>
        <row r="46">
          <cell r="M46" t="str">
            <v>total HGLG =</v>
          </cell>
          <cell r="N46">
            <v>236693</v>
          </cell>
          <cell r="O46" t="str">
            <v>total HGLG =</v>
          </cell>
        </row>
        <row r="47">
          <cell r="M47" t="str">
            <v>total gr =</v>
          </cell>
          <cell r="N47">
            <v>1226565.1099999999</v>
          </cell>
          <cell r="O47" t="str">
            <v>total gr =</v>
          </cell>
        </row>
        <row r="48">
          <cell r="M48" t="str">
            <v>aver gr =</v>
          </cell>
          <cell r="N48">
            <v>5.1820928798063308</v>
          </cell>
          <cell r="O48" t="str">
            <v>aver gr =</v>
          </cell>
        </row>
        <row r="50">
          <cell r="E50" t="str">
            <v>Adjustment to Stockpile: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Tonnes of Ore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Grade</v>
          </cell>
          <cell r="K52">
            <v>0</v>
          </cell>
          <cell r="L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E53" t="str">
            <v xml:space="preserve">Ounces </v>
          </cell>
          <cell r="G53">
            <v>0</v>
          </cell>
          <cell r="H53">
            <v>0</v>
          </cell>
          <cell r="I53">
            <v>0</v>
          </cell>
          <cell r="K53">
            <v>0</v>
          </cell>
          <cell r="L53">
            <v>0</v>
          </cell>
        </row>
        <row r="54">
          <cell r="A54">
            <v>93474</v>
          </cell>
          <cell r="B54">
            <v>0</v>
          </cell>
          <cell r="C54">
            <v>93474</v>
          </cell>
          <cell r="E54" t="str">
            <v>Net Ounces Mined</v>
          </cell>
          <cell r="G54">
            <v>550655</v>
          </cell>
          <cell r="H54">
            <v>0</v>
          </cell>
          <cell r="I54">
            <v>550655</v>
          </cell>
          <cell r="K54">
            <v>0</v>
          </cell>
          <cell r="L54">
            <v>0</v>
          </cell>
        </row>
        <row r="57">
          <cell r="E57" t="str">
            <v>Final Settlement Adjustments</v>
          </cell>
        </row>
        <row r="58">
          <cell r="E58" t="str">
            <v>Ounces Extracted</v>
          </cell>
          <cell r="G58">
            <v>0</v>
          </cell>
        </row>
        <row r="71">
          <cell r="A71">
            <v>-272.60059681697612</v>
          </cell>
          <cell r="B71">
            <v>0</v>
          </cell>
          <cell r="C71">
            <v>-272.60059681697612</v>
          </cell>
          <cell r="E71" t="str">
            <v>Capitalized Commissioning Costs</v>
          </cell>
          <cell r="G71">
            <v>-178.76793994259219</v>
          </cell>
          <cell r="H71">
            <v>0</v>
          </cell>
          <cell r="I71">
            <v>-178.76793994259219</v>
          </cell>
          <cell r="K71">
            <v>0</v>
          </cell>
          <cell r="M71">
            <v>93.832656874383929</v>
          </cell>
          <cell r="N71">
            <v>0</v>
          </cell>
          <cell r="O71">
            <v>-272.60059681697612</v>
          </cell>
        </row>
        <row r="72">
          <cell r="A72">
            <v>203.60258620689655</v>
          </cell>
          <cell r="B72">
            <v>138.27496277216565</v>
          </cell>
          <cell r="C72">
            <v>65.327623434730896</v>
          </cell>
          <cell r="E72" t="str">
            <v>Taxes &amp; Finance Costs</v>
          </cell>
          <cell r="G72">
            <v>329.10719805696624</v>
          </cell>
          <cell r="H72">
            <v>128.50975959742888</v>
          </cell>
          <cell r="I72">
            <v>200.59743845953736</v>
          </cell>
          <cell r="K72">
            <v>107.80231249908678</v>
          </cell>
          <cell r="M72">
            <v>125.50461185006969</v>
          </cell>
          <cell r="N72">
            <v>-9.7652031747367687</v>
          </cell>
          <cell r="O72">
            <v>203.60258620689655</v>
          </cell>
        </row>
        <row r="73">
          <cell r="A73">
            <v>150.0118700265252</v>
          </cell>
          <cell r="B73">
            <v>114.95975369259871</v>
          </cell>
          <cell r="C73">
            <v>35.052116333926492</v>
          </cell>
          <cell r="E73" t="str">
            <v>Deprec., Deplet., &amp; Amort.</v>
          </cell>
          <cell r="G73">
            <v>124.87188120998013</v>
          </cell>
          <cell r="H73">
            <v>112.77803550016708</v>
          </cell>
          <cell r="I73">
            <v>12.093845709813053</v>
          </cell>
          <cell r="K73">
            <v>84.880503022126547</v>
          </cell>
          <cell r="M73">
            <v>-25.13998881654507</v>
          </cell>
          <cell r="N73">
            <v>-2.1817181924316316</v>
          </cell>
          <cell r="O73">
            <v>150.0118700265252</v>
          </cell>
        </row>
        <row r="74">
          <cell r="A74">
            <v>81.013859416445626</v>
          </cell>
          <cell r="B74">
            <v>253.23471646476435</v>
          </cell>
          <cell r="C74">
            <v>-172.22085704831872</v>
          </cell>
          <cell r="E74" t="str">
            <v>TOTAL COST PER OUNCE</v>
          </cell>
          <cell r="G74">
            <v>275.21113932435418</v>
          </cell>
          <cell r="H74">
            <v>241.28779509759596</v>
          </cell>
          <cell r="I74">
            <v>33.923344226758218</v>
          </cell>
          <cell r="K74">
            <v>192.68281552121334</v>
          </cell>
          <cell r="M74">
            <v>194.19727990790855</v>
          </cell>
          <cell r="N74">
            <v>-11.946921367168386</v>
          </cell>
          <cell r="O74">
            <v>81.013859416445626</v>
          </cell>
        </row>
        <row r="78">
          <cell r="A78" t="str">
            <v>See Section 2 for Operation Costs, Operation Capital and Project Capital cost details.</v>
          </cell>
        </row>
        <row r="85">
          <cell r="A85" t="str">
            <v>Краткий производственный отчет</v>
          </cell>
        </row>
        <row r="86">
          <cell r="A86" t="str">
            <v>31 августа 2002 года</v>
          </cell>
        </row>
        <row r="87">
          <cell r="A87" t="str">
            <v>Таблица 1.1</v>
          </cell>
        </row>
        <row r="90">
          <cell r="A90" t="str">
            <v>Текущий месяц</v>
          </cell>
          <cell r="G90" t="str">
            <v>За период с начала года</v>
          </cell>
          <cell r="K90" t="str">
            <v xml:space="preserve">Годовой </v>
          </cell>
          <cell r="L90" t="str">
            <v>Прогноз</v>
          </cell>
        </row>
        <row r="91">
          <cell r="A91" t="str">
            <v>Фактически</v>
          </cell>
          <cell r="B91" t="str">
            <v>Бюджет</v>
          </cell>
          <cell r="C91" t="str">
            <v>Расхож.</v>
          </cell>
          <cell r="E91" t="str">
            <v>Горный отдел</v>
          </cell>
          <cell r="G91" t="str">
            <v>Фактически</v>
          </cell>
          <cell r="H91" t="str">
            <v>Бюджет</v>
          </cell>
          <cell r="I91" t="str">
            <v>Расхож.</v>
          </cell>
          <cell r="K91" t="str">
            <v>бюджет</v>
          </cell>
          <cell r="L91" t="str">
            <v>2002 г.</v>
          </cell>
        </row>
        <row r="93">
          <cell r="E93" t="str">
            <v>БКМ:</v>
          </cell>
        </row>
        <row r="94">
          <cell r="A94">
            <v>63450</v>
          </cell>
          <cell r="B94">
            <v>0</v>
          </cell>
          <cell r="C94">
            <v>63450</v>
          </cell>
          <cell r="E94" t="str">
            <v>Лед</v>
          </cell>
          <cell r="G94">
            <v>876700</v>
          </cell>
          <cell r="H94">
            <v>0</v>
          </cell>
          <cell r="I94">
            <v>876700</v>
          </cell>
          <cell r="K94">
            <v>0</v>
          </cell>
          <cell r="L94">
            <v>629831</v>
          </cell>
        </row>
        <row r="95">
          <cell r="A95">
            <v>1862605</v>
          </cell>
          <cell r="B95">
            <v>1447742</v>
          </cell>
          <cell r="C95">
            <v>414863</v>
          </cell>
          <cell r="E95" t="str">
            <v>Пустая порода ( в т.ч. низкосортная руда)</v>
          </cell>
          <cell r="G95">
            <v>17160399</v>
          </cell>
          <cell r="H95">
            <v>17131817</v>
          </cell>
          <cell r="I95">
            <v>28582</v>
          </cell>
          <cell r="K95">
            <v>17131818</v>
          </cell>
          <cell r="L95">
            <v>17047817</v>
          </cell>
        </row>
        <row r="96">
          <cell r="A96">
            <v>173750</v>
          </cell>
          <cell r="B96">
            <v>164258</v>
          </cell>
          <cell r="C96">
            <v>9492</v>
          </cell>
          <cell r="E96" t="str">
            <v>Руда</v>
          </cell>
          <cell r="G96">
            <v>1633299</v>
          </cell>
          <cell r="H96">
            <v>1848183</v>
          </cell>
          <cell r="I96">
            <v>-214884</v>
          </cell>
          <cell r="K96">
            <v>1848183</v>
          </cell>
          <cell r="L96">
            <v>1131096</v>
          </cell>
        </row>
        <row r="97">
          <cell r="A97">
            <v>2099805</v>
          </cell>
          <cell r="B97">
            <v>1612000</v>
          </cell>
          <cell r="C97">
            <v>487805</v>
          </cell>
          <cell r="E97" t="str">
            <v>Всего по БКМ</v>
          </cell>
          <cell r="G97">
            <v>19670398</v>
          </cell>
          <cell r="H97">
            <v>18980000</v>
          </cell>
          <cell r="I97">
            <v>690398</v>
          </cell>
          <cell r="K97">
            <v>18980000</v>
          </cell>
          <cell r="L97">
            <v>18808744</v>
          </cell>
        </row>
        <row r="99">
          <cell r="E99" t="str">
            <v>Тонны:</v>
          </cell>
        </row>
        <row r="100">
          <cell r="A100">
            <v>5858813.25</v>
          </cell>
          <cell r="B100">
            <v>4594200</v>
          </cell>
          <cell r="C100">
            <v>1264613.25</v>
          </cell>
          <cell r="E100" t="str">
            <v>Всего добыто тонн</v>
          </cell>
          <cell r="G100">
            <v>54324768.299999997</v>
          </cell>
          <cell r="H100">
            <v>54266274.050000012</v>
          </cell>
          <cell r="I100">
            <v>58494.249999985099</v>
          </cell>
          <cell r="K100">
            <v>54265639.150000006</v>
          </cell>
          <cell r="L100">
            <v>53656206.170000002</v>
          </cell>
        </row>
        <row r="101">
          <cell r="A101">
            <v>495189</v>
          </cell>
          <cell r="B101">
            <v>467500</v>
          </cell>
          <cell r="C101">
            <v>27689</v>
          </cell>
          <cell r="E101" t="str">
            <v>Добытая руда в тоннах</v>
          </cell>
          <cell r="G101">
            <v>4654904</v>
          </cell>
          <cell r="H101">
            <v>5439960</v>
          </cell>
          <cell r="I101">
            <v>-785056</v>
          </cell>
          <cell r="K101">
            <v>5439960</v>
          </cell>
          <cell r="L101">
            <v>4521972</v>
          </cell>
        </row>
        <row r="102">
          <cell r="A102">
            <v>5.8710000000000004</v>
          </cell>
          <cell r="B102">
            <v>6.4</v>
          </cell>
          <cell r="C102">
            <v>-0.52899999999999991</v>
          </cell>
          <cell r="E102" t="str">
            <v>Содержание (г/т)</v>
          </cell>
          <cell r="G102">
            <v>3.6794070896843416</v>
          </cell>
          <cell r="H102">
            <v>4.6681921161699726</v>
          </cell>
          <cell r="I102">
            <v>-0.98878502648563105</v>
          </cell>
          <cell r="K102">
            <v>4.6681921161699726</v>
          </cell>
          <cell r="L102">
            <v>3.448889671957279</v>
          </cell>
        </row>
        <row r="103">
          <cell r="A103">
            <v>93474</v>
          </cell>
          <cell r="B103">
            <v>96195</v>
          </cell>
          <cell r="C103">
            <v>-2721</v>
          </cell>
          <cell r="E103" t="str">
            <v>Добытых унций</v>
          </cell>
          <cell r="G103">
            <v>550655</v>
          </cell>
          <cell r="H103">
            <v>816461</v>
          </cell>
          <cell r="I103">
            <v>-265806</v>
          </cell>
          <cell r="K103">
            <v>816461</v>
          </cell>
          <cell r="L103">
            <v>501416</v>
          </cell>
        </row>
        <row r="106">
          <cell r="E106" t="str">
            <v>Фабрика</v>
          </cell>
        </row>
        <row r="108">
          <cell r="A108">
            <v>479392</v>
          </cell>
          <cell r="B108">
            <v>467500</v>
          </cell>
          <cell r="C108">
            <v>11892</v>
          </cell>
          <cell r="E108" t="str">
            <v>Тонны переработанной руды</v>
          </cell>
          <cell r="G108">
            <v>5611124</v>
          </cell>
          <cell r="H108">
            <v>5439960</v>
          </cell>
          <cell r="I108">
            <v>171164</v>
          </cell>
          <cell r="K108">
            <v>5439960</v>
          </cell>
          <cell r="L108">
            <v>5552398</v>
          </cell>
        </row>
        <row r="109">
          <cell r="A109">
            <v>5.1970000000000001</v>
          </cell>
          <cell r="B109">
            <v>6.4</v>
          </cell>
          <cell r="C109">
            <v>-1.2030000000000003</v>
          </cell>
          <cell r="E109" t="str">
            <v>Содержание (г/т)</v>
          </cell>
          <cell r="G109">
            <v>3.7110215837325997</v>
          </cell>
          <cell r="H109">
            <v>4.6681921161699726</v>
          </cell>
          <cell r="I109">
            <v>-0.95717053243737293</v>
          </cell>
          <cell r="K109">
            <v>4.6681921161699726</v>
          </cell>
          <cell r="L109">
            <v>3.574968863881876</v>
          </cell>
        </row>
        <row r="110">
          <cell r="A110">
            <v>0.8286</v>
          </cell>
          <cell r="B110">
            <v>0.83</v>
          </cell>
          <cell r="C110">
            <v>-1.3999999999999568E-3</v>
          </cell>
          <cell r="E110" t="str">
            <v>Извлечение</v>
          </cell>
          <cell r="G110">
            <v>0.78126741103103181</v>
          </cell>
          <cell r="H110">
            <v>0.81715354438240162</v>
          </cell>
          <cell r="I110">
            <v>-3.5886133351369809E-2</v>
          </cell>
          <cell r="K110">
            <v>0.81715354438240162</v>
          </cell>
          <cell r="L110">
            <v>0.77441666235754436</v>
          </cell>
        </row>
        <row r="111">
          <cell r="A111">
            <v>66370</v>
          </cell>
          <cell r="B111">
            <v>79842</v>
          </cell>
          <cell r="C111">
            <v>-13472</v>
          </cell>
          <cell r="E111" t="str">
            <v>Извлеченных унций</v>
          </cell>
          <cell r="G111">
            <v>523039</v>
          </cell>
          <cell r="H111">
            <v>667174</v>
          </cell>
          <cell r="I111">
            <v>-144135</v>
          </cell>
          <cell r="K111">
            <v>667174</v>
          </cell>
          <cell r="L111">
            <v>494218</v>
          </cell>
        </row>
        <row r="113">
          <cell r="A113">
            <v>3853</v>
          </cell>
          <cell r="B113">
            <v>-700</v>
          </cell>
          <cell r="C113">
            <v>4553</v>
          </cell>
          <cell r="E113" t="str">
            <v>Изменение унций в незавершенном производстве</v>
          </cell>
          <cell r="G113">
            <v>5511</v>
          </cell>
          <cell r="H113">
            <v>-1059</v>
          </cell>
          <cell r="I113">
            <v>6570</v>
          </cell>
          <cell r="K113">
            <v>-1058</v>
          </cell>
          <cell r="L113">
            <v>5045.2299999999814</v>
          </cell>
        </row>
        <row r="115">
          <cell r="A115">
            <v>70223</v>
          </cell>
          <cell r="B115">
            <v>79142</v>
          </cell>
          <cell r="C115">
            <v>-8919</v>
          </cell>
          <cell r="E115" t="str">
            <v>Отлитых унций</v>
          </cell>
          <cell r="G115">
            <v>528550</v>
          </cell>
          <cell r="H115">
            <v>666116</v>
          </cell>
          <cell r="I115">
            <v>-137566</v>
          </cell>
          <cell r="K115">
            <v>666116</v>
          </cell>
          <cell r="L115">
            <v>499263.23</v>
          </cell>
        </row>
        <row r="117">
          <cell r="A117" t="str">
            <v>Плотность факторов использованных для конвертации куб. м. в тонны:</v>
          </cell>
        </row>
        <row r="118">
          <cell r="A118" t="str">
            <v>Пустая порода = 2,85</v>
          </cell>
        </row>
        <row r="119">
          <cell r="A119" t="str">
            <v>Лед = 0.87</v>
          </cell>
        </row>
        <row r="120">
          <cell r="A120" t="str">
            <v>Фактическая руда = 2,85</v>
          </cell>
        </row>
      </sheetData>
      <sheetData sheetId="10" refreshError="1">
        <row r="1">
          <cell r="A1" t="str">
            <v>KUMTOR GOLD COMPANY</v>
          </cell>
        </row>
        <row r="2">
          <cell r="A2" t="str">
            <v>Capital Cost Summary Report</v>
          </cell>
        </row>
        <row r="3">
          <cell r="A3" t="str">
            <v>December 31, 2002</v>
          </cell>
        </row>
        <row r="4">
          <cell r="A4" t="str">
            <v>(Thousands of Dollars)</v>
          </cell>
        </row>
        <row r="5">
          <cell r="A5" t="str">
            <v>Table 1.4</v>
          </cell>
        </row>
        <row r="8">
          <cell r="A8" t="str">
            <v>Project</v>
          </cell>
          <cell r="C8" t="str">
            <v>Monthly</v>
          </cell>
          <cell r="D8" t="str">
            <v xml:space="preserve">Monthly </v>
          </cell>
          <cell r="E8" t="str">
            <v>Year-to-Date</v>
          </cell>
          <cell r="F8" t="str">
            <v>Year-to-Date</v>
          </cell>
          <cell r="H8">
            <v>2002</v>
          </cell>
          <cell r="I8">
            <v>2002</v>
          </cell>
        </row>
        <row r="9">
          <cell r="A9" t="str">
            <v>Description</v>
          </cell>
          <cell r="C9" t="str">
            <v>Actual</v>
          </cell>
          <cell r="D9" t="str">
            <v>Budget</v>
          </cell>
          <cell r="E9" t="str">
            <v>Actual</v>
          </cell>
          <cell r="F9" t="str">
            <v>Budget</v>
          </cell>
          <cell r="H9" t="str">
            <v>Budget</v>
          </cell>
          <cell r="I9" t="str">
            <v>Forecast</v>
          </cell>
        </row>
        <row r="12">
          <cell r="A12" t="str">
            <v>2002  Capital Projects</v>
          </cell>
        </row>
        <row r="14">
          <cell r="A14" t="str">
            <v>Capital</v>
          </cell>
          <cell r="C14">
            <v>2803.444</v>
          </cell>
          <cell r="D14">
            <v>15.75</v>
          </cell>
          <cell r="E14">
            <v>8610.179909025459</v>
          </cell>
          <cell r="F14">
            <v>4960.5</v>
          </cell>
          <cell r="G14">
            <v>0</v>
          </cell>
          <cell r="H14">
            <v>4960.5</v>
          </cell>
          <cell r="I14">
            <v>7258.3514000000005</v>
          </cell>
        </row>
        <row r="15">
          <cell r="A15" t="str">
            <v>Development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H15">
            <v>0</v>
          </cell>
          <cell r="I15">
            <v>0</v>
          </cell>
          <cell r="J15" t="str">
            <v xml:space="preserve"> </v>
          </cell>
        </row>
        <row r="16">
          <cell r="A16" t="str">
            <v>Decommissioning/Reclamation</v>
          </cell>
          <cell r="C16">
            <v>0</v>
          </cell>
          <cell r="D16">
            <v>2E-3</v>
          </cell>
          <cell r="E16">
            <v>2E-3</v>
          </cell>
          <cell r="F16">
            <v>0</v>
          </cell>
          <cell r="H16">
            <v>0</v>
          </cell>
          <cell r="I16">
            <v>4.0000000000000001E-3</v>
          </cell>
        </row>
        <row r="18">
          <cell r="A18" t="str">
            <v>Total Capital Projects</v>
          </cell>
          <cell r="C18">
            <v>2803.444</v>
          </cell>
          <cell r="D18">
            <v>15.752000000000001</v>
          </cell>
          <cell r="E18">
            <v>8610.1819090254594</v>
          </cell>
          <cell r="F18">
            <v>4960.5</v>
          </cell>
          <cell r="H18">
            <v>4960.5</v>
          </cell>
          <cell r="I18">
            <v>7258.3554000000004</v>
          </cell>
        </row>
        <row r="22">
          <cell r="A22" t="str">
            <v>КУМТОР ГОЛД КОМПАНИ</v>
          </cell>
        </row>
        <row r="23">
          <cell r="A23" t="str">
            <v>Краткий отчет о проектных затратах</v>
          </cell>
        </row>
        <row r="24">
          <cell r="A24" t="str">
            <v>31 августа 2002 года</v>
          </cell>
        </row>
        <row r="25">
          <cell r="A25" t="str">
            <v>(Доллары в тыс.)</v>
          </cell>
        </row>
        <row r="26">
          <cell r="A26" t="str">
            <v>(Таблица 1.4)</v>
          </cell>
        </row>
        <row r="29">
          <cell r="A29" t="str">
            <v>Описание проекта</v>
          </cell>
          <cell r="C29" t="str">
            <v>Ежемесячно</v>
          </cell>
          <cell r="D29" t="str">
            <v>Ежемесячный</v>
          </cell>
          <cell r="E29" t="str">
            <v>За год</v>
          </cell>
          <cell r="F29" t="str">
            <v>За год</v>
          </cell>
          <cell r="H29" t="str">
            <v>Бюджет</v>
          </cell>
          <cell r="I29" t="str">
            <v>Прогноз</v>
          </cell>
        </row>
        <row r="30">
          <cell r="C30" t="str">
            <v>фактически</v>
          </cell>
          <cell r="D30" t="str">
            <v>бюджет</v>
          </cell>
          <cell r="E30" t="str">
            <v>фактически</v>
          </cell>
          <cell r="F30" t="str">
            <v>по бюджету</v>
          </cell>
          <cell r="H30" t="str">
            <v>на 2002 г.</v>
          </cell>
          <cell r="I30" t="str">
            <v>на 2002 г.</v>
          </cell>
        </row>
        <row r="33">
          <cell r="A33" t="str">
            <v xml:space="preserve">Капитальные проекты 2002 года  </v>
          </cell>
        </row>
        <row r="34">
          <cell r="A34" t="str">
            <v>Капитал</v>
          </cell>
          <cell r="C34">
            <v>2803.444</v>
          </cell>
          <cell r="D34">
            <v>15.75</v>
          </cell>
          <cell r="E34">
            <v>8610.179909025459</v>
          </cell>
          <cell r="F34">
            <v>4960.5</v>
          </cell>
          <cell r="G34">
            <v>0</v>
          </cell>
          <cell r="H34">
            <v>4960.5</v>
          </cell>
          <cell r="I34">
            <v>7258.3514000000005</v>
          </cell>
        </row>
        <row r="35">
          <cell r="A35" t="str">
            <v>Развитие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</row>
        <row r="36">
          <cell r="A36" t="str">
            <v>Вывод из эксплуатации/рекультивация</v>
          </cell>
          <cell r="C36">
            <v>0</v>
          </cell>
          <cell r="D36">
            <v>2E-3</v>
          </cell>
          <cell r="E36">
            <v>2E-3</v>
          </cell>
          <cell r="F36">
            <v>0</v>
          </cell>
          <cell r="H36">
            <v>0</v>
          </cell>
          <cell r="I36">
            <v>4.0000000000000001E-3</v>
          </cell>
        </row>
        <row r="38">
          <cell r="A38" t="str">
            <v>Итого капитальных проектов</v>
          </cell>
          <cell r="C38">
            <v>2803.444</v>
          </cell>
          <cell r="D38">
            <v>15.752000000000001</v>
          </cell>
          <cell r="E38">
            <v>8610.1819090254594</v>
          </cell>
          <cell r="F38">
            <v>4960.5</v>
          </cell>
          <cell r="H38">
            <v>4960.5</v>
          </cell>
          <cell r="I38">
            <v>7258.3554000000004</v>
          </cell>
        </row>
      </sheetData>
      <sheetData sheetId="11" refreshError="1">
        <row r="1">
          <cell r="A1" t="str">
            <v>Kumtor Operating Company</v>
          </cell>
        </row>
        <row r="2">
          <cell r="A2" t="str">
            <v>Cost Summary</v>
          </cell>
        </row>
        <row r="3">
          <cell r="A3" t="str">
            <v>December 31, 2002</v>
          </cell>
        </row>
        <row r="4">
          <cell r="A4" t="str">
            <v>Table 1.2</v>
          </cell>
        </row>
        <row r="6">
          <cell r="A6" t="str">
            <v>Current Month</v>
          </cell>
          <cell r="E6" t="str">
            <v>($000's)</v>
          </cell>
          <cell r="G6" t="str">
            <v>Year To Date</v>
          </cell>
          <cell r="K6" t="str">
            <v>Annual</v>
          </cell>
          <cell r="L6" t="str">
            <v>2002</v>
          </cell>
        </row>
        <row r="7">
          <cell r="A7" t="str">
            <v>Actual</v>
          </cell>
          <cell r="B7" t="str">
            <v>Budget</v>
          </cell>
          <cell r="C7" t="str">
            <v>Variance</v>
          </cell>
          <cell r="G7" t="str">
            <v>Actual</v>
          </cell>
          <cell r="H7" t="str">
            <v>Budget</v>
          </cell>
          <cell r="I7" t="str">
            <v>Variance</v>
          </cell>
          <cell r="K7" t="str">
            <v>Budget</v>
          </cell>
          <cell r="L7" t="str">
            <v>Forecast</v>
          </cell>
        </row>
        <row r="8">
          <cell r="E8" t="str">
            <v>Operating Costs</v>
          </cell>
        </row>
        <row r="9">
          <cell r="A9" t="e">
            <v>#REF!</v>
          </cell>
          <cell r="B9" t="e">
            <v>#REF!</v>
          </cell>
          <cell r="C9" t="e">
            <v>#REF!</v>
          </cell>
          <cell r="E9" t="str">
            <v>Mining</v>
          </cell>
          <cell r="G9" t="e">
            <v>#REF!</v>
          </cell>
          <cell r="H9" t="e">
            <v>#REF!</v>
          </cell>
          <cell r="I9" t="e">
            <v>#REF!</v>
          </cell>
          <cell r="K9" t="e">
            <v>#REF!</v>
          </cell>
          <cell r="L9" t="e">
            <v>#REF!</v>
          </cell>
        </row>
        <row r="10">
          <cell r="A10">
            <v>0</v>
          </cell>
          <cell r="B10">
            <v>0</v>
          </cell>
          <cell r="C10">
            <v>0</v>
          </cell>
          <cell r="E10" t="str">
            <v>Milling</v>
          </cell>
          <cell r="G10">
            <v>6615.0585045024045</v>
          </cell>
          <cell r="H10">
            <v>7307.6092799999988</v>
          </cell>
          <cell r="I10">
            <v>692.55077549759426</v>
          </cell>
          <cell r="K10">
            <v>7307.6112800000001</v>
          </cell>
          <cell r="L10">
            <v>29528.236859999997</v>
          </cell>
        </row>
        <row r="11">
          <cell r="A11">
            <v>0</v>
          </cell>
          <cell r="B11">
            <v>0</v>
          </cell>
          <cell r="C11">
            <v>0</v>
          </cell>
          <cell r="E11" t="str">
            <v>Site Administration</v>
          </cell>
          <cell r="G11">
            <v>6025.6056316100467</v>
          </cell>
          <cell r="H11">
            <v>6661.2034999999996</v>
          </cell>
          <cell r="I11">
            <v>635.59786838995296</v>
          </cell>
          <cell r="K11">
            <v>6661.2054999999991</v>
          </cell>
          <cell r="L11">
            <v>23988.095699999991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Maintenance</v>
          </cell>
          <cell r="G12">
            <v>424.8348213507735</v>
          </cell>
          <cell r="H12">
            <v>17193.346880000001</v>
          </cell>
          <cell r="I12">
            <v>16768.512058649227</v>
          </cell>
          <cell r="K12">
            <v>17193.346980000002</v>
          </cell>
          <cell r="L12">
            <v>0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E13" t="str">
            <v>Total Site Costs</v>
          </cell>
          <cell r="G13" t="e">
            <v>#REF!</v>
          </cell>
          <cell r="H13" t="e">
            <v>#REF!</v>
          </cell>
          <cell r="I13" t="e">
            <v>#REF!</v>
          </cell>
          <cell r="K13" t="e">
            <v>#REF!</v>
          </cell>
          <cell r="L13" t="e">
            <v>#REF!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Bishkek Administration</v>
          </cell>
          <cell r="G15">
            <v>1869.0335691890339</v>
          </cell>
          <cell r="H15">
            <v>1718.8715499999998</v>
          </cell>
          <cell r="I15">
            <v>-150.16201918903403</v>
          </cell>
          <cell r="K15">
            <v>1718.8715499999998</v>
          </cell>
          <cell r="L15">
            <v>7742.7088300000005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Management Fees</v>
          </cell>
          <cell r="G16">
            <v>1169.8807899999999</v>
          </cell>
          <cell r="H16">
            <v>0</v>
          </cell>
          <cell r="I16">
            <v>-1169.8807899999999</v>
          </cell>
          <cell r="K16">
            <v>0</v>
          </cell>
          <cell r="L16">
            <v>5358.1604479631014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Total Operating Cash Costs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19">
          <cell r="A19" t="e">
            <v>#N/A</v>
          </cell>
          <cell r="B19">
            <v>0</v>
          </cell>
          <cell r="C19" t="e">
            <v>#N/A</v>
          </cell>
          <cell r="E19" t="str">
            <v>Taxes</v>
          </cell>
          <cell r="G19" t="e">
            <v>#N/A</v>
          </cell>
          <cell r="H19">
            <v>6731.9725000000008</v>
          </cell>
          <cell r="I19" t="e">
            <v>#N/A</v>
          </cell>
          <cell r="K19">
            <v>6731.9724999999999</v>
          </cell>
          <cell r="L19">
            <v>4523.1974836990221</v>
          </cell>
        </row>
        <row r="21">
          <cell r="A21">
            <v>0</v>
          </cell>
          <cell r="B21">
            <v>0</v>
          </cell>
          <cell r="C21">
            <v>0</v>
          </cell>
          <cell r="E21" t="str">
            <v>Exploration</v>
          </cell>
          <cell r="G21">
            <v>607.22991999999999</v>
          </cell>
          <cell r="H21">
            <v>3343.1350000000002</v>
          </cell>
          <cell r="I21">
            <v>2735.9050800000005</v>
          </cell>
          <cell r="K21">
            <v>3343.1350000000002</v>
          </cell>
          <cell r="L21">
            <v>1736.43715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Other Income/Expense</v>
          </cell>
          <cell r="G23">
            <v>366.43979339765343</v>
          </cell>
          <cell r="H23">
            <v>2919.26827</v>
          </cell>
          <cell r="I23">
            <v>2552.8284766023467</v>
          </cell>
          <cell r="K23">
            <v>2919.26827</v>
          </cell>
          <cell r="L23">
            <v>0</v>
          </cell>
        </row>
        <row r="24">
          <cell r="A24" t="e">
            <v>#REF!</v>
          </cell>
          <cell r="B24" t="e">
            <v>#REF!</v>
          </cell>
          <cell r="C24" t="e">
            <v>#REF!</v>
          </cell>
          <cell r="E24" t="str">
            <v>Total Cash Costs</v>
          </cell>
          <cell r="G24" t="e">
            <v>#REF!</v>
          </cell>
          <cell r="H24" t="e">
            <v>#REF!</v>
          </cell>
          <cell r="I24" t="e">
            <v>#REF!</v>
          </cell>
          <cell r="K24" t="e">
            <v>#REF!</v>
          </cell>
          <cell r="L24" t="e">
            <v>#REF!</v>
          </cell>
        </row>
        <row r="26">
          <cell r="A26">
            <v>609.37587883049844</v>
          </cell>
          <cell r="B26">
            <v>0</v>
          </cell>
          <cell r="C26">
            <v>-609.37587883049844</v>
          </cell>
          <cell r="E26" t="str">
            <v>Interest &amp; Financing</v>
          </cell>
          <cell r="G26">
            <v>6417.2945368729497</v>
          </cell>
          <cell r="H26">
            <v>331.52600000000001</v>
          </cell>
          <cell r="I26">
            <v>-6085.7685368729499</v>
          </cell>
          <cell r="K26">
            <v>331.52600000000001</v>
          </cell>
          <cell r="L26">
            <v>12821.420355668119</v>
          </cell>
        </row>
        <row r="28">
          <cell r="A28">
            <v>0</v>
          </cell>
          <cell r="B28" t="e">
            <v>#REF!</v>
          </cell>
          <cell r="C28" t="e">
            <v>#REF!</v>
          </cell>
          <cell r="E28" t="str">
            <v>Deprec., Deplet., &amp;  Reclamation.</v>
          </cell>
          <cell r="G28">
            <v>9758.6322099999998</v>
          </cell>
          <cell r="H28" t="e">
            <v>#REF!</v>
          </cell>
          <cell r="I28" t="e">
            <v>#REF!</v>
          </cell>
          <cell r="K28" t="e">
            <v>#REF!</v>
          </cell>
          <cell r="L28">
            <v>35174.37928489544</v>
          </cell>
        </row>
        <row r="29">
          <cell r="A29" t="e">
            <v>#REF!</v>
          </cell>
          <cell r="B29" t="e">
            <v>#REF!</v>
          </cell>
          <cell r="C29" t="e">
            <v>#REF!</v>
          </cell>
          <cell r="E29" t="str">
            <v>Total KOC Costs</v>
          </cell>
          <cell r="G29" t="e">
            <v>#REF!</v>
          </cell>
          <cell r="H29" t="e">
            <v>#REF!</v>
          </cell>
          <cell r="I29" t="e">
            <v>#REF!</v>
          </cell>
          <cell r="K29" t="e">
            <v>#REF!</v>
          </cell>
          <cell r="L29" t="e">
            <v>#REF!</v>
          </cell>
        </row>
      </sheetData>
      <sheetData sheetId="12" refreshError="1">
        <row r="1">
          <cell r="A1" t="str">
            <v>Kumtor Gold Company</v>
          </cell>
        </row>
        <row r="2">
          <cell r="A2" t="str">
            <v>Operating Cost Summary Report</v>
          </cell>
        </row>
        <row r="3">
          <cell r="A3" t="str">
            <v>December 31, 2002</v>
          </cell>
        </row>
        <row r="5">
          <cell r="A5" t="str">
            <v>Current Month</v>
          </cell>
          <cell r="G5" t="str">
            <v>Year To Date</v>
          </cell>
          <cell r="K5" t="str">
            <v>2002</v>
          </cell>
          <cell r="L5" t="str">
            <v>2002</v>
          </cell>
        </row>
        <row r="6">
          <cell r="A6" t="str">
            <v>Actual</v>
          </cell>
          <cell r="B6" t="str">
            <v>Budget</v>
          </cell>
          <cell r="C6" t="str">
            <v>Variance</v>
          </cell>
          <cell r="E6" t="str">
            <v>Cost By Department</v>
          </cell>
          <cell r="G6" t="str">
            <v>Actual</v>
          </cell>
          <cell r="H6" t="str">
            <v>Budget</v>
          </cell>
          <cell r="I6" t="str">
            <v>Variance</v>
          </cell>
          <cell r="K6" t="str">
            <v>Budget</v>
          </cell>
          <cell r="L6" t="str">
            <v>Forecast</v>
          </cell>
        </row>
        <row r="8">
          <cell r="A8" t="e">
            <v>#REF!</v>
          </cell>
          <cell r="B8" t="e">
            <v>#REF!</v>
          </cell>
          <cell r="C8" t="e">
            <v>#REF!</v>
          </cell>
          <cell r="E8" t="str">
            <v>Mining</v>
          </cell>
          <cell r="G8" t="e">
            <v>#REF!</v>
          </cell>
          <cell r="H8" t="e">
            <v>#REF!</v>
          </cell>
          <cell r="I8" t="e">
            <v>#REF!</v>
          </cell>
          <cell r="K8" t="e">
            <v>#REF!</v>
          </cell>
          <cell r="L8" t="e">
            <v>#REF!</v>
          </cell>
        </row>
        <row r="9">
          <cell r="A9">
            <v>0</v>
          </cell>
          <cell r="B9">
            <v>0</v>
          </cell>
          <cell r="C9">
            <v>0</v>
          </cell>
          <cell r="E9" t="str">
            <v>Milling</v>
          </cell>
          <cell r="G9">
            <v>6615.0585045024045</v>
          </cell>
          <cell r="H9">
            <v>7307.6092799999988</v>
          </cell>
          <cell r="I9">
            <v>692.55077549759426</v>
          </cell>
          <cell r="K9">
            <v>7307.6112800000001</v>
          </cell>
          <cell r="L9">
            <v>29528.236859999997</v>
          </cell>
        </row>
        <row r="10">
          <cell r="A10">
            <v>0</v>
          </cell>
          <cell r="B10">
            <v>0</v>
          </cell>
          <cell r="C10">
            <v>0</v>
          </cell>
          <cell r="E10" t="str">
            <v>Site Administration</v>
          </cell>
          <cell r="G10">
            <v>6025.6056316100467</v>
          </cell>
          <cell r="H10">
            <v>6661.2034999999996</v>
          </cell>
          <cell r="I10">
            <v>635.59786838995296</v>
          </cell>
          <cell r="K10">
            <v>6661.2054999999991</v>
          </cell>
          <cell r="L10">
            <v>23988.095699999991</v>
          </cell>
        </row>
        <row r="11">
          <cell r="A11">
            <v>0</v>
          </cell>
          <cell r="B11">
            <v>0</v>
          </cell>
          <cell r="C11">
            <v>0</v>
          </cell>
          <cell r="E11" t="str">
            <v>Maintenance Costs</v>
          </cell>
          <cell r="G11">
            <v>424.8348213507735</v>
          </cell>
          <cell r="H11">
            <v>17193.346880000001</v>
          </cell>
          <cell r="I11">
            <v>16768.512058649227</v>
          </cell>
          <cell r="K11">
            <v>17193.346980000002</v>
          </cell>
          <cell r="L11">
            <v>0</v>
          </cell>
        </row>
        <row r="12">
          <cell r="A12" t="e">
            <v>#REF!</v>
          </cell>
          <cell r="B12" t="e">
            <v>#REF!</v>
          </cell>
          <cell r="C12" t="e">
            <v>#REF!</v>
          </cell>
          <cell r="E12" t="str">
            <v>Total Site Costs</v>
          </cell>
          <cell r="G12" t="e">
            <v>#REF!</v>
          </cell>
          <cell r="H12" t="e">
            <v>#REF!</v>
          </cell>
          <cell r="I12" t="e">
            <v>#REF!</v>
          </cell>
          <cell r="K12" t="e">
            <v>#REF!</v>
          </cell>
          <cell r="L12" t="e">
            <v>#REF!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Bishkek Administration</v>
          </cell>
          <cell r="G14">
            <v>1869.0335691890339</v>
          </cell>
          <cell r="H14">
            <v>1718.8715499999998</v>
          </cell>
          <cell r="I14">
            <v>-150.16201918903403</v>
          </cell>
          <cell r="K14">
            <v>1718.8715499999998</v>
          </cell>
          <cell r="L14">
            <v>7742.7088300000005</v>
          </cell>
        </row>
        <row r="16">
          <cell r="A16" t="e">
            <v>#REF!</v>
          </cell>
          <cell r="B16" t="e">
            <v>#REF!</v>
          </cell>
          <cell r="C16" t="e">
            <v>#REF!</v>
          </cell>
          <cell r="E16" t="str">
            <v xml:space="preserve">Net Operating Costs  </v>
          </cell>
          <cell r="G16" t="e">
            <v>#REF!</v>
          </cell>
          <cell r="H16" t="e">
            <v>#REF!</v>
          </cell>
          <cell r="I16" t="e">
            <v>#REF!</v>
          </cell>
          <cell r="K16" t="e">
            <v>#REF!</v>
          </cell>
          <cell r="L16" t="e">
            <v>#REF!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Net Unit cost per oz/ounces Poured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21">
          <cell r="A21" t="str">
            <v>Current Month</v>
          </cell>
          <cell r="G21" t="str">
            <v>Year To Date</v>
          </cell>
          <cell r="K21" t="str">
            <v>2002</v>
          </cell>
          <cell r="L21" t="str">
            <v>2002</v>
          </cell>
        </row>
        <row r="22">
          <cell r="A22" t="str">
            <v>Actual</v>
          </cell>
          <cell r="B22" t="str">
            <v>Budget</v>
          </cell>
          <cell r="C22" t="str">
            <v>Variance</v>
          </cell>
          <cell r="E22" t="str">
            <v>Cost By Expense Element</v>
          </cell>
          <cell r="G22" t="str">
            <v>Actual</v>
          </cell>
          <cell r="H22" t="str">
            <v>Budget</v>
          </cell>
          <cell r="I22" t="str">
            <v>Variance</v>
          </cell>
          <cell r="K22" t="str">
            <v>Budget</v>
          </cell>
          <cell r="L22" t="str">
            <v>Forecast</v>
          </cell>
        </row>
        <row r="23">
          <cell r="A23">
            <v>3272.8333399999997</v>
          </cell>
          <cell r="B23">
            <v>1779.6747600000001</v>
          </cell>
          <cell r="C23">
            <v>-1493.1585799999996</v>
          </cell>
          <cell r="E23" t="str">
            <v>Employee Costs</v>
          </cell>
          <cell r="G23">
            <v>25012.982010000003</v>
          </cell>
          <cell r="H23">
            <v>22072.20952</v>
          </cell>
          <cell r="I23">
            <v>-2940.772490000003</v>
          </cell>
          <cell r="K23">
            <v>22072.210520000001</v>
          </cell>
          <cell r="L23">
            <v>0</v>
          </cell>
        </row>
        <row r="24">
          <cell r="A24">
            <v>3031.7338</v>
          </cell>
          <cell r="B24">
            <v>2975.68959</v>
          </cell>
          <cell r="C24">
            <v>-56.044210000000021</v>
          </cell>
          <cell r="E24" t="str">
            <v>Operating Materials &amp; Supplies</v>
          </cell>
          <cell r="G24">
            <v>35103.802230000001</v>
          </cell>
          <cell r="H24">
            <v>37039.764060000001</v>
          </cell>
          <cell r="I24">
            <v>1935.9618300000002</v>
          </cell>
          <cell r="K24">
            <v>37039.75806</v>
          </cell>
          <cell r="L24">
            <v>0</v>
          </cell>
        </row>
        <row r="25">
          <cell r="A25">
            <v>358.11601000000002</v>
          </cell>
          <cell r="B25">
            <v>1141.9960000000001</v>
          </cell>
          <cell r="C25">
            <v>783.87999000000013</v>
          </cell>
          <cell r="E25" t="str">
            <v>Maintenance Materials &amp; Supplies</v>
          </cell>
          <cell r="G25">
            <v>19878.732629999999</v>
          </cell>
          <cell r="H25">
            <v>17930.23</v>
          </cell>
          <cell r="I25">
            <v>-1948.502629999999</v>
          </cell>
          <cell r="K25">
            <v>17930.227999999999</v>
          </cell>
          <cell r="L25">
            <v>0</v>
          </cell>
        </row>
        <row r="26">
          <cell r="A26">
            <v>-1.8042499999999999</v>
          </cell>
          <cell r="B26">
            <v>8.1509999999999998</v>
          </cell>
          <cell r="C26">
            <v>9.9552499999999995</v>
          </cell>
          <cell r="E26" t="str">
            <v>Procurement</v>
          </cell>
          <cell r="G26">
            <v>60.918479999999995</v>
          </cell>
          <cell r="H26">
            <v>97.804000000000002</v>
          </cell>
          <cell r="I26">
            <v>36.885520000000007</v>
          </cell>
          <cell r="K26">
            <v>97.804000000000002</v>
          </cell>
          <cell r="L26">
            <v>0</v>
          </cell>
        </row>
        <row r="27">
          <cell r="A27">
            <v>219.34842999999998</v>
          </cell>
          <cell r="B27">
            <v>311.12599999999998</v>
          </cell>
          <cell r="C27">
            <v>91.777569999999997</v>
          </cell>
          <cell r="E27" t="str">
            <v>Camp Catering</v>
          </cell>
          <cell r="G27">
            <v>2520.7168700000007</v>
          </cell>
          <cell r="H27">
            <v>3785.61</v>
          </cell>
          <cell r="I27">
            <v>1264.8931299999995</v>
          </cell>
          <cell r="K27">
            <v>3785.61</v>
          </cell>
          <cell r="L27">
            <v>0</v>
          </cell>
        </row>
        <row r="28">
          <cell r="A28">
            <v>1318.5993700000001</v>
          </cell>
          <cell r="B28">
            <v>890.35199999999998</v>
          </cell>
          <cell r="C28">
            <v>-428.24737000000016</v>
          </cell>
          <cell r="E28" t="str">
            <v>General and Administration</v>
          </cell>
          <cell r="G28">
            <v>12407.506649999999</v>
          </cell>
          <cell r="H28">
            <v>11096.376</v>
          </cell>
          <cell r="I28">
            <v>-1311.1306499999992</v>
          </cell>
          <cell r="K28">
            <v>11096.376</v>
          </cell>
          <cell r="L28">
            <v>0</v>
          </cell>
        </row>
        <row r="29">
          <cell r="A29">
            <v>8198.8266999999996</v>
          </cell>
          <cell r="B29">
            <v>7106.9893499999998</v>
          </cell>
          <cell r="C29">
            <v>-1091.8373499999998</v>
          </cell>
          <cell r="E29" t="str">
            <v>Total Operating Costs</v>
          </cell>
          <cell r="G29">
            <v>94984.658869999999</v>
          </cell>
          <cell r="H29">
            <v>92021.993580000009</v>
          </cell>
          <cell r="I29">
            <v>-2962.6652900000017</v>
          </cell>
          <cell r="K29">
            <v>92021.986580000012</v>
          </cell>
          <cell r="L29">
            <v>0</v>
          </cell>
        </row>
        <row r="31">
          <cell r="A31">
            <v>-148.95555999999999</v>
          </cell>
          <cell r="B31">
            <v>-1.258</v>
          </cell>
          <cell r="C31">
            <v>147.69755999999998</v>
          </cell>
          <cell r="E31" t="str">
            <v>Allocations &amp; recovery</v>
          </cell>
          <cell r="G31">
            <v>-1098.0132699999997</v>
          </cell>
          <cell r="H31">
            <v>-828.452</v>
          </cell>
          <cell r="I31">
            <v>269.56126999999969</v>
          </cell>
          <cell r="K31">
            <v>-828.45699999999999</v>
          </cell>
          <cell r="L31">
            <v>0</v>
          </cell>
        </row>
        <row r="33">
          <cell r="A33">
            <v>8049.8711399999993</v>
          </cell>
          <cell r="B33">
            <v>7105.73135</v>
          </cell>
          <cell r="C33">
            <v>-944</v>
          </cell>
          <cell r="E33" t="str">
            <v xml:space="preserve">Net Operating Costs </v>
          </cell>
          <cell r="G33">
            <v>93886.645600000003</v>
          </cell>
          <cell r="H33">
            <v>91194</v>
          </cell>
          <cell r="I33">
            <v>-2693</v>
          </cell>
          <cell r="K33">
            <v>91193.529580000017</v>
          </cell>
          <cell r="L33">
            <v>0</v>
          </cell>
        </row>
        <row r="37">
          <cell r="A37" t="str">
            <v>Кумтор Голд Компани</v>
          </cell>
        </row>
        <row r="38">
          <cell r="A38" t="str">
            <v>Краткий отчет по производственным затратам</v>
          </cell>
        </row>
        <row r="39">
          <cell r="A39" t="str">
            <v>31 августа 2002 года</v>
          </cell>
        </row>
        <row r="41">
          <cell r="A41" t="str">
            <v>Текущий месяц</v>
          </cell>
          <cell r="G41" t="str">
            <v>За год</v>
          </cell>
        </row>
        <row r="42">
          <cell r="K42" t="str">
            <v>Бюджет на</v>
          </cell>
          <cell r="L42" t="str">
            <v>Прогноз</v>
          </cell>
        </row>
        <row r="43">
          <cell r="A43" t="str">
            <v>Факт</v>
          </cell>
          <cell r="B43" t="str">
            <v>Бюджет</v>
          </cell>
          <cell r="C43" t="str">
            <v>Расхож.</v>
          </cell>
          <cell r="E43" t="str">
            <v>Затраты по виду деятельности</v>
          </cell>
          <cell r="G43" t="str">
            <v>Факт</v>
          </cell>
          <cell r="H43" t="str">
            <v>Бюджет</v>
          </cell>
          <cell r="I43" t="str">
            <v>Расхож.</v>
          </cell>
          <cell r="K43">
            <v>2002</v>
          </cell>
          <cell r="L43">
            <v>2002</v>
          </cell>
        </row>
        <row r="45">
          <cell r="A45" t="e">
            <v>#REF!</v>
          </cell>
          <cell r="B45" t="e">
            <v>#REF!</v>
          </cell>
          <cell r="C45" t="e">
            <v>#REF!</v>
          </cell>
          <cell r="E45" t="str">
            <v>Горный отдел</v>
          </cell>
          <cell r="G45" t="e">
            <v>#REF!</v>
          </cell>
          <cell r="H45" t="e">
            <v>#REF!</v>
          </cell>
          <cell r="I45" t="e">
            <v>#REF!</v>
          </cell>
          <cell r="K45" t="e">
            <v>#REF!</v>
          </cell>
          <cell r="L45" t="e">
            <v>#REF!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Фабрика</v>
          </cell>
          <cell r="G46">
            <v>6615.0585045024045</v>
          </cell>
          <cell r="H46">
            <v>7307.6092799999988</v>
          </cell>
          <cell r="I46">
            <v>692.55077549759426</v>
          </cell>
          <cell r="K46">
            <v>7307.6112800000001</v>
          </cell>
          <cell r="L46">
            <v>29528.236859999997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Администрация сайта</v>
          </cell>
          <cell r="G47">
            <v>6025.6056316100467</v>
          </cell>
          <cell r="H47">
            <v>6661.2034999999996</v>
          </cell>
          <cell r="I47">
            <v>635.59786838995296</v>
          </cell>
          <cell r="K47">
            <v>6661.2054999999991</v>
          </cell>
          <cell r="L47">
            <v>23988.095699999991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Затраты ТО</v>
          </cell>
          <cell r="G48">
            <v>424.8348213507735</v>
          </cell>
          <cell r="H48">
            <v>17193.346880000001</v>
          </cell>
          <cell r="I48">
            <v>16768.512058649227</v>
          </cell>
          <cell r="K48">
            <v>17193.346980000002</v>
          </cell>
          <cell r="L48">
            <v>0</v>
          </cell>
        </row>
        <row r="49">
          <cell r="A49" t="e">
            <v>#REF!</v>
          </cell>
          <cell r="B49" t="e">
            <v>#REF!</v>
          </cell>
          <cell r="C49" t="e">
            <v>#REF!</v>
          </cell>
          <cell r="E49" t="str">
            <v>Отнесение затрат ТО</v>
          </cell>
          <cell r="G49" t="e">
            <v>#REF!</v>
          </cell>
          <cell r="H49" t="e">
            <v>#REF!</v>
          </cell>
          <cell r="I49" t="e">
            <v>#REF!</v>
          </cell>
          <cell r="K49" t="e">
            <v>#REF!</v>
          </cell>
          <cell r="L49" t="e">
            <v>#REF!</v>
          </cell>
        </row>
        <row r="50">
          <cell r="A50" t="e">
            <v>#REF!</v>
          </cell>
          <cell r="B50" t="e">
            <v>#REF!</v>
          </cell>
          <cell r="C50" t="e">
            <v>#REF!</v>
          </cell>
          <cell r="E50" t="str">
            <v>Всего затрат горного отдела</v>
          </cell>
          <cell r="G50" t="e">
            <v>#REF!</v>
          </cell>
          <cell r="H50" t="e">
            <v>#REF!</v>
          </cell>
          <cell r="I50" t="e">
            <v>#REF!</v>
          </cell>
          <cell r="K50" t="e">
            <v>#REF!</v>
          </cell>
          <cell r="L50" t="e">
            <v>#REF!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Администрация в Бишкеке</v>
          </cell>
          <cell r="G52">
            <v>1869.0335691890339</v>
          </cell>
          <cell r="H52">
            <v>1718.8715499999998</v>
          </cell>
          <cell r="I52">
            <v>-150.16201918903403</v>
          </cell>
          <cell r="K52">
            <v>1718.8715499999998</v>
          </cell>
          <cell r="L52">
            <v>7742.7088300000005</v>
          </cell>
        </row>
        <row r="54">
          <cell r="A54" t="e">
            <v>#REF!</v>
          </cell>
          <cell r="B54" t="e">
            <v>#REF!</v>
          </cell>
          <cell r="C54" t="e">
            <v>#REF!</v>
          </cell>
          <cell r="E54" t="str">
            <v>Производствен. затраты после вычетов</v>
          </cell>
          <cell r="G54" t="e">
            <v>#REF!</v>
          </cell>
          <cell r="H54" t="e">
            <v>#REF!</v>
          </cell>
          <cell r="I54" t="e">
            <v>#REF!</v>
          </cell>
          <cell r="K54" t="e">
            <v>#REF!</v>
          </cell>
          <cell r="L54" t="e">
            <v>#REF!</v>
          </cell>
        </row>
        <row r="55">
          <cell r="A55" t="e">
            <v>#REF!</v>
          </cell>
          <cell r="B55" t="e">
            <v>#REF!</v>
          </cell>
          <cell r="C55" t="e">
            <v>#REF!</v>
          </cell>
          <cell r="E55" t="str">
            <v>Себестоимость единицы за ун./отлитое доре после вычетов</v>
          </cell>
          <cell r="G55" t="e">
            <v>#REF!</v>
          </cell>
          <cell r="H55" t="e">
            <v>#REF!</v>
          </cell>
          <cell r="I55" t="e">
            <v>#REF!</v>
          </cell>
          <cell r="K55" t="e">
            <v>#REF!</v>
          </cell>
          <cell r="L55" t="e">
            <v>#REF!</v>
          </cell>
        </row>
        <row r="59">
          <cell r="A59" t="str">
            <v>Текущий месяц</v>
          </cell>
          <cell r="G59" t="str">
            <v>За год</v>
          </cell>
        </row>
        <row r="60">
          <cell r="K60" t="str">
            <v>Бюджет на</v>
          </cell>
          <cell r="L60" t="str">
            <v>Прогноз</v>
          </cell>
        </row>
        <row r="61">
          <cell r="A61" t="str">
            <v>Факт</v>
          </cell>
          <cell r="B61" t="str">
            <v>Бюджет</v>
          </cell>
          <cell r="C61" t="str">
            <v>Расхож.</v>
          </cell>
          <cell r="E61" t="str">
            <v>Отнесение по элементу расходования</v>
          </cell>
          <cell r="G61" t="str">
            <v>Факт</v>
          </cell>
          <cell r="H61" t="str">
            <v>Бюджет</v>
          </cell>
          <cell r="I61" t="str">
            <v>Расхож.</v>
          </cell>
          <cell r="K61">
            <v>2002</v>
          </cell>
          <cell r="L61">
            <v>2002</v>
          </cell>
        </row>
        <row r="62">
          <cell r="A62">
            <v>3272.8333399999997</v>
          </cell>
          <cell r="B62">
            <v>1779.6747600000001</v>
          </cell>
          <cell r="C62">
            <v>-1493.1585799999996</v>
          </cell>
          <cell r="E62" t="str">
            <v>Затраты на сотрудников</v>
          </cell>
          <cell r="G62">
            <v>25012.982010000003</v>
          </cell>
          <cell r="H62">
            <v>22072.20952</v>
          </cell>
          <cell r="I62">
            <v>-2940.772490000003</v>
          </cell>
          <cell r="K62">
            <v>22072.210520000001</v>
          </cell>
          <cell r="L62">
            <v>0</v>
          </cell>
        </row>
        <row r="63">
          <cell r="A63">
            <v>3031.7338</v>
          </cell>
          <cell r="B63">
            <v>2975.68959</v>
          </cell>
          <cell r="C63">
            <v>-56.044210000000021</v>
          </cell>
          <cell r="E63" t="str">
            <v>Производственные материалы и принадлежности</v>
          </cell>
          <cell r="G63">
            <v>35103.802230000001</v>
          </cell>
          <cell r="H63">
            <v>37039.764060000001</v>
          </cell>
          <cell r="I63">
            <v>1935.9618300000002</v>
          </cell>
          <cell r="K63">
            <v>37039.75806</v>
          </cell>
          <cell r="L63">
            <v>0</v>
          </cell>
        </row>
        <row r="64">
          <cell r="A64">
            <v>358.11601000000002</v>
          </cell>
          <cell r="B64">
            <v>1141.9960000000001</v>
          </cell>
          <cell r="C64">
            <v>783.87999000000013</v>
          </cell>
          <cell r="E64" t="str">
            <v>Материалы и принадлежности ТО</v>
          </cell>
          <cell r="G64">
            <v>19878.732629999999</v>
          </cell>
          <cell r="H64">
            <v>17930.23</v>
          </cell>
          <cell r="I64">
            <v>-1948.502629999999</v>
          </cell>
          <cell r="K64">
            <v>17930.227999999999</v>
          </cell>
          <cell r="L64">
            <v>0</v>
          </cell>
        </row>
        <row r="65">
          <cell r="A65">
            <v>-1.8042499999999999</v>
          </cell>
          <cell r="B65">
            <v>8.1509999999999998</v>
          </cell>
          <cell r="C65">
            <v>9.9552499999999995</v>
          </cell>
          <cell r="E65" t="str">
            <v>Не-производственные затраты</v>
          </cell>
          <cell r="G65">
            <v>60.918479999999995</v>
          </cell>
          <cell r="H65">
            <v>97.804000000000002</v>
          </cell>
          <cell r="I65">
            <v>36.885520000000007</v>
          </cell>
          <cell r="K65">
            <v>97.804000000000002</v>
          </cell>
          <cell r="L65">
            <v>0</v>
          </cell>
        </row>
        <row r="66">
          <cell r="A66">
            <v>219.34842999999998</v>
          </cell>
          <cell r="B66">
            <v>311.12599999999998</v>
          </cell>
          <cell r="C66">
            <v>91.777569999999997</v>
          </cell>
          <cell r="E66" t="str">
            <v>Внешние услуги</v>
          </cell>
          <cell r="G66">
            <v>2520.7168700000007</v>
          </cell>
          <cell r="H66">
            <v>3785.61</v>
          </cell>
          <cell r="I66">
            <v>1264.8931299999995</v>
          </cell>
          <cell r="K66">
            <v>3785.61</v>
          </cell>
          <cell r="L66">
            <v>0</v>
          </cell>
        </row>
        <row r="67">
          <cell r="A67">
            <v>1318.5993700000001</v>
          </cell>
          <cell r="B67">
            <v>890.35199999999998</v>
          </cell>
          <cell r="C67">
            <v>-428.24737000000016</v>
          </cell>
          <cell r="E67" t="str">
            <v>Коммуникации</v>
          </cell>
          <cell r="G67">
            <v>12407.506649999999</v>
          </cell>
          <cell r="H67">
            <v>11096.376</v>
          </cell>
          <cell r="I67">
            <v>-1311.1306499999992</v>
          </cell>
          <cell r="K67">
            <v>11096.376</v>
          </cell>
          <cell r="L67">
            <v>0</v>
          </cell>
        </row>
        <row r="68">
          <cell r="A68" t="e">
            <v>#REF!</v>
          </cell>
          <cell r="B68" t="e">
            <v>#REF!</v>
          </cell>
          <cell r="C68" t="e">
            <v>#REF!</v>
          </cell>
          <cell r="E68" t="str">
            <v>Общие расходы</v>
          </cell>
          <cell r="G68" t="e">
            <v>#REF!</v>
          </cell>
          <cell r="H68" t="e">
            <v>#REF!</v>
          </cell>
          <cell r="I68" t="e">
            <v>#REF!</v>
          </cell>
          <cell r="K68" t="e">
            <v>#REF!</v>
          </cell>
          <cell r="L68" t="e">
            <v>#REF!</v>
          </cell>
        </row>
        <row r="69">
          <cell r="A69">
            <v>8198.8266999999996</v>
          </cell>
          <cell r="B69">
            <v>7106.9893499999998</v>
          </cell>
          <cell r="C69">
            <v>-1091.8373499999998</v>
          </cell>
          <cell r="E69" t="str">
            <v>Всего производственных затрат</v>
          </cell>
          <cell r="G69">
            <v>94984.658869999999</v>
          </cell>
          <cell r="H69">
            <v>92021.993580000009</v>
          </cell>
          <cell r="I69">
            <v>-2962.6652900000017</v>
          </cell>
          <cell r="K69">
            <v>92021.986580000012</v>
          </cell>
          <cell r="L69">
            <v>0</v>
          </cell>
        </row>
        <row r="71">
          <cell r="A71">
            <v>-148.95555999999999</v>
          </cell>
          <cell r="B71">
            <v>-1.258</v>
          </cell>
          <cell r="C71">
            <v>147.69755999999998</v>
          </cell>
          <cell r="E71" t="str">
            <v>Отнесение затрат и извлечение</v>
          </cell>
          <cell r="G71">
            <v>-1098.0132699999997</v>
          </cell>
          <cell r="H71">
            <v>-828.452</v>
          </cell>
          <cell r="I71">
            <v>269.56126999999969</v>
          </cell>
          <cell r="K71">
            <v>-828.45699999999999</v>
          </cell>
          <cell r="L71">
            <v>0</v>
          </cell>
        </row>
        <row r="73">
          <cell r="A73">
            <v>8049.8711399999993</v>
          </cell>
          <cell r="B73">
            <v>7105.73135</v>
          </cell>
          <cell r="C73">
            <v>-944</v>
          </cell>
          <cell r="E73" t="str">
            <v>Чистые производственные затраты</v>
          </cell>
          <cell r="G73">
            <v>93886.645600000003</v>
          </cell>
          <cell r="H73">
            <v>91194</v>
          </cell>
          <cell r="I73">
            <v>-2693</v>
          </cell>
          <cell r="K73">
            <v>91193.529580000017</v>
          </cell>
          <cell r="L73">
            <v>0</v>
          </cell>
        </row>
      </sheetData>
      <sheetData sheetId="13" refreshError="1">
        <row r="1">
          <cell r="A1" t="str">
            <v>Kumtor Gold Company</v>
          </cell>
        </row>
        <row r="2">
          <cell r="A2" t="str">
            <v>Executive Summary</v>
          </cell>
        </row>
        <row r="3">
          <cell r="A3" t="str">
            <v>December 31, 2002</v>
          </cell>
        </row>
        <row r="6">
          <cell r="B6" t="str">
            <v>Month</v>
          </cell>
          <cell r="F6" t="str">
            <v>Year To Date</v>
          </cell>
          <cell r="I6" t="str">
            <v xml:space="preserve"> % Incr.</v>
          </cell>
          <cell r="J6" t="str">
            <v>2002</v>
          </cell>
          <cell r="K6" t="str">
            <v>2002</v>
          </cell>
        </row>
        <row r="7">
          <cell r="A7" t="str">
            <v>Key Operating Highlights</v>
          </cell>
          <cell r="B7" t="str">
            <v>Actual</v>
          </cell>
          <cell r="C7" t="str">
            <v>Budget</v>
          </cell>
          <cell r="D7" t="str">
            <v>Variance</v>
          </cell>
          <cell r="F7" t="str">
            <v>Actual</v>
          </cell>
          <cell r="G7" t="str">
            <v>Budget</v>
          </cell>
          <cell r="H7" t="str">
            <v>Variance</v>
          </cell>
          <cell r="I7" t="str">
            <v xml:space="preserve"> (Decr.)</v>
          </cell>
          <cell r="J7" t="str">
            <v>Budget</v>
          </cell>
          <cell r="K7" t="str">
            <v>Forecast</v>
          </cell>
        </row>
        <row r="9">
          <cell r="A9" t="str">
            <v>Production -Poured (ounces)</v>
          </cell>
          <cell r="B9">
            <v>70223</v>
          </cell>
          <cell r="C9">
            <v>79142</v>
          </cell>
          <cell r="D9">
            <v>-8919</v>
          </cell>
          <cell r="F9">
            <v>528550</v>
          </cell>
          <cell r="G9">
            <v>666116</v>
          </cell>
          <cell r="H9">
            <v>-137566</v>
          </cell>
          <cell r="J9">
            <v>666116</v>
          </cell>
          <cell r="K9">
            <v>499263.23</v>
          </cell>
        </row>
        <row r="11">
          <cell r="A11" t="str">
            <v>Sales (ounces)</v>
          </cell>
          <cell r="B11">
            <v>42288.031109999996</v>
          </cell>
          <cell r="C11">
            <v>107511.16344086021</v>
          </cell>
          <cell r="D11">
            <v>-65223.132330860215</v>
          </cell>
          <cell r="F11">
            <v>523182.46355999995</v>
          </cell>
          <cell r="G11">
            <v>662190.83870967745</v>
          </cell>
          <cell r="H11">
            <v>-139008.37514967751</v>
          </cell>
          <cell r="J11">
            <v>662190.83870967745</v>
          </cell>
          <cell r="K11">
            <v>521128.49670967739</v>
          </cell>
        </row>
        <row r="13">
          <cell r="A13" t="str">
            <v>Total Cash Costs (000's)</v>
          </cell>
          <cell r="B13" t="e">
            <v>#REF!</v>
          </cell>
          <cell r="C13" t="e">
            <v>#REF!</v>
          </cell>
          <cell r="D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J13" t="e">
            <v>#REF!</v>
          </cell>
          <cell r="K13" t="e">
            <v>#REF!</v>
          </cell>
        </row>
        <row r="15">
          <cell r="A15" t="str">
            <v>Total Cash Costs ($/ounces)</v>
          </cell>
          <cell r="B15" t="e">
            <v>#REF!</v>
          </cell>
          <cell r="C15" t="e">
            <v>#REF!</v>
          </cell>
          <cell r="D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J15" t="e">
            <v>#REF!</v>
          </cell>
          <cell r="K15" t="e">
            <v>#REF!</v>
          </cell>
        </row>
        <row r="17">
          <cell r="A17" t="str">
            <v>Total Revenue</v>
          </cell>
          <cell r="B17">
            <v>0</v>
          </cell>
          <cell r="C17">
            <v>0</v>
          </cell>
          <cell r="D17">
            <v>0</v>
          </cell>
          <cell r="F17">
            <v>-51657.680909999995</v>
          </cell>
          <cell r="G17">
            <v>32007.410970000001</v>
          </cell>
          <cell r="H17">
            <v>-83665.091879999993</v>
          </cell>
          <cell r="J17">
            <v>32007.410970000001</v>
          </cell>
          <cell r="K17">
            <v>152528.02830999999</v>
          </cell>
        </row>
        <row r="19">
          <cell r="A19" t="str">
            <v>Capital Costs (000's)</v>
          </cell>
          <cell r="B19">
            <v>2803.444</v>
          </cell>
          <cell r="C19">
            <v>15.752000000000001</v>
          </cell>
          <cell r="D19">
            <v>-2787.692</v>
          </cell>
          <cell r="F19">
            <v>8610.1819090254594</v>
          </cell>
          <cell r="G19">
            <v>4960.5</v>
          </cell>
          <cell r="H19">
            <v>-3649.6819090254594</v>
          </cell>
          <cell r="J19">
            <v>4960.5</v>
          </cell>
          <cell r="K19">
            <v>7258.3554000000004</v>
          </cell>
          <cell r="L19" t="str">
            <v xml:space="preserve"> </v>
          </cell>
        </row>
        <row r="22">
          <cell r="B22" t="str">
            <v>Month</v>
          </cell>
          <cell r="F22" t="str">
            <v>Year To Date</v>
          </cell>
          <cell r="I22" t="str">
            <v xml:space="preserve"> % Incr.</v>
          </cell>
          <cell r="J22" t="str">
            <v>2002</v>
          </cell>
          <cell r="K22">
            <v>2002</v>
          </cell>
        </row>
        <row r="23">
          <cell r="A23" t="str">
            <v>Key Operational Information ($000's)</v>
          </cell>
          <cell r="B23" t="str">
            <v>Actual</v>
          </cell>
          <cell r="C23" t="str">
            <v>Budget</v>
          </cell>
          <cell r="D23" t="str">
            <v>Variance</v>
          </cell>
          <cell r="F23" t="str">
            <v>Actual</v>
          </cell>
          <cell r="G23" t="str">
            <v>Budget</v>
          </cell>
          <cell r="H23" t="str">
            <v>Variance</v>
          </cell>
          <cell r="I23" t="str">
            <v xml:space="preserve"> (Decr.)</v>
          </cell>
          <cell r="J23" t="str">
            <v>Budget</v>
          </cell>
          <cell r="K23" t="str">
            <v>Forecast</v>
          </cell>
        </row>
        <row r="24">
          <cell r="A24" t="str">
            <v>Mine</v>
          </cell>
          <cell r="B24">
            <v>0</v>
          </cell>
          <cell r="C24">
            <v>0</v>
          </cell>
          <cell r="D24">
            <v>0</v>
          </cell>
          <cell r="E24">
            <v>18157.094699999998</v>
          </cell>
          <cell r="F24">
            <v>8583.9523912591358</v>
          </cell>
          <cell r="G24">
            <v>11620.12025</v>
          </cell>
          <cell r="H24">
            <v>3036.1678587408642</v>
          </cell>
          <cell r="I24">
            <v>2321.3235</v>
          </cell>
          <cell r="J24">
            <v>11620.12025</v>
          </cell>
          <cell r="K24">
            <v>31575.361239999998</v>
          </cell>
        </row>
        <row r="25">
          <cell r="A25" t="str">
            <v>Mill</v>
          </cell>
          <cell r="B25">
            <v>0</v>
          </cell>
          <cell r="C25">
            <v>0</v>
          </cell>
          <cell r="D25">
            <v>0</v>
          </cell>
          <cell r="E25">
            <v>19787.638999999999</v>
          </cell>
          <cell r="F25">
            <v>7039.8933258531761</v>
          </cell>
          <cell r="G25">
            <v>24500.958159999995</v>
          </cell>
          <cell r="H25">
            <v>17461.064834146819</v>
          </cell>
          <cell r="I25">
            <v>2416.6590833333298</v>
          </cell>
          <cell r="J25">
            <v>24500.958159999995</v>
          </cell>
          <cell r="K25">
            <v>29528.236860000001</v>
          </cell>
        </row>
        <row r="26">
          <cell r="A26" t="str">
            <v>Site Administration</v>
          </cell>
          <cell r="B26">
            <v>0</v>
          </cell>
          <cell r="C26">
            <v>0</v>
          </cell>
          <cell r="D26">
            <v>0</v>
          </cell>
          <cell r="E26">
            <v>19103.053210000002</v>
          </cell>
          <cell r="F26">
            <v>6025.6056316100439</v>
          </cell>
          <cell r="G26">
            <v>6661.2044999999998</v>
          </cell>
          <cell r="H26">
            <v>635.5988683899559</v>
          </cell>
          <cell r="I26">
            <v>2561.5218333333332</v>
          </cell>
          <cell r="J26">
            <v>6661.2044999999998</v>
          </cell>
          <cell r="K26">
            <v>23988.095700000002</v>
          </cell>
        </row>
        <row r="27">
          <cell r="A27" t="str">
            <v>Bishkek Administration</v>
          </cell>
          <cell r="B27">
            <v>0</v>
          </cell>
          <cell r="C27">
            <v>0</v>
          </cell>
          <cell r="D27">
            <v>0</v>
          </cell>
          <cell r="E27">
            <v>4204.3289999999988</v>
          </cell>
          <cell r="F27">
            <v>2628.1759191890342</v>
          </cell>
          <cell r="G27">
            <v>1718.8715499999998</v>
          </cell>
          <cell r="H27">
            <v>-909.30436918903433</v>
          </cell>
          <cell r="I27">
            <v>509.33350000000002</v>
          </cell>
          <cell r="J27">
            <v>1718.8715499999998</v>
          </cell>
          <cell r="K27">
            <v>7742.7088300000005</v>
          </cell>
        </row>
        <row r="28">
          <cell r="A28" t="str">
            <v>Management Fees</v>
          </cell>
          <cell r="B28">
            <v>0</v>
          </cell>
          <cell r="C28">
            <v>0</v>
          </cell>
          <cell r="D28">
            <v>0</v>
          </cell>
          <cell r="E28">
            <v>3348.7069999999999</v>
          </cell>
          <cell r="F28">
            <v>1169.8807899999999</v>
          </cell>
          <cell r="G28">
            <v>0</v>
          </cell>
          <cell r="H28">
            <v>-1169.8807899999999</v>
          </cell>
          <cell r="I28">
            <v>412.63310000000001</v>
          </cell>
          <cell r="J28">
            <v>0</v>
          </cell>
          <cell r="K28">
            <v>5358.1604479631014</v>
          </cell>
        </row>
        <row r="29">
          <cell r="A29" t="str">
            <v>Total Cash Operating Costs</v>
          </cell>
          <cell r="B29">
            <v>0</v>
          </cell>
          <cell r="C29">
            <v>0</v>
          </cell>
          <cell r="D29">
            <v>0</v>
          </cell>
          <cell r="E29">
            <v>64600.822909999995</v>
          </cell>
          <cell r="F29">
            <v>25447.508057911389</v>
          </cell>
          <cell r="G29">
            <v>44501.154459999991</v>
          </cell>
          <cell r="H29">
            <v>19053.646402088601</v>
          </cell>
          <cell r="I29">
            <v>8221.4710166666628</v>
          </cell>
          <cell r="J29">
            <v>44501.154459999991</v>
          </cell>
          <cell r="K29">
            <v>98192.563077963117</v>
          </cell>
        </row>
        <row r="30">
          <cell r="A30" t="str">
            <v>Net Earnings</v>
          </cell>
          <cell r="B30">
            <v>869.47900000000004</v>
          </cell>
          <cell r="C30">
            <v>9616.0474283939548</v>
          </cell>
          <cell r="D30">
            <v>-8746.5684283939554</v>
          </cell>
          <cell r="F30">
            <v>-17770.074784567147</v>
          </cell>
          <cell r="G30">
            <v>15165.054128665017</v>
          </cell>
          <cell r="H30">
            <v>-32935.128913232162</v>
          </cell>
          <cell r="J30">
            <v>15165.054128665017</v>
          </cell>
          <cell r="K30">
            <v>-20525.199578759559</v>
          </cell>
        </row>
        <row r="33">
          <cell r="B33" t="str">
            <v>Month</v>
          </cell>
          <cell r="F33" t="str">
            <v>Year To Date</v>
          </cell>
          <cell r="I33" t="str">
            <v xml:space="preserve"> % Incr.</v>
          </cell>
          <cell r="J33" t="str">
            <v>2002</v>
          </cell>
          <cell r="K33" t="str">
            <v>2002</v>
          </cell>
        </row>
        <row r="34">
          <cell r="A34" t="str">
            <v>Total Cash Operating Costs</v>
          </cell>
          <cell r="B34" t="str">
            <v>Actual</v>
          </cell>
          <cell r="C34" t="str">
            <v>Budget</v>
          </cell>
          <cell r="D34" t="str">
            <v>Variance</v>
          </cell>
          <cell r="F34" t="str">
            <v>Actual</v>
          </cell>
          <cell r="G34" t="str">
            <v>Budget</v>
          </cell>
          <cell r="H34" t="str">
            <v>Variance</v>
          </cell>
          <cell r="I34" t="str">
            <v xml:space="preserve"> (Decr.)</v>
          </cell>
          <cell r="J34" t="str">
            <v>Budget</v>
          </cell>
          <cell r="K34" t="str">
            <v>Forecast</v>
          </cell>
        </row>
        <row r="35">
          <cell r="A35" t="str">
            <v>Per BCM</v>
          </cell>
          <cell r="B35">
            <v>0</v>
          </cell>
          <cell r="C35">
            <v>0</v>
          </cell>
          <cell r="D35">
            <v>0</v>
          </cell>
          <cell r="E35">
            <v>6.3195778526856685</v>
          </cell>
          <cell r="F35">
            <v>1.2936956363522176</v>
          </cell>
          <cell r="G35">
            <v>2.3446340600632243</v>
          </cell>
          <cell r="H35">
            <v>1.0509384237110067</v>
          </cell>
          <cell r="I35">
            <v>6.8310188396172764</v>
          </cell>
          <cell r="J35">
            <v>2.3446340600632243</v>
          </cell>
          <cell r="K35">
            <v>5.2205805490235351</v>
          </cell>
        </row>
        <row r="36">
          <cell r="A36" t="str">
            <v>Per Tonne Milled</v>
          </cell>
          <cell r="B36">
            <v>0</v>
          </cell>
          <cell r="C36">
            <v>0</v>
          </cell>
          <cell r="D36">
            <v>0</v>
          </cell>
          <cell r="E36">
            <v>17.740670108202977</v>
          </cell>
          <cell r="F36">
            <v>4.5351890384014659</v>
          </cell>
          <cell r="G36">
            <v>8.1804194258781298</v>
          </cell>
          <cell r="H36">
            <v>3.6452303874766638</v>
          </cell>
          <cell r="I36">
            <v>18.622156720099362</v>
          </cell>
          <cell r="J36">
            <v>8.1804194258781298</v>
          </cell>
          <cell r="K36">
            <v>17.6847126373079</v>
          </cell>
        </row>
        <row r="37">
          <cell r="A37" t="str">
            <v>Per Ounce Poured</v>
          </cell>
          <cell r="B37">
            <v>0</v>
          </cell>
          <cell r="C37">
            <v>0</v>
          </cell>
          <cell r="D37">
            <v>0</v>
          </cell>
          <cell r="E37">
            <v>157.00182873337457</v>
          </cell>
          <cell r="F37">
            <v>48.145886023860349</v>
          </cell>
          <cell r="G37">
            <v>66.806914201130127</v>
          </cell>
          <cell r="H37">
            <v>18.661028177269777</v>
          </cell>
          <cell r="I37">
            <v>0.16159530795727592</v>
          </cell>
          <cell r="J37">
            <v>66.806914201130127</v>
          </cell>
          <cell r="K37">
            <v>196.6749345389668</v>
          </cell>
        </row>
        <row r="40">
          <cell r="A40" t="str">
            <v>Кумтор Голд Компани</v>
          </cell>
        </row>
        <row r="41">
          <cell r="A41" t="str">
            <v>Производственный отчет</v>
          </cell>
        </row>
        <row r="42">
          <cell r="A42" t="str">
            <v>31 августа 2002 года</v>
          </cell>
        </row>
        <row r="45">
          <cell r="B45" t="str">
            <v>За месяц</v>
          </cell>
          <cell r="G45" t="str">
            <v>с начала года</v>
          </cell>
          <cell r="J45" t="str">
            <v>Бюджет</v>
          </cell>
          <cell r="K45" t="str">
            <v>Прогноз</v>
          </cell>
        </row>
        <row r="46">
          <cell r="B46" t="str">
            <v>факт</v>
          </cell>
          <cell r="C46" t="str">
            <v>бюджет</v>
          </cell>
          <cell r="D46" t="str">
            <v>расхож.</v>
          </cell>
          <cell r="E46" t="str">
            <v>факт</v>
          </cell>
          <cell r="F46" t="str">
            <v>факт</v>
          </cell>
          <cell r="G46" t="str">
            <v>бюджет</v>
          </cell>
          <cell r="H46" t="str">
            <v>расхож.</v>
          </cell>
          <cell r="I46" t="str">
            <v>на 1998 г.</v>
          </cell>
          <cell r="J46" t="str">
            <v>на 2002 г.</v>
          </cell>
          <cell r="K46" t="str">
            <v>на 2002 г.</v>
          </cell>
        </row>
        <row r="48">
          <cell r="A48" t="str">
            <v>Производство - отлитое Доре (унц.)</v>
          </cell>
          <cell r="B48">
            <v>70223</v>
          </cell>
          <cell r="C48">
            <v>79142</v>
          </cell>
          <cell r="D48">
            <v>-8919</v>
          </cell>
          <cell r="E48">
            <v>0</v>
          </cell>
          <cell r="F48">
            <v>528550</v>
          </cell>
          <cell r="G48">
            <v>666116</v>
          </cell>
          <cell r="H48">
            <v>-137566</v>
          </cell>
          <cell r="I48">
            <v>0</v>
          </cell>
          <cell r="J48">
            <v>666116</v>
          </cell>
          <cell r="K48">
            <v>499263.23</v>
          </cell>
        </row>
        <row r="50">
          <cell r="A50" t="str">
            <v>Реализация (унции)</v>
          </cell>
          <cell r="B50">
            <v>42288.031109999996</v>
          </cell>
          <cell r="C50">
            <v>107511.16344086021</v>
          </cell>
          <cell r="D50">
            <v>-65223.132330860215</v>
          </cell>
          <cell r="E50">
            <v>0</v>
          </cell>
          <cell r="F50">
            <v>523182.46355999995</v>
          </cell>
          <cell r="G50">
            <v>662190.83870967745</v>
          </cell>
          <cell r="H50">
            <v>-139008.37514967751</v>
          </cell>
          <cell r="I50">
            <v>0</v>
          </cell>
          <cell r="J50">
            <v>662190.83870967745</v>
          </cell>
          <cell r="K50">
            <v>521128.49670967739</v>
          </cell>
        </row>
        <row r="52">
          <cell r="A52" t="str">
            <v>Всего денежных затрат</v>
          </cell>
          <cell r="B52" t="e">
            <v>#REF!</v>
          </cell>
          <cell r="C52" t="e">
            <v>#REF!</v>
          </cell>
          <cell r="D52" t="e">
            <v>#REF!</v>
          </cell>
          <cell r="E52">
            <v>0</v>
          </cell>
          <cell r="F52" t="e">
            <v>#REF!</v>
          </cell>
          <cell r="G52" t="e">
            <v>#REF!</v>
          </cell>
          <cell r="H52" t="e">
            <v>#REF!</v>
          </cell>
          <cell r="I52">
            <v>0</v>
          </cell>
          <cell r="J52" t="e">
            <v>#REF!</v>
          </cell>
          <cell r="K52" t="e">
            <v>#REF!</v>
          </cell>
        </row>
        <row r="54">
          <cell r="A54" t="str">
            <v>Всего денежных затрат (долл./унц.)</v>
          </cell>
          <cell r="B54" t="e">
            <v>#REF!</v>
          </cell>
          <cell r="C54" t="e">
            <v>#REF!</v>
          </cell>
          <cell r="D54" t="e">
            <v>#REF!</v>
          </cell>
          <cell r="E54">
            <v>0</v>
          </cell>
          <cell r="F54" t="e">
            <v>#REF!</v>
          </cell>
          <cell r="G54" t="e">
            <v>#REF!</v>
          </cell>
          <cell r="H54" t="e">
            <v>#REF!</v>
          </cell>
          <cell r="I54">
            <v>0</v>
          </cell>
          <cell r="J54" t="e">
            <v>#REF!</v>
          </cell>
          <cell r="K54" t="e">
            <v>#REF!</v>
          </cell>
        </row>
        <row r="56">
          <cell r="A56" t="str">
            <v>Итого дохода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-51657.680909999995</v>
          </cell>
          <cell r="G56">
            <v>32007.410970000001</v>
          </cell>
          <cell r="H56">
            <v>-83665.091879999993</v>
          </cell>
          <cell r="I56">
            <v>0</v>
          </cell>
          <cell r="J56">
            <v>32007.410970000001</v>
          </cell>
          <cell r="K56">
            <v>152528.02830999999</v>
          </cell>
        </row>
        <row r="58">
          <cell r="B58">
            <v>2803.444</v>
          </cell>
          <cell r="C58">
            <v>15.752000000000001</v>
          </cell>
          <cell r="D58">
            <v>-2787.692</v>
          </cell>
          <cell r="E58">
            <v>0</v>
          </cell>
          <cell r="F58">
            <v>8610.1819090254594</v>
          </cell>
          <cell r="G58">
            <v>4960.5</v>
          </cell>
          <cell r="H58">
            <v>-3649.6819090254594</v>
          </cell>
          <cell r="I58">
            <v>0</v>
          </cell>
          <cell r="J58">
            <v>4960.5</v>
          </cell>
          <cell r="K58">
            <v>7258.3554000000004</v>
          </cell>
        </row>
        <row r="61">
          <cell r="A61" t="str">
            <v>Ключевые производственные параметры</v>
          </cell>
          <cell r="B61" t="str">
            <v>За месяц</v>
          </cell>
          <cell r="E61" t="str">
            <v>с начала года</v>
          </cell>
          <cell r="G61" t="str">
            <v>с начала года</v>
          </cell>
          <cell r="J61" t="str">
            <v>Бюджет</v>
          </cell>
          <cell r="K61" t="str">
            <v>Прогноз</v>
          </cell>
        </row>
        <row r="62">
          <cell r="A62" t="str">
            <v xml:space="preserve"> (доллары США в тыс.)</v>
          </cell>
          <cell r="B62" t="str">
            <v>факт</v>
          </cell>
          <cell r="C62" t="str">
            <v>бюджет</v>
          </cell>
          <cell r="D62" t="str">
            <v>расхож.</v>
          </cell>
          <cell r="E62" t="str">
            <v>факт</v>
          </cell>
          <cell r="F62" t="str">
            <v>факт</v>
          </cell>
          <cell r="G62" t="str">
            <v>бюджет</v>
          </cell>
          <cell r="H62" t="str">
            <v>расхож.</v>
          </cell>
          <cell r="I62" t="str">
            <v>на 1998 г.</v>
          </cell>
          <cell r="J62" t="str">
            <v>на 2002 г.</v>
          </cell>
          <cell r="K62" t="str">
            <v>на 2002 г.</v>
          </cell>
        </row>
        <row r="63">
          <cell r="A63" t="str">
            <v>Рудник</v>
          </cell>
          <cell r="B63">
            <v>0</v>
          </cell>
          <cell r="C63">
            <v>0</v>
          </cell>
          <cell r="D63">
            <v>0</v>
          </cell>
          <cell r="E63">
            <v>18157.094699999998</v>
          </cell>
          <cell r="F63">
            <v>8583.9523912591358</v>
          </cell>
          <cell r="G63">
            <v>11620.12025</v>
          </cell>
          <cell r="H63">
            <v>3036.1678587408642</v>
          </cell>
          <cell r="I63">
            <v>2321.3235</v>
          </cell>
          <cell r="J63">
            <v>11620.12025</v>
          </cell>
          <cell r="K63">
            <v>31575.361239999998</v>
          </cell>
        </row>
        <row r="64">
          <cell r="A64" t="str">
            <v>Фабрика</v>
          </cell>
          <cell r="B64">
            <v>0</v>
          </cell>
          <cell r="C64">
            <v>0</v>
          </cell>
          <cell r="D64">
            <v>0</v>
          </cell>
          <cell r="E64">
            <v>19787.638999999999</v>
          </cell>
          <cell r="F64">
            <v>7039.8933258531761</v>
          </cell>
          <cell r="G64">
            <v>24500.958159999995</v>
          </cell>
          <cell r="H64">
            <v>17461.064834146819</v>
          </cell>
          <cell r="I64">
            <v>2416.6590833333298</v>
          </cell>
          <cell r="J64">
            <v>24500.958159999995</v>
          </cell>
          <cell r="K64">
            <v>29528.236860000001</v>
          </cell>
        </row>
        <row r="65">
          <cell r="A65" t="str">
            <v>Администрация на объекте</v>
          </cell>
          <cell r="B65">
            <v>0</v>
          </cell>
          <cell r="C65">
            <v>0</v>
          </cell>
          <cell r="D65">
            <v>0</v>
          </cell>
          <cell r="E65">
            <v>19103.053210000002</v>
          </cell>
          <cell r="F65">
            <v>6025.6056316100439</v>
          </cell>
          <cell r="G65">
            <v>6661.2044999999998</v>
          </cell>
          <cell r="H65">
            <v>635.5988683899559</v>
          </cell>
          <cell r="I65">
            <v>2561.5218333333332</v>
          </cell>
          <cell r="J65">
            <v>6661.2044999999998</v>
          </cell>
          <cell r="K65">
            <v>23988.095700000002</v>
          </cell>
        </row>
        <row r="66">
          <cell r="A66" t="str">
            <v>Администрация в Бишкеке</v>
          </cell>
          <cell r="B66">
            <v>0</v>
          </cell>
          <cell r="C66">
            <v>0</v>
          </cell>
          <cell r="D66">
            <v>0</v>
          </cell>
          <cell r="E66">
            <v>4204.3289999999988</v>
          </cell>
          <cell r="F66">
            <v>2628.1759191890342</v>
          </cell>
          <cell r="G66">
            <v>1718.8715499999998</v>
          </cell>
          <cell r="H66">
            <v>-909.30436918903433</v>
          </cell>
          <cell r="I66">
            <v>509.33350000000002</v>
          </cell>
          <cell r="J66">
            <v>1718.8715499999998</v>
          </cell>
          <cell r="K66">
            <v>7742.7088300000005</v>
          </cell>
        </row>
        <row r="67">
          <cell r="A67" t="str">
            <v>Гонорар за менеджмент</v>
          </cell>
          <cell r="B67">
            <v>0</v>
          </cell>
          <cell r="C67">
            <v>0</v>
          </cell>
          <cell r="D67">
            <v>0</v>
          </cell>
          <cell r="E67">
            <v>3348.7069999999999</v>
          </cell>
          <cell r="F67">
            <v>1169.8807899999999</v>
          </cell>
          <cell r="G67">
            <v>0</v>
          </cell>
          <cell r="H67">
            <v>-1169.8807899999999</v>
          </cell>
          <cell r="I67">
            <v>412.63310000000001</v>
          </cell>
          <cell r="J67">
            <v>0</v>
          </cell>
          <cell r="K67">
            <v>5358.1604479631014</v>
          </cell>
        </row>
        <row r="68">
          <cell r="A68" t="str">
            <v>Всего производственных затрат</v>
          </cell>
          <cell r="B68">
            <v>0</v>
          </cell>
          <cell r="C68">
            <v>0</v>
          </cell>
          <cell r="D68">
            <v>0</v>
          </cell>
          <cell r="E68">
            <v>64600.822909999995</v>
          </cell>
          <cell r="F68">
            <v>25447.508057911389</v>
          </cell>
          <cell r="G68">
            <v>44501.154459999991</v>
          </cell>
          <cell r="H68">
            <v>19053.646402088601</v>
          </cell>
          <cell r="I68">
            <v>8221.4710166666628</v>
          </cell>
          <cell r="J68">
            <v>44501.154459999991</v>
          </cell>
          <cell r="K68">
            <v>98192.563077963117</v>
          </cell>
        </row>
        <row r="69">
          <cell r="A69" t="str">
            <v>Чистая прибыль</v>
          </cell>
          <cell r="B69">
            <v>869.47900000000004</v>
          </cell>
          <cell r="C69">
            <v>9616.0474283939548</v>
          </cell>
          <cell r="D69">
            <v>-8746.5684283939554</v>
          </cell>
          <cell r="E69">
            <v>0</v>
          </cell>
          <cell r="F69">
            <v>-17770.074784567147</v>
          </cell>
          <cell r="G69">
            <v>15165.054128665017</v>
          </cell>
          <cell r="H69">
            <v>-32935.128913232162</v>
          </cell>
          <cell r="I69">
            <v>0</v>
          </cell>
          <cell r="J69">
            <v>15165.054128665017</v>
          </cell>
          <cell r="K69">
            <v>-20525.199578759559</v>
          </cell>
        </row>
        <row r="72">
          <cell r="A72" t="str">
            <v>Всего денежных производственных затрат</v>
          </cell>
          <cell r="B72" t="str">
            <v>За месяц</v>
          </cell>
          <cell r="E72" t="str">
            <v>с начала года</v>
          </cell>
          <cell r="F72" t="str">
            <v>с начала года</v>
          </cell>
          <cell r="J72" t="str">
            <v>Бюджет</v>
          </cell>
          <cell r="K72" t="str">
            <v>Прогноз</v>
          </cell>
        </row>
        <row r="73">
          <cell r="B73" t="str">
            <v>факт</v>
          </cell>
          <cell r="C73" t="str">
            <v>бюджет</v>
          </cell>
          <cell r="D73" t="str">
            <v>расхож.</v>
          </cell>
          <cell r="E73" t="str">
            <v>факт</v>
          </cell>
          <cell r="F73" t="str">
            <v>факт</v>
          </cell>
          <cell r="G73" t="str">
            <v>бюджет</v>
          </cell>
          <cell r="H73" t="str">
            <v>расхож.</v>
          </cell>
          <cell r="I73" t="str">
            <v>на 1998 г.</v>
          </cell>
          <cell r="J73" t="str">
            <v>на 2002 г.</v>
          </cell>
          <cell r="K73" t="str">
            <v>на 2002 г.</v>
          </cell>
        </row>
        <row r="74">
          <cell r="A74" t="str">
            <v xml:space="preserve">Всего произв. затр./1 куб. м. </v>
          </cell>
          <cell r="B74">
            <v>0</v>
          </cell>
          <cell r="C74">
            <v>0</v>
          </cell>
          <cell r="D74">
            <v>0</v>
          </cell>
          <cell r="E74">
            <v>6.3195778526856685</v>
          </cell>
          <cell r="F74">
            <v>1.2936956363522176</v>
          </cell>
          <cell r="G74">
            <v>2.3446340600632243</v>
          </cell>
          <cell r="H74">
            <v>1.0509384237110067</v>
          </cell>
          <cell r="I74">
            <v>6.8310188396172764</v>
          </cell>
          <cell r="J74">
            <v>2.3446340600632243</v>
          </cell>
          <cell r="K74">
            <v>5.2205805490235351</v>
          </cell>
        </row>
        <row r="75">
          <cell r="A75" t="str">
            <v xml:space="preserve">Всего произв. затр./перераб. тонна. </v>
          </cell>
          <cell r="B75">
            <v>0</v>
          </cell>
          <cell r="C75">
            <v>0</v>
          </cell>
          <cell r="D75">
            <v>0</v>
          </cell>
          <cell r="E75">
            <v>17.740670108202977</v>
          </cell>
          <cell r="F75">
            <v>4.5351890384014659</v>
          </cell>
          <cell r="G75">
            <v>8.1804194258781298</v>
          </cell>
          <cell r="H75">
            <v>3.6452303874766638</v>
          </cell>
          <cell r="I75">
            <v>18.622156720099362</v>
          </cell>
          <cell r="J75">
            <v>8.1804194258781298</v>
          </cell>
          <cell r="K75">
            <v>17.6847126373079</v>
          </cell>
        </row>
        <row r="76">
          <cell r="A76" t="str">
            <v>Всего произв. затр./отлитые унции</v>
          </cell>
          <cell r="B76">
            <v>0</v>
          </cell>
          <cell r="C76">
            <v>0</v>
          </cell>
          <cell r="D76">
            <v>0</v>
          </cell>
          <cell r="E76">
            <v>157.00182873337457</v>
          </cell>
          <cell r="F76">
            <v>48.145886023860349</v>
          </cell>
          <cell r="G76">
            <v>66.806914201130127</v>
          </cell>
          <cell r="H76">
            <v>18.661028177269777</v>
          </cell>
          <cell r="I76">
            <v>0.16159530795727592</v>
          </cell>
          <cell r="J76">
            <v>66.806914201130127</v>
          </cell>
          <cell r="K76">
            <v>196.6749345389668</v>
          </cell>
        </row>
      </sheetData>
      <sheetData sheetId="14" refreshError="1">
        <row r="1">
          <cell r="A1" t="str">
            <v>Kumtor Operating Company</v>
          </cell>
        </row>
        <row r="2">
          <cell r="A2" t="str">
            <v>Unit Cost Summary</v>
          </cell>
        </row>
        <row r="3">
          <cell r="A3" t="str">
            <v>December 31, 2002</v>
          </cell>
        </row>
        <row r="4">
          <cell r="A4" t="str">
            <v>Table 1.2.2</v>
          </cell>
        </row>
        <row r="7">
          <cell r="A7" t="str">
            <v>Current Month</v>
          </cell>
          <cell r="G7" t="str">
            <v>Year To Date</v>
          </cell>
          <cell r="K7" t="str">
            <v>Annual</v>
          </cell>
          <cell r="L7">
            <v>2002</v>
          </cell>
        </row>
        <row r="8">
          <cell r="A8" t="str">
            <v>Actual</v>
          </cell>
          <cell r="B8" t="str">
            <v>Budget</v>
          </cell>
          <cell r="C8" t="str">
            <v>Variance</v>
          </cell>
          <cell r="G8" t="str">
            <v>Actual</v>
          </cell>
          <cell r="H8" t="str">
            <v>Budget</v>
          </cell>
          <cell r="I8" t="str">
            <v>Variance</v>
          </cell>
          <cell r="K8" t="str">
            <v>Budget</v>
          </cell>
          <cell r="L8" t="str">
            <v>Forecast</v>
          </cell>
        </row>
        <row r="10">
          <cell r="A10">
            <v>70223</v>
          </cell>
          <cell r="B10">
            <v>79142</v>
          </cell>
          <cell r="C10">
            <v>-8919</v>
          </cell>
          <cell r="E10" t="str">
            <v xml:space="preserve">Ounces Poured </v>
          </cell>
          <cell r="G10">
            <v>528550</v>
          </cell>
          <cell r="H10">
            <v>666116</v>
          </cell>
          <cell r="I10">
            <v>-137566</v>
          </cell>
          <cell r="K10">
            <v>666116</v>
          </cell>
          <cell r="L10">
            <v>499263.23</v>
          </cell>
        </row>
        <row r="12">
          <cell r="E12" t="str">
            <v>Operating Costs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E13" t="str">
            <v>Mining</v>
          </cell>
          <cell r="G13" t="e">
            <v>#REF!</v>
          </cell>
          <cell r="H13" t="e">
            <v>#REF!</v>
          </cell>
          <cell r="I13" t="e">
            <v>#REF!</v>
          </cell>
          <cell r="K13" t="e">
            <v>#REF!</v>
          </cell>
          <cell r="L13" t="e">
            <v>#REF!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Milling</v>
          </cell>
          <cell r="G14">
            <v>12.52</v>
          </cell>
          <cell r="H14">
            <v>10.970475532790083</v>
          </cell>
          <cell r="I14">
            <v>-1.5495244672099169</v>
          </cell>
          <cell r="K14">
            <v>10.970478535270132</v>
          </cell>
          <cell r="L14">
            <v>59.143624216027277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Site Administration</v>
          </cell>
          <cell r="G15">
            <v>11.4</v>
          </cell>
          <cell r="H15">
            <v>10.000065303941055</v>
          </cell>
          <cell r="I15">
            <v>-1.3999346960589456</v>
          </cell>
          <cell r="K15">
            <v>10.000068306421102</v>
          </cell>
          <cell r="L15">
            <v>48.046990562473411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Maintenance Costs</v>
          </cell>
          <cell r="G16">
            <v>0.8</v>
          </cell>
          <cell r="H16">
            <v>25.811340487242465</v>
          </cell>
          <cell r="I16">
            <v>25.011340487242464</v>
          </cell>
          <cell r="K16">
            <v>25.811340637366467</v>
          </cell>
          <cell r="L16">
            <v>0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Total Site Costs/Oz Poured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Bishkek Administration</v>
          </cell>
          <cell r="G19">
            <v>3.54</v>
          </cell>
          <cell r="H19">
            <v>2.58</v>
          </cell>
          <cell r="I19">
            <v>-0.96</v>
          </cell>
          <cell r="K19">
            <v>2.5804387674218905</v>
          </cell>
          <cell r="L19">
            <v>15.508269715756958</v>
          </cell>
        </row>
        <row r="20">
          <cell r="A20">
            <v>0</v>
          </cell>
          <cell r="B20">
            <v>0.01</v>
          </cell>
          <cell r="C20">
            <v>0.01</v>
          </cell>
          <cell r="E20" t="str">
            <v>Management Fee</v>
          </cell>
          <cell r="G20">
            <v>2.213377712609971</v>
          </cell>
          <cell r="H20">
            <v>0</v>
          </cell>
          <cell r="I20">
            <v>-2.213377712609971</v>
          </cell>
          <cell r="K20">
            <v>0</v>
          </cell>
          <cell r="L20">
            <v>10.732135126320243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E21" t="str">
            <v>Ttl Operations Cost/Oz  Poured</v>
          </cell>
          <cell r="G21" t="e">
            <v>#REF!</v>
          </cell>
          <cell r="H21" t="e">
            <v>#REF!</v>
          </cell>
          <cell r="I21" t="e">
            <v>#REF!</v>
          </cell>
          <cell r="K21" t="e">
            <v>#REF!</v>
          </cell>
          <cell r="L21" t="e">
            <v>#REF!</v>
          </cell>
        </row>
        <row r="23">
          <cell r="A23" t="e">
            <v>#N/A</v>
          </cell>
          <cell r="B23">
            <v>0</v>
          </cell>
          <cell r="C23" t="e">
            <v>#N/A</v>
          </cell>
          <cell r="E23" t="str">
            <v>Taxes</v>
          </cell>
          <cell r="G23" t="e">
            <v>#N/A</v>
          </cell>
          <cell r="H23">
            <v>10.106306559217915</v>
          </cell>
          <cell r="I23" t="e">
            <v>#N/A</v>
          </cell>
          <cell r="K23">
            <v>10.106306559217915</v>
          </cell>
          <cell r="L23">
            <v>9.0597448638447133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Exploration</v>
          </cell>
          <cell r="G25">
            <v>1.1488599375650366</v>
          </cell>
          <cell r="H25">
            <v>5.0188480685045844</v>
          </cell>
          <cell r="I25">
            <v>3.8699881309395479</v>
          </cell>
          <cell r="K25">
            <v>5.0188480685045844</v>
          </cell>
          <cell r="L25">
            <v>3.4779992710458569</v>
          </cell>
        </row>
        <row r="27">
          <cell r="A27">
            <v>0</v>
          </cell>
          <cell r="B27">
            <v>0</v>
          </cell>
          <cell r="C27">
            <v>0</v>
          </cell>
          <cell r="E27" t="str">
            <v xml:space="preserve">Other Income/Expense </v>
          </cell>
          <cell r="G27">
            <v>0.69329258045152486</v>
          </cell>
          <cell r="H27">
            <v>4.3825223684763612</v>
          </cell>
          <cell r="I27">
            <v>3.6892297880248366</v>
          </cell>
          <cell r="K27">
            <v>4.3825223684763612</v>
          </cell>
          <cell r="L27">
            <v>0</v>
          </cell>
        </row>
        <row r="28">
          <cell r="A28" t="e">
            <v>#REF!</v>
          </cell>
          <cell r="B28" t="e">
            <v>#REF!</v>
          </cell>
          <cell r="C28" t="e">
            <v>#REF!</v>
          </cell>
          <cell r="E28" t="str">
            <v>Total Cash Cost/Oz Poured</v>
          </cell>
          <cell r="G28" t="e">
            <v>#REF!</v>
          </cell>
          <cell r="H28" t="e">
            <v>#REF!</v>
          </cell>
          <cell r="I28" t="e">
            <v>#REF!</v>
          </cell>
          <cell r="K28" t="e">
            <v>#REF!</v>
          </cell>
          <cell r="L28" t="e">
            <v>#REF!</v>
          </cell>
        </row>
        <row r="30">
          <cell r="A30">
            <v>8.6777249452529581</v>
          </cell>
          <cell r="B30">
            <v>0</v>
          </cell>
          <cell r="C30">
            <v>-8.6777249452529581</v>
          </cell>
          <cell r="E30" t="str">
            <v xml:space="preserve">Interest and Financing </v>
          </cell>
          <cell r="G30">
            <v>12.141319717856303</v>
          </cell>
          <cell r="H30">
            <v>0.49770010028283362</v>
          </cell>
          <cell r="I30">
            <v>-11.643619617573471</v>
          </cell>
          <cell r="K30">
            <v>0.49770010028283362</v>
          </cell>
          <cell r="L30">
            <v>25.680682223820327</v>
          </cell>
        </row>
        <row r="32">
          <cell r="A32">
            <v>0</v>
          </cell>
          <cell r="B32" t="e">
            <v>#REF!</v>
          </cell>
          <cell r="C32" t="e">
            <v>#REF!</v>
          </cell>
          <cell r="E32" t="str">
            <v>Deprec., Deplet., &amp; Reclamation</v>
          </cell>
          <cell r="G32">
            <v>18.463025655094125</v>
          </cell>
          <cell r="H32" t="e">
            <v>#REF!</v>
          </cell>
          <cell r="I32" t="e">
            <v>#REF!</v>
          </cell>
          <cell r="K32" t="e">
            <v>#REF!</v>
          </cell>
          <cell r="L32">
            <v>70.452573254584451</v>
          </cell>
        </row>
        <row r="33">
          <cell r="A33" t="e">
            <v>#REF!</v>
          </cell>
          <cell r="B33" t="e">
            <v>#REF!</v>
          </cell>
          <cell r="C33" t="e">
            <v>#REF!</v>
          </cell>
          <cell r="E33" t="str">
            <v>Total KGC Cost/Ounce Poured</v>
          </cell>
          <cell r="G33" t="e">
            <v>#REF!</v>
          </cell>
          <cell r="H33" t="e">
            <v>#REF!</v>
          </cell>
          <cell r="I33" t="e">
            <v>#REF!</v>
          </cell>
          <cell r="K33" t="e">
            <v>#REF!</v>
          </cell>
          <cell r="L33" t="e">
            <v>#REF!</v>
          </cell>
        </row>
      </sheetData>
      <sheetData sheetId="15" refreshError="1">
        <row r="1">
          <cell r="G1" t="str">
            <v>Kumtor Operating Company</v>
          </cell>
        </row>
        <row r="2">
          <cell r="G2" t="str">
            <v>Efficiency &amp; Production Statistics</v>
          </cell>
        </row>
        <row r="3">
          <cell r="G3" t="str">
            <v>Comparative Statistics</v>
          </cell>
        </row>
        <row r="4">
          <cell r="G4" t="str">
            <v>December 31, 2002</v>
          </cell>
        </row>
        <row r="6">
          <cell r="B6" t="str">
            <v>Monthly Average Comparative</v>
          </cell>
          <cell r="J6" t="str">
            <v>Yearly Total Comparative</v>
          </cell>
        </row>
        <row r="7">
          <cell r="B7" t="str">
            <v>1997 Actual Average</v>
          </cell>
          <cell r="C7" t="str">
            <v>1998 Actual Average</v>
          </cell>
          <cell r="D7" t="str">
            <v>1999 Actual Average</v>
          </cell>
          <cell r="E7" t="str">
            <v>2000 Actual Average</v>
          </cell>
          <cell r="F7" t="str">
            <v>2001 Actual Average</v>
          </cell>
          <cell r="G7" t="str">
            <v>2002 Actual Average</v>
          </cell>
          <cell r="H7" t="str">
            <v>2002 Budget Average</v>
          </cell>
          <cell r="J7" t="str">
            <v>1997 Total Actual</v>
          </cell>
          <cell r="K7" t="str">
            <v>1998 Total Actual</v>
          </cell>
          <cell r="L7" t="str">
            <v>1999 Total Actual</v>
          </cell>
          <cell r="M7" t="str">
            <v>2000 Total Actual</v>
          </cell>
          <cell r="N7" t="str">
            <v>2001 Total Actual</v>
          </cell>
          <cell r="O7" t="str">
            <v>2002 Total Actual</v>
          </cell>
        </row>
        <row r="9">
          <cell r="A9" t="str">
            <v>MINING</v>
          </cell>
        </row>
        <row r="11">
          <cell r="A11" t="str">
            <v>BCM's:</v>
          </cell>
        </row>
        <row r="12">
          <cell r="A12" t="str">
            <v>Ice</v>
          </cell>
          <cell r="B12">
            <v>49899.5</v>
          </cell>
          <cell r="C12">
            <v>20277.083333333332</v>
          </cell>
          <cell r="D12">
            <v>104.16666666666667</v>
          </cell>
          <cell r="E12">
            <v>32281.25</v>
          </cell>
          <cell r="F12">
            <v>12125</v>
          </cell>
          <cell r="G12">
            <v>73058.333333333328</v>
          </cell>
          <cell r="H12">
            <v>0</v>
          </cell>
          <cell r="J12">
            <v>598794</v>
          </cell>
          <cell r="K12">
            <v>243325</v>
          </cell>
          <cell r="L12">
            <v>1250</v>
          </cell>
          <cell r="M12">
            <v>387375</v>
          </cell>
          <cell r="N12">
            <v>145500</v>
          </cell>
          <cell r="O12">
            <v>876700</v>
          </cell>
        </row>
        <row r="13">
          <cell r="A13" t="str">
            <v>Waste (including low grade ore)</v>
          </cell>
          <cell r="B13">
            <v>522459.16666666669</v>
          </cell>
          <cell r="C13">
            <v>777459.58333333337</v>
          </cell>
          <cell r="D13">
            <v>1008034.4166666666</v>
          </cell>
          <cell r="E13">
            <v>1104947.1666666667</v>
          </cell>
          <cell r="F13">
            <v>1380593.25</v>
          </cell>
          <cell r="G13">
            <v>1430033.25</v>
          </cell>
          <cell r="H13">
            <v>1427651.5</v>
          </cell>
          <cell r="J13">
            <v>6269510</v>
          </cell>
          <cell r="K13">
            <v>9329515</v>
          </cell>
          <cell r="L13">
            <v>12096413</v>
          </cell>
          <cell r="M13">
            <v>13259366</v>
          </cell>
          <cell r="N13">
            <v>16567119</v>
          </cell>
          <cell r="O13">
            <v>17160399</v>
          </cell>
        </row>
        <row r="14">
          <cell r="A14" t="str">
            <v>Ore</v>
          </cell>
          <cell r="B14">
            <v>133762.16666666666</v>
          </cell>
          <cell r="C14">
            <v>145423.75</v>
          </cell>
          <cell r="D14">
            <v>195411.16666666666</v>
          </cell>
          <cell r="E14">
            <v>150718.33333333334</v>
          </cell>
          <cell r="F14">
            <v>149871.83333333334</v>
          </cell>
          <cell r="G14">
            <v>136108.25</v>
          </cell>
          <cell r="H14">
            <v>154015.25</v>
          </cell>
          <cell r="J14">
            <v>1605146</v>
          </cell>
          <cell r="K14">
            <v>1745085</v>
          </cell>
          <cell r="L14">
            <v>2344934</v>
          </cell>
          <cell r="M14">
            <v>1808620</v>
          </cell>
          <cell r="N14">
            <v>1798462</v>
          </cell>
          <cell r="O14">
            <v>1633299</v>
          </cell>
        </row>
        <row r="15">
          <cell r="A15" t="str">
            <v>Total BCM's</v>
          </cell>
          <cell r="B15">
            <v>706120.83333333337</v>
          </cell>
          <cell r="C15">
            <v>943160.41666666674</v>
          </cell>
          <cell r="D15">
            <v>1203549.75</v>
          </cell>
          <cell r="E15">
            <v>1287946.75</v>
          </cell>
          <cell r="F15">
            <v>1542590.0833333333</v>
          </cell>
          <cell r="G15">
            <v>1639199.8333333333</v>
          </cell>
          <cell r="H15">
            <v>1581666.75</v>
          </cell>
          <cell r="J15">
            <v>8473450</v>
          </cell>
          <cell r="K15">
            <v>11317925</v>
          </cell>
          <cell r="L15">
            <v>14442597</v>
          </cell>
          <cell r="M15">
            <v>15455361</v>
          </cell>
          <cell r="N15">
            <v>18511081</v>
          </cell>
          <cell r="O15">
            <v>19670398</v>
          </cell>
        </row>
        <row r="17">
          <cell r="A17" t="str">
            <v>Tonnes:</v>
          </cell>
        </row>
        <row r="18">
          <cell r="A18" t="str">
            <v>Tonnes Mined Waste/Low Grade  &amp; Ice</v>
          </cell>
          <cell r="B18">
            <v>1501831.8333333333</v>
          </cell>
          <cell r="C18">
            <v>2233400.75</v>
          </cell>
          <cell r="D18">
            <v>2872988.75</v>
          </cell>
          <cell r="E18">
            <v>3606731.3708333336</v>
          </cell>
          <cell r="F18">
            <v>4372374.2374999998</v>
          </cell>
          <cell r="G18">
            <v>4527064.0249999994</v>
          </cell>
          <cell r="H18">
            <v>4522136.5958333341</v>
          </cell>
          <cell r="J18">
            <v>18021982</v>
          </cell>
          <cell r="K18">
            <v>26800809</v>
          </cell>
          <cell r="L18">
            <v>34475865</v>
          </cell>
          <cell r="M18">
            <v>38126208.950000003</v>
          </cell>
          <cell r="N18">
            <v>47342873.850000001</v>
          </cell>
          <cell r="O18">
            <v>49669864.299999997</v>
          </cell>
        </row>
        <row r="19">
          <cell r="A19" t="str">
            <v>Tonnes of Ore Mined</v>
          </cell>
          <cell r="B19">
            <v>380784.33333333331</v>
          </cell>
          <cell r="C19">
            <v>414457.66666666669</v>
          </cell>
          <cell r="D19">
            <v>556921.83333333337</v>
          </cell>
          <cell r="E19">
            <v>429547.29166666669</v>
          </cell>
          <cell r="F19">
            <v>427134.75</v>
          </cell>
          <cell r="G19">
            <v>387908.66666666669</v>
          </cell>
          <cell r="H19">
            <v>453330</v>
          </cell>
          <cell r="J19">
            <v>4569412</v>
          </cell>
          <cell r="K19">
            <v>4973492</v>
          </cell>
          <cell r="L19">
            <v>6683062</v>
          </cell>
          <cell r="M19">
            <v>5154567.5</v>
          </cell>
          <cell r="N19">
            <v>5125617</v>
          </cell>
          <cell r="O19">
            <v>4654904</v>
          </cell>
        </row>
        <row r="20">
          <cell r="A20" t="str">
            <v>Grade (g/t)</v>
          </cell>
          <cell r="B20">
            <v>5.5291678161654056</v>
          </cell>
          <cell r="C20">
            <v>4.7832082267670284</v>
          </cell>
          <cell r="D20">
            <v>3.96958262282768</v>
          </cell>
          <cell r="E20">
            <v>4.8385386874534086</v>
          </cell>
          <cell r="F20">
            <v>5.5011640147908052</v>
          </cell>
          <cell r="G20">
            <v>3.6794070896843412</v>
          </cell>
          <cell r="H20">
            <v>4.6681921161699718</v>
          </cell>
          <cell r="J20">
            <v>5.5291678161654065</v>
          </cell>
          <cell r="K20">
            <v>4.7832082267670284</v>
          </cell>
          <cell r="L20">
            <v>3.96958262282768</v>
          </cell>
          <cell r="M20">
            <v>4.8385386874534095</v>
          </cell>
          <cell r="N20">
            <v>5.5021640147908055</v>
          </cell>
          <cell r="O20">
            <v>3.6794070896843416</v>
          </cell>
        </row>
        <row r="21">
          <cell r="A21" t="str">
            <v>Ounces Mined</v>
          </cell>
          <cell r="B21">
            <v>67690.833333333328</v>
          </cell>
          <cell r="C21">
            <v>63736.833333333336</v>
          </cell>
          <cell r="D21">
            <v>71077.166666666672</v>
          </cell>
          <cell r="E21">
            <v>66821.5</v>
          </cell>
          <cell r="F21">
            <v>75545.833333333328</v>
          </cell>
          <cell r="G21">
            <v>45887.916666666664</v>
          </cell>
          <cell r="H21">
            <v>68038.416666666672</v>
          </cell>
          <cell r="J21">
            <v>812290</v>
          </cell>
          <cell r="K21">
            <v>764842</v>
          </cell>
          <cell r="L21">
            <v>852926</v>
          </cell>
          <cell r="M21">
            <v>801858</v>
          </cell>
          <cell r="N21">
            <v>906550</v>
          </cell>
          <cell r="O21">
            <v>550655</v>
          </cell>
        </row>
        <row r="23">
          <cell r="A23" t="str">
            <v>Cost Per BCM</v>
          </cell>
          <cell r="B23">
            <v>2.5906945813098559</v>
          </cell>
          <cell r="C23">
            <v>2.2747599051946357</v>
          </cell>
          <cell r="D23">
            <v>1.9300000000000002</v>
          </cell>
          <cell r="E23">
            <v>1.6807205603285489</v>
          </cell>
          <cell r="F23">
            <v>1.56304585507459</v>
          </cell>
          <cell r="G23">
            <v>0.43638935985225796</v>
          </cell>
          <cell r="H23">
            <v>0.61222969640517932</v>
          </cell>
          <cell r="J23">
            <v>2.5906945813098559</v>
          </cell>
          <cell r="K23">
            <v>2.2747599051946361</v>
          </cell>
          <cell r="L23">
            <v>1.9300000000000002</v>
          </cell>
          <cell r="M23">
            <v>1.6807205603285489</v>
          </cell>
          <cell r="N23">
            <v>1.5630458551826336</v>
          </cell>
          <cell r="O23">
            <v>0.43638935985225796</v>
          </cell>
        </row>
        <row r="25">
          <cell r="A25" t="str">
            <v>MILLING</v>
          </cell>
        </row>
        <row r="27">
          <cell r="A27" t="str">
            <v>Tonnes of Ore Milled</v>
          </cell>
          <cell r="B27">
            <v>335235.66666666669</v>
          </cell>
          <cell r="C27">
            <v>437864.83333333331</v>
          </cell>
          <cell r="D27">
            <v>441488.66666666669</v>
          </cell>
          <cell r="E27">
            <v>458140.08333333331</v>
          </cell>
          <cell r="F27">
            <v>455791.83333333331</v>
          </cell>
          <cell r="G27">
            <v>467593.66666666669</v>
          </cell>
          <cell r="H27">
            <v>453330</v>
          </cell>
          <cell r="J27">
            <v>4022828</v>
          </cell>
          <cell r="K27">
            <v>5254378</v>
          </cell>
          <cell r="L27">
            <v>5297864</v>
          </cell>
          <cell r="M27">
            <v>5497681</v>
          </cell>
          <cell r="N27">
            <v>5469502</v>
          </cell>
          <cell r="O27">
            <v>5611124</v>
          </cell>
        </row>
        <row r="28">
          <cell r="A28" t="str">
            <v>Grade (g/t)</v>
          </cell>
          <cell r="B28">
            <v>5.5510000000000002</v>
          </cell>
          <cell r="C28">
            <v>4.7699999999999996</v>
          </cell>
          <cell r="D28">
            <v>4.54</v>
          </cell>
          <cell r="E28">
            <v>4.6494932736402861</v>
          </cell>
          <cell r="F28">
            <v>5.1366643429328667</v>
          </cell>
          <cell r="G28">
            <v>3.7110215837325997</v>
          </cell>
          <cell r="H28">
            <v>4.6681921161699726</v>
          </cell>
          <cell r="J28">
            <v>5.5510000000000002</v>
          </cell>
          <cell r="K28">
            <v>4.7699999999999996</v>
          </cell>
          <cell r="L28">
            <v>4.54</v>
          </cell>
          <cell r="M28">
            <v>4.6494932736402861</v>
          </cell>
          <cell r="N28">
            <v>5.1366643429328667</v>
          </cell>
          <cell r="O28">
            <v>3.7110215837325997</v>
          </cell>
        </row>
        <row r="29">
          <cell r="A29" t="str">
            <v>Recovery</v>
          </cell>
          <cell r="B29">
            <v>0.73340000000000005</v>
          </cell>
          <cell r="C29">
            <v>0.78500000000000003</v>
          </cell>
          <cell r="D29">
            <v>0.79369999999999996</v>
          </cell>
          <cell r="E29">
            <v>0.81498359127739806</v>
          </cell>
          <cell r="F29">
            <v>0.83070864354709251</v>
          </cell>
          <cell r="G29">
            <v>0.78126741103103181</v>
          </cell>
          <cell r="H29">
            <v>0.81715354438240162</v>
          </cell>
          <cell r="J29">
            <v>0.73340000000000005</v>
          </cell>
          <cell r="K29">
            <v>0.78500000000000003</v>
          </cell>
          <cell r="L29">
            <v>0.79369999999999996</v>
          </cell>
          <cell r="M29">
            <v>0.81498359127739806</v>
          </cell>
          <cell r="N29">
            <v>0.83070864354709251</v>
          </cell>
          <cell r="O29">
            <v>0.78126741103103181</v>
          </cell>
        </row>
        <row r="30">
          <cell r="A30" t="str">
            <v>Ounces Extracted</v>
          </cell>
          <cell r="B30">
            <v>43885.416666666664</v>
          </cell>
          <cell r="C30">
            <v>52704.416666666664</v>
          </cell>
          <cell r="D30">
            <v>51143.416666666664</v>
          </cell>
          <cell r="E30">
            <v>55814.083333333336</v>
          </cell>
          <cell r="F30">
            <v>62529.862499999996</v>
          </cell>
          <cell r="G30">
            <v>43586.583333333336</v>
          </cell>
          <cell r="H30">
            <v>55597.833333333336</v>
          </cell>
          <cell r="J30">
            <v>526625</v>
          </cell>
          <cell r="K30">
            <v>632453</v>
          </cell>
          <cell r="L30">
            <v>613721</v>
          </cell>
          <cell r="M30">
            <v>669769</v>
          </cell>
          <cell r="N30">
            <v>750358.35</v>
          </cell>
          <cell r="O30">
            <v>523039</v>
          </cell>
        </row>
        <row r="32">
          <cell r="A32" t="str">
            <v>Ounces in Circuit Change</v>
          </cell>
          <cell r="B32">
            <v>-2037.4166666666642</v>
          </cell>
          <cell r="C32">
            <v>1059.0166666666628</v>
          </cell>
          <cell r="D32">
            <v>-266.5</v>
          </cell>
          <cell r="E32">
            <v>20.550572961605212</v>
          </cell>
          <cell r="F32">
            <v>196.68189803308633</v>
          </cell>
          <cell r="G32">
            <v>459.25</v>
          </cell>
          <cell r="H32">
            <v>0</v>
          </cell>
          <cell r="J32">
            <v>-24449</v>
          </cell>
          <cell r="K32">
            <v>12708.199999999953</v>
          </cell>
          <cell r="L32">
            <v>-3198</v>
          </cell>
          <cell r="M32">
            <v>246.60687553929165</v>
          </cell>
          <cell r="N32">
            <v>2360.1827763967449</v>
          </cell>
          <cell r="O32">
            <v>5511</v>
          </cell>
        </row>
        <row r="34">
          <cell r="A34" t="str">
            <v>Ounces Poured</v>
          </cell>
          <cell r="B34">
            <v>41848</v>
          </cell>
          <cell r="C34">
            <v>53763.433333333327</v>
          </cell>
          <cell r="D34">
            <v>50876.916666666664</v>
          </cell>
          <cell r="E34">
            <v>55834.633906294941</v>
          </cell>
          <cell r="F34">
            <v>62726.544398033082</v>
          </cell>
          <cell r="G34">
            <v>44045.833333333336</v>
          </cell>
          <cell r="H34">
            <v>55509.666666666664</v>
          </cell>
          <cell r="J34">
            <v>502176</v>
          </cell>
          <cell r="K34">
            <v>645161.19999999995</v>
          </cell>
          <cell r="L34">
            <v>610523</v>
          </cell>
          <cell r="M34">
            <v>670015.60687553929</v>
          </cell>
          <cell r="N34">
            <v>752718.53277639672</v>
          </cell>
          <cell r="O34">
            <v>528550</v>
          </cell>
        </row>
        <row r="35">
          <cell r="A35" t="str">
            <v>Cost Per Tonne</v>
          </cell>
          <cell r="B35">
            <v>6.5480554972770397</v>
          </cell>
          <cell r="C35">
            <v>6.3906201647464274</v>
          </cell>
          <cell r="D35">
            <v>5.4699999999999989</v>
          </cell>
          <cell r="E35">
            <v>5.3071253133821337</v>
          </cell>
          <cell r="F35">
            <v>5.6501037754442729</v>
          </cell>
          <cell r="G35">
            <v>1.1789186096230277</v>
          </cell>
          <cell r="H35">
            <v>4.5038857197479381</v>
          </cell>
          <cell r="J35">
            <v>6.5480554972770397</v>
          </cell>
          <cell r="K35">
            <v>6.3906201647464265</v>
          </cell>
          <cell r="L35">
            <v>5.47</v>
          </cell>
          <cell r="M35">
            <v>5.3071253133821337</v>
          </cell>
          <cell r="N35">
            <v>5.650103775444272</v>
          </cell>
          <cell r="O35">
            <v>1.1789186096230277</v>
          </cell>
        </row>
        <row r="36">
          <cell r="A36" t="str">
            <v xml:space="preserve"> </v>
          </cell>
        </row>
        <row r="37">
          <cell r="A37" t="str">
            <v>Average BCM's Per Day</v>
          </cell>
          <cell r="B37">
            <v>23214.931506849316</v>
          </cell>
          <cell r="C37">
            <v>31008.013698630137</v>
          </cell>
          <cell r="D37">
            <v>39568.758904109593</v>
          </cell>
          <cell r="E37">
            <v>42343.454794520549</v>
          </cell>
          <cell r="F37">
            <v>50715.290410958907</v>
          </cell>
          <cell r="G37">
            <v>53891.501369863014</v>
          </cell>
          <cell r="H37">
            <v>52000</v>
          </cell>
          <cell r="J37">
            <v>23214.931506849316</v>
          </cell>
          <cell r="K37">
            <v>31008.013698630137</v>
          </cell>
          <cell r="L37">
            <v>39568.758904109593</v>
          </cell>
          <cell r="M37">
            <v>42343.454794520549</v>
          </cell>
          <cell r="N37">
            <v>50715.290410958907</v>
          </cell>
          <cell r="O37">
            <v>53891.501369863014</v>
          </cell>
        </row>
        <row r="38">
          <cell r="A38" t="str">
            <v>Average Tonnes Per Day</v>
          </cell>
          <cell r="B38">
            <v>11021.446575342467</v>
          </cell>
          <cell r="C38">
            <v>14395.556164383561</v>
          </cell>
          <cell r="D38">
            <v>14514.69589041096</v>
          </cell>
          <cell r="E38">
            <v>15062.139726027397</v>
          </cell>
          <cell r="F38">
            <v>14984.936986301369</v>
          </cell>
          <cell r="G38">
            <v>15372.942465753425</v>
          </cell>
          <cell r="H38">
            <v>14904</v>
          </cell>
          <cell r="J38">
            <v>11021.446575342467</v>
          </cell>
          <cell r="K38">
            <v>14395.556164383561</v>
          </cell>
          <cell r="L38">
            <v>14514.69589041096</v>
          </cell>
          <cell r="M38">
            <v>15062.139726027397</v>
          </cell>
          <cell r="N38">
            <v>14984.936986301369</v>
          </cell>
          <cell r="O38">
            <v>15372.942465753425</v>
          </cell>
        </row>
        <row r="40">
          <cell r="A40" t="str">
            <v>INVENTORY</v>
          </cell>
        </row>
        <row r="41">
          <cell r="A41" t="str">
            <v xml:space="preserve"> </v>
          </cell>
        </row>
        <row r="42">
          <cell r="A42" t="str">
            <v>BROKEN ORE</v>
          </cell>
        </row>
        <row r="43">
          <cell r="A43" t="str">
            <v>Tonnes</v>
          </cell>
          <cell r="B43">
            <v>85708.333333333328</v>
          </cell>
          <cell r="C43">
            <v>62301.166666666664</v>
          </cell>
          <cell r="D43">
            <v>176143</v>
          </cell>
          <cell r="E43">
            <v>147550.25</v>
          </cell>
          <cell r="F43">
            <v>151265.13166666668</v>
          </cell>
          <cell r="G43">
            <v>415461.14999999997</v>
          </cell>
          <cell r="J43">
            <v>1028500</v>
          </cell>
          <cell r="K43">
            <v>747614</v>
          </cell>
          <cell r="L43">
            <v>2113716</v>
          </cell>
          <cell r="M43">
            <v>1770603</v>
          </cell>
          <cell r="N43">
            <v>1815181.58</v>
          </cell>
          <cell r="O43">
            <v>4985533.8</v>
          </cell>
        </row>
        <row r="44">
          <cell r="A44" t="str">
            <v>Grade</v>
          </cell>
          <cell r="B44">
            <v>4.7469626141370931</v>
          </cell>
          <cell r="C44">
            <v>4.8323485233823877</v>
          </cell>
          <cell r="D44">
            <v>2.8615220435290265</v>
          </cell>
          <cell r="E44">
            <v>3.0653897929010627</v>
          </cell>
          <cell r="F44">
            <v>3.3568863963901614</v>
          </cell>
          <cell r="G44">
            <v>0.3348383742407684</v>
          </cell>
          <cell r="J44">
            <v>4.7469626141370931</v>
          </cell>
          <cell r="K44">
            <v>4.8323485233823877</v>
          </cell>
          <cell r="L44">
            <v>2.8615220435290269</v>
          </cell>
          <cell r="M44">
            <v>3.0653897929010623</v>
          </cell>
          <cell r="N44">
            <v>3.3568863963901618</v>
          </cell>
          <cell r="O44">
            <v>2.141</v>
          </cell>
        </row>
        <row r="45">
          <cell r="A45" t="str">
            <v>Ounces</v>
          </cell>
          <cell r="B45">
            <v>13080.666666666666</v>
          </cell>
          <cell r="C45">
            <v>9679.3333333333339</v>
          </cell>
          <cell r="D45">
            <v>16205.166666666666</v>
          </cell>
          <cell r="E45">
            <v>14541.75</v>
          </cell>
          <cell r="F45">
            <v>16325.5</v>
          </cell>
          <cell r="G45">
            <v>4472.5649999999996</v>
          </cell>
          <cell r="J45">
            <v>156968</v>
          </cell>
          <cell r="K45">
            <v>116152</v>
          </cell>
          <cell r="L45">
            <v>194462</v>
          </cell>
          <cell r="M45">
            <v>174501</v>
          </cell>
          <cell r="N45">
            <v>195906</v>
          </cell>
          <cell r="O45">
            <v>53670.78</v>
          </cell>
        </row>
        <row r="46">
          <cell r="A46" t="str">
            <v>Value</v>
          </cell>
          <cell r="B46">
            <v>706896.75</v>
          </cell>
          <cell r="C46">
            <v>595241.58333333337</v>
          </cell>
          <cell r="D46">
            <v>1000440.1666666666</v>
          </cell>
          <cell r="E46">
            <v>914697.09890695463</v>
          </cell>
          <cell r="F46">
            <v>1099305.3211470046</v>
          </cell>
          <cell r="G46">
            <v>756737.89916666655</v>
          </cell>
          <cell r="J46">
            <v>8482761</v>
          </cell>
          <cell r="K46">
            <v>7142899</v>
          </cell>
          <cell r="L46">
            <v>12005282</v>
          </cell>
          <cell r="M46">
            <v>10976365.186883455</v>
          </cell>
          <cell r="N46">
            <v>13191663.853764055</v>
          </cell>
          <cell r="O46">
            <v>9080854.7899999991</v>
          </cell>
        </row>
        <row r="47">
          <cell r="A47" t="str">
            <v>Cost per ounce</v>
          </cell>
          <cell r="B47">
            <v>54.041339636104176</v>
          </cell>
          <cell r="C47">
            <v>61.496134375645703</v>
          </cell>
          <cell r="D47">
            <v>61.735876418014833</v>
          </cell>
          <cell r="E47">
            <v>62.901445761820597</v>
          </cell>
          <cell r="F47">
            <v>67.336701549539342</v>
          </cell>
          <cell r="G47">
            <v>169.19550619536366</v>
          </cell>
          <cell r="J47">
            <v>54.041339636104176</v>
          </cell>
          <cell r="K47">
            <v>61.496134375645703</v>
          </cell>
          <cell r="L47">
            <v>61.735876418014833</v>
          </cell>
          <cell r="M47">
            <v>62.90144576182059</v>
          </cell>
          <cell r="N47">
            <v>67.336701549539342</v>
          </cell>
          <cell r="O47">
            <v>169.19550619536363</v>
          </cell>
        </row>
        <row r="49">
          <cell r="A49" t="str">
            <v>IN-CURCUIT</v>
          </cell>
        </row>
        <row r="50">
          <cell r="A50" t="str">
            <v>Ounces</v>
          </cell>
          <cell r="B50">
            <v>2530</v>
          </cell>
          <cell r="C50">
            <v>2004.1666666666667</v>
          </cell>
          <cell r="D50">
            <v>1738.5</v>
          </cell>
          <cell r="E50">
            <v>1717.8891666666666</v>
          </cell>
          <cell r="F50">
            <v>1521.0191666666667</v>
          </cell>
          <cell r="G50">
            <v>790.58333333333337</v>
          </cell>
          <cell r="J50">
            <v>30360</v>
          </cell>
          <cell r="K50">
            <v>24050</v>
          </cell>
          <cell r="L50">
            <v>20862</v>
          </cell>
          <cell r="M50">
            <v>20614.669999999998</v>
          </cell>
          <cell r="N50">
            <v>18252.23</v>
          </cell>
          <cell r="O50">
            <v>9487</v>
          </cell>
        </row>
        <row r="51">
          <cell r="A51" t="str">
            <v>Value</v>
          </cell>
          <cell r="B51">
            <v>223930.08333333334</v>
          </cell>
          <cell r="C51">
            <v>145222.66666666666</v>
          </cell>
          <cell r="D51">
            <v>161149.66666666666</v>
          </cell>
          <cell r="E51">
            <v>158591.89333065221</v>
          </cell>
          <cell r="F51">
            <v>255107.24107652917</v>
          </cell>
          <cell r="G51">
            <v>230139.52833333332</v>
          </cell>
          <cell r="J51">
            <v>2687161</v>
          </cell>
          <cell r="K51">
            <v>1742672</v>
          </cell>
          <cell r="L51">
            <v>1933796</v>
          </cell>
          <cell r="M51">
            <v>1903102.7199678265</v>
          </cell>
          <cell r="N51">
            <v>3061286.8929183502</v>
          </cell>
          <cell r="O51">
            <v>2761674.34</v>
          </cell>
        </row>
        <row r="52">
          <cell r="A52" t="str">
            <v>Cost per ounce</v>
          </cell>
          <cell r="B52">
            <v>88.509914361001321</v>
          </cell>
          <cell r="C52">
            <v>72.460374220374206</v>
          </cell>
          <cell r="D52">
            <v>92.694660147636853</v>
          </cell>
          <cell r="E52">
            <v>92.317884301219792</v>
          </cell>
          <cell r="F52">
            <v>167.72125339853542</v>
          </cell>
          <cell r="G52">
            <v>291.10091071993253</v>
          </cell>
          <cell r="J52">
            <v>88.509914361001321</v>
          </cell>
          <cell r="K52">
            <v>72.46037422037422</v>
          </cell>
          <cell r="L52">
            <v>92.694660147636853</v>
          </cell>
          <cell r="M52">
            <v>92.317884301219792</v>
          </cell>
          <cell r="N52">
            <v>167.72125339853542</v>
          </cell>
          <cell r="O52">
            <v>291.10091071993253</v>
          </cell>
        </row>
        <row r="54">
          <cell r="A54" t="str">
            <v>FINISHED GOLD</v>
          </cell>
        </row>
        <row r="55">
          <cell r="A55" t="str">
            <v>Ounces</v>
          </cell>
          <cell r="B55">
            <v>1446.5</v>
          </cell>
          <cell r="C55">
            <v>666.91666666666663</v>
          </cell>
          <cell r="D55">
            <v>511.5</v>
          </cell>
          <cell r="E55">
            <v>202.33002120505748</v>
          </cell>
          <cell r="F55">
            <v>2166.324053130365</v>
          </cell>
          <cell r="G55">
            <v>1370.855779165975</v>
          </cell>
          <cell r="J55">
            <v>17358</v>
          </cell>
          <cell r="K55">
            <v>8003</v>
          </cell>
          <cell r="L55">
            <v>6138</v>
          </cell>
          <cell r="M55">
            <v>2427.9602544606896</v>
          </cell>
          <cell r="N55">
            <v>25995.888637564378</v>
          </cell>
          <cell r="O55">
            <v>16450.2693499917</v>
          </cell>
        </row>
        <row r="56">
          <cell r="A56" t="str">
            <v>Value</v>
          </cell>
          <cell r="B56">
            <v>346552.08333333331</v>
          </cell>
          <cell r="C56">
            <v>165228.25</v>
          </cell>
          <cell r="D56">
            <v>118534.75</v>
          </cell>
          <cell r="E56">
            <v>47973.407825431474</v>
          </cell>
          <cell r="F56">
            <v>542836.49816601223</v>
          </cell>
          <cell r="G56">
            <v>484041.43416666664</v>
          </cell>
          <cell r="J56">
            <v>4158625</v>
          </cell>
          <cell r="K56">
            <v>1982739</v>
          </cell>
          <cell r="L56">
            <v>1422417</v>
          </cell>
          <cell r="M56">
            <v>575680.89390517771</v>
          </cell>
          <cell r="N56">
            <v>6514037.9779921463</v>
          </cell>
          <cell r="O56">
            <v>5808497.21</v>
          </cell>
        </row>
        <row r="57">
          <cell r="A57" t="str">
            <v>Cost per ounce</v>
          </cell>
          <cell r="B57">
            <v>239.57973268809769</v>
          </cell>
          <cell r="C57">
            <v>247.74946894914407</v>
          </cell>
          <cell r="D57">
            <v>231.7394916911046</v>
          </cell>
          <cell r="E57">
            <v>237.10474372367793</v>
          </cell>
          <cell r="F57">
            <v>250.57954620482877</v>
          </cell>
          <cell r="G57">
            <v>353.09435282911829</v>
          </cell>
          <cell r="J57">
            <v>239.57973268809772</v>
          </cell>
          <cell r="K57">
            <v>247.74946894914407</v>
          </cell>
          <cell r="L57">
            <v>231.7394916911046</v>
          </cell>
          <cell r="M57">
            <v>237.10474372367796</v>
          </cell>
          <cell r="N57">
            <v>250.57954620482877</v>
          </cell>
          <cell r="O57">
            <v>353.09435282911829</v>
          </cell>
        </row>
        <row r="65">
          <cell r="A65" t="str">
            <v>Кумтор Оперейтинг Компани</v>
          </cell>
        </row>
        <row r="66">
          <cell r="A66" t="str">
            <v>Статистические данные по эффективности и производству</v>
          </cell>
        </row>
        <row r="67">
          <cell r="A67" t="str">
            <v xml:space="preserve">Сравнительные статданные </v>
          </cell>
        </row>
        <row r="68">
          <cell r="A68" t="str">
            <v>31 августа 2002 года</v>
          </cell>
        </row>
        <row r="70">
          <cell r="B70" t="str">
            <v>Месячные итоговые сравнительные данные</v>
          </cell>
          <cell r="J70" t="str">
            <v>Годовые итоговые сравнительные данные</v>
          </cell>
        </row>
        <row r="71">
          <cell r="B71" t="str">
            <v>В среднем за 1997</v>
          </cell>
          <cell r="C71" t="str">
            <v>В среднем за 1998</v>
          </cell>
          <cell r="D71" t="str">
            <v>В среднем за 1999</v>
          </cell>
          <cell r="E71" t="str">
            <v>В среднем за 2000</v>
          </cell>
          <cell r="F71" t="str">
            <v>В среднем за 2001</v>
          </cell>
          <cell r="G71" t="str">
            <v>В среднем за 2002</v>
          </cell>
          <cell r="H71" t="str">
            <v>В среднем по бюджету за 2002</v>
          </cell>
          <cell r="J71" t="str">
            <v>Итого за 1997</v>
          </cell>
          <cell r="K71" t="str">
            <v>Итого за 1998</v>
          </cell>
          <cell r="L71" t="str">
            <v>Итого за 1999</v>
          </cell>
          <cell r="M71" t="str">
            <v>Итого за 2000</v>
          </cell>
          <cell r="N71" t="str">
            <v>Итого за 2001</v>
          </cell>
          <cell r="O71" t="str">
            <v>Итого за 2002</v>
          </cell>
        </row>
        <row r="73">
          <cell r="A73" t="str">
            <v>ДОБЫЧА</v>
          </cell>
          <cell r="K73" t="str">
            <v>`</v>
          </cell>
        </row>
        <row r="75">
          <cell r="A75" t="str">
            <v>Куб.м.</v>
          </cell>
        </row>
        <row r="76">
          <cell r="A76" t="str">
            <v>Лед</v>
          </cell>
          <cell r="B76">
            <v>49899.5</v>
          </cell>
          <cell r="C76">
            <v>20277.083333333332</v>
          </cell>
          <cell r="D76">
            <v>104.16666666666667</v>
          </cell>
          <cell r="E76">
            <v>32281.25</v>
          </cell>
          <cell r="F76">
            <v>12125</v>
          </cell>
          <cell r="G76">
            <v>73058.333333333328</v>
          </cell>
          <cell r="H76">
            <v>0</v>
          </cell>
          <cell r="J76">
            <v>598794</v>
          </cell>
          <cell r="K76">
            <v>243325</v>
          </cell>
          <cell r="L76">
            <v>1250</v>
          </cell>
          <cell r="M76">
            <v>387375</v>
          </cell>
          <cell r="N76">
            <v>145500</v>
          </cell>
          <cell r="O76">
            <v>876700</v>
          </cell>
        </row>
        <row r="77">
          <cell r="A77" t="str">
            <v>Пуст. пор. (Вкл. низкосорт. руду)</v>
          </cell>
          <cell r="B77">
            <v>522459.16666666669</v>
          </cell>
          <cell r="C77">
            <v>777459.58333333337</v>
          </cell>
          <cell r="D77">
            <v>1008034.4166666666</v>
          </cell>
          <cell r="E77">
            <v>1104947.1666666667</v>
          </cell>
          <cell r="F77">
            <v>1380593.25</v>
          </cell>
          <cell r="G77">
            <v>1430033.25</v>
          </cell>
          <cell r="H77">
            <v>1427651.5</v>
          </cell>
          <cell r="J77">
            <v>6269510</v>
          </cell>
          <cell r="K77">
            <v>9329515</v>
          </cell>
          <cell r="L77">
            <v>12096413</v>
          </cell>
          <cell r="M77">
            <v>13259366</v>
          </cell>
          <cell r="N77">
            <v>16567119</v>
          </cell>
          <cell r="O77">
            <v>17160399</v>
          </cell>
        </row>
        <row r="78">
          <cell r="A78" t="str">
            <v>Руда</v>
          </cell>
          <cell r="B78">
            <v>133762.16666666666</v>
          </cell>
          <cell r="C78">
            <v>145423.75</v>
          </cell>
          <cell r="D78">
            <v>195411.16666666666</v>
          </cell>
          <cell r="E78">
            <v>150718.33333333334</v>
          </cell>
          <cell r="F78">
            <v>149871.83333333334</v>
          </cell>
          <cell r="G78">
            <v>136108.25</v>
          </cell>
          <cell r="H78">
            <v>154015.25</v>
          </cell>
          <cell r="J78">
            <v>1605146</v>
          </cell>
          <cell r="K78">
            <v>1745085</v>
          </cell>
          <cell r="L78">
            <v>2344934</v>
          </cell>
          <cell r="M78">
            <v>1808620</v>
          </cell>
          <cell r="N78">
            <v>1798462</v>
          </cell>
          <cell r="O78">
            <v>1633299</v>
          </cell>
        </row>
        <row r="79">
          <cell r="A79" t="str">
            <v>Итого куб. м.</v>
          </cell>
          <cell r="B79">
            <v>706120.83333333337</v>
          </cell>
          <cell r="C79">
            <v>943160.41666666674</v>
          </cell>
          <cell r="D79">
            <v>1203549.75</v>
          </cell>
          <cell r="E79">
            <v>1287946.75</v>
          </cell>
          <cell r="F79">
            <v>1542590.0833333333</v>
          </cell>
          <cell r="G79">
            <v>1639199.8333333333</v>
          </cell>
          <cell r="H79">
            <v>1581666.75</v>
          </cell>
          <cell r="J79">
            <v>8473450</v>
          </cell>
          <cell r="K79">
            <v>11317925</v>
          </cell>
          <cell r="L79">
            <v>14442597</v>
          </cell>
          <cell r="M79">
            <v>15455361</v>
          </cell>
          <cell r="N79">
            <v>18511081</v>
          </cell>
          <cell r="O79">
            <v>19670398</v>
          </cell>
        </row>
        <row r="81">
          <cell r="A81" t="str">
            <v>Тонны:</v>
          </cell>
        </row>
        <row r="82">
          <cell r="A82" t="str">
            <v>Тонны доб. пуст. породы/НС.руды и льда</v>
          </cell>
          <cell r="B82">
            <v>1501831.8333333333</v>
          </cell>
          <cell r="C82">
            <v>2233400.75</v>
          </cell>
          <cell r="D82">
            <v>2872988.75</v>
          </cell>
          <cell r="E82">
            <v>3606731.3708333336</v>
          </cell>
          <cell r="F82">
            <v>4372374.2374999998</v>
          </cell>
          <cell r="G82">
            <v>4527064.0249999994</v>
          </cell>
          <cell r="H82">
            <v>4522136.5958333341</v>
          </cell>
          <cell r="J82">
            <v>18021982</v>
          </cell>
          <cell r="K82">
            <v>26800809</v>
          </cell>
          <cell r="L82">
            <v>34475865</v>
          </cell>
          <cell r="M82">
            <v>38126208.950000003</v>
          </cell>
          <cell r="N82">
            <v>47342873.850000001</v>
          </cell>
          <cell r="O82">
            <v>49669864.299999997</v>
          </cell>
        </row>
        <row r="83">
          <cell r="A83" t="str">
            <v>Тонны добытой руды</v>
          </cell>
          <cell r="B83">
            <v>380784.33333333331</v>
          </cell>
          <cell r="C83">
            <v>414457.66666666669</v>
          </cell>
          <cell r="D83">
            <v>556921.83333333337</v>
          </cell>
          <cell r="E83">
            <v>429547.29166666669</v>
          </cell>
          <cell r="F83">
            <v>427134.75</v>
          </cell>
          <cell r="G83">
            <v>387908.66666666669</v>
          </cell>
          <cell r="H83">
            <v>453330</v>
          </cell>
          <cell r="J83">
            <v>4569412</v>
          </cell>
          <cell r="K83">
            <v>4973492</v>
          </cell>
          <cell r="L83">
            <v>6683062</v>
          </cell>
          <cell r="M83">
            <v>5154567.5</v>
          </cell>
          <cell r="N83">
            <v>5125617</v>
          </cell>
          <cell r="O83">
            <v>4654904</v>
          </cell>
        </row>
        <row r="84">
          <cell r="A84" t="str">
            <v>Содержание (г/т)</v>
          </cell>
          <cell r="B84">
            <v>5.5291678161654056</v>
          </cell>
          <cell r="C84">
            <v>4.7832082267670284</v>
          </cell>
          <cell r="D84">
            <v>3.96958262282768</v>
          </cell>
          <cell r="E84">
            <v>4.8385386874534086</v>
          </cell>
          <cell r="F84">
            <v>5.5011640147908052</v>
          </cell>
          <cell r="G84">
            <v>3.6794070896843412</v>
          </cell>
          <cell r="H84">
            <v>4.6681921161699718</v>
          </cell>
          <cell r="J84">
            <v>5.5291678161654065</v>
          </cell>
          <cell r="K84">
            <v>4.7832082267670284</v>
          </cell>
          <cell r="L84">
            <v>3.96958262282768</v>
          </cell>
          <cell r="M84">
            <v>4.8385386874534095</v>
          </cell>
          <cell r="N84">
            <v>5.5021640147908055</v>
          </cell>
          <cell r="O84">
            <v>3.6794070896843416</v>
          </cell>
        </row>
        <row r="85">
          <cell r="A85" t="str">
            <v>Добытые унции</v>
          </cell>
          <cell r="B85">
            <v>67690.833333333328</v>
          </cell>
          <cell r="C85">
            <v>63736.833333333336</v>
          </cell>
          <cell r="D85">
            <v>71077.166666666672</v>
          </cell>
          <cell r="E85">
            <v>66821.5</v>
          </cell>
          <cell r="F85">
            <v>75545.833333333328</v>
          </cell>
          <cell r="G85">
            <v>45887.916666666664</v>
          </cell>
          <cell r="H85">
            <v>68038.416666666672</v>
          </cell>
          <cell r="J85">
            <v>812290</v>
          </cell>
          <cell r="K85">
            <v>764842</v>
          </cell>
          <cell r="L85">
            <v>852926</v>
          </cell>
          <cell r="M85">
            <v>801858</v>
          </cell>
          <cell r="N85">
            <v>906550</v>
          </cell>
          <cell r="O85">
            <v>550655</v>
          </cell>
        </row>
        <row r="87">
          <cell r="A87" t="str">
            <v>Себестоимость куб.м.</v>
          </cell>
          <cell r="B87">
            <v>2.5906945813098559</v>
          </cell>
          <cell r="C87">
            <v>2.2747599051946357</v>
          </cell>
          <cell r="D87">
            <v>1.9300000000000002</v>
          </cell>
          <cell r="E87">
            <v>1.6807205603285489</v>
          </cell>
          <cell r="F87">
            <v>1.56304585507459</v>
          </cell>
          <cell r="G87">
            <v>0.43638935985225796</v>
          </cell>
          <cell r="H87">
            <v>0.61222969640517932</v>
          </cell>
          <cell r="J87">
            <v>2.5906945813098559</v>
          </cell>
          <cell r="K87">
            <v>2.2747599051946361</v>
          </cell>
          <cell r="L87">
            <v>1.9300000000000002</v>
          </cell>
          <cell r="M87">
            <v>1.6807205603285489</v>
          </cell>
          <cell r="N87">
            <v>1.5630458551826336</v>
          </cell>
          <cell r="O87">
            <v>0.43638935985225796</v>
          </cell>
        </row>
        <row r="89">
          <cell r="A89" t="str">
            <v>ПЕРЕРАБОТКА</v>
          </cell>
        </row>
        <row r="91">
          <cell r="A91" t="str">
            <v>Тонны добытой руды</v>
          </cell>
          <cell r="B91">
            <v>335235.66666666669</v>
          </cell>
          <cell r="C91">
            <v>437864.83333333331</v>
          </cell>
          <cell r="D91">
            <v>441488.66666666669</v>
          </cell>
          <cell r="E91">
            <v>458140.08333333331</v>
          </cell>
          <cell r="F91">
            <v>455791.83333333331</v>
          </cell>
          <cell r="G91">
            <v>467593.66666666669</v>
          </cell>
          <cell r="H91">
            <v>453330</v>
          </cell>
          <cell r="J91">
            <v>4022828</v>
          </cell>
          <cell r="K91">
            <v>5254378</v>
          </cell>
          <cell r="L91">
            <v>5297864</v>
          </cell>
          <cell r="M91">
            <v>5497681</v>
          </cell>
          <cell r="N91">
            <v>5469502</v>
          </cell>
          <cell r="O91">
            <v>5611124</v>
          </cell>
        </row>
        <row r="92">
          <cell r="A92" t="str">
            <v>Содержание (г/т)</v>
          </cell>
          <cell r="B92">
            <v>5.5510000000000002</v>
          </cell>
          <cell r="C92">
            <v>4.7699999999999996</v>
          </cell>
          <cell r="D92">
            <v>4.54</v>
          </cell>
          <cell r="E92">
            <v>4.6494932736402861</v>
          </cell>
          <cell r="F92">
            <v>5.1366643429328667</v>
          </cell>
          <cell r="G92">
            <v>3.7110215837325997</v>
          </cell>
          <cell r="H92">
            <v>4.6681921161699726</v>
          </cell>
          <cell r="J92">
            <v>5.5510000000000002</v>
          </cell>
          <cell r="K92">
            <v>4.7699999999999996</v>
          </cell>
          <cell r="L92">
            <v>4.54</v>
          </cell>
          <cell r="M92">
            <v>4.6494932736402861</v>
          </cell>
          <cell r="N92">
            <v>5.1366643429328667</v>
          </cell>
          <cell r="O92">
            <v>3.7110215837325997</v>
          </cell>
        </row>
        <row r="93">
          <cell r="A93" t="str">
            <v>Извлечение</v>
          </cell>
          <cell r="B93">
            <v>0.73340000000000005</v>
          </cell>
          <cell r="C93">
            <v>0.78500000000000003</v>
          </cell>
          <cell r="D93">
            <v>0.79369999999999996</v>
          </cell>
          <cell r="E93">
            <v>0.81498359127739806</v>
          </cell>
          <cell r="F93">
            <v>0.83070864354709251</v>
          </cell>
          <cell r="G93">
            <v>0.78126741103103181</v>
          </cell>
          <cell r="H93">
            <v>0.81715354438240162</v>
          </cell>
          <cell r="J93">
            <v>0.73340000000000005</v>
          </cell>
          <cell r="K93">
            <v>0.78500000000000003</v>
          </cell>
          <cell r="L93">
            <v>0.79369999999999996</v>
          </cell>
          <cell r="M93">
            <v>0.81498359127739806</v>
          </cell>
          <cell r="N93">
            <v>0.83070864354709251</v>
          </cell>
          <cell r="O93">
            <v>0.78126741103103181</v>
          </cell>
        </row>
        <row r="94">
          <cell r="A94" t="str">
            <v>Извлеченные унции</v>
          </cell>
          <cell r="B94">
            <v>43885.416666666664</v>
          </cell>
          <cell r="C94">
            <v>52704.416666666664</v>
          </cell>
          <cell r="D94">
            <v>51143.416666666664</v>
          </cell>
          <cell r="E94">
            <v>55814.083333333336</v>
          </cell>
          <cell r="F94">
            <v>62529.862499999996</v>
          </cell>
          <cell r="G94">
            <v>43586.583333333336</v>
          </cell>
          <cell r="H94">
            <v>55597.833333333336</v>
          </cell>
          <cell r="J94">
            <v>526625</v>
          </cell>
          <cell r="K94">
            <v>632453</v>
          </cell>
          <cell r="L94">
            <v>613721</v>
          </cell>
          <cell r="M94">
            <v>669769</v>
          </cell>
          <cell r="N94">
            <v>750358.35</v>
          </cell>
          <cell r="O94">
            <v>523039</v>
          </cell>
        </row>
        <row r="96">
          <cell r="A96" t="str">
            <v>Изм. кол-ва унций в незавер. пр-ве</v>
          </cell>
          <cell r="B96">
            <v>-2037.4166666666642</v>
          </cell>
          <cell r="C96">
            <v>1059.0166666666628</v>
          </cell>
          <cell r="D96">
            <v>-266.5</v>
          </cell>
          <cell r="E96">
            <v>20.550572961605212</v>
          </cell>
          <cell r="F96">
            <v>196.68189803308633</v>
          </cell>
          <cell r="G96">
            <v>459.25</v>
          </cell>
          <cell r="H96">
            <v>0</v>
          </cell>
          <cell r="J96">
            <v>-24449</v>
          </cell>
          <cell r="K96">
            <v>12708.199999999953</v>
          </cell>
          <cell r="L96">
            <v>-3198</v>
          </cell>
          <cell r="M96">
            <v>246.60687553929165</v>
          </cell>
          <cell r="N96">
            <v>2360.1827763967449</v>
          </cell>
          <cell r="O96">
            <v>5511</v>
          </cell>
        </row>
        <row r="98">
          <cell r="A98" t="str">
            <v>Отлито унций</v>
          </cell>
          <cell r="B98">
            <v>41848</v>
          </cell>
          <cell r="C98">
            <v>53763.433333333327</v>
          </cell>
          <cell r="D98">
            <v>50876.916666666664</v>
          </cell>
          <cell r="E98">
            <v>55834.633906294941</v>
          </cell>
          <cell r="F98">
            <v>62726.544398033082</v>
          </cell>
          <cell r="G98">
            <v>44045.833333333336</v>
          </cell>
          <cell r="H98">
            <v>55509.666666666664</v>
          </cell>
          <cell r="J98">
            <v>502176</v>
          </cell>
          <cell r="K98">
            <v>645161.19999999995</v>
          </cell>
          <cell r="L98">
            <v>610523</v>
          </cell>
          <cell r="M98">
            <v>670015.60687553929</v>
          </cell>
          <cell r="N98">
            <v>752718.53277639672</v>
          </cell>
          <cell r="O98">
            <v>528550</v>
          </cell>
        </row>
        <row r="99">
          <cell r="A99" t="str">
            <v>Себестоимость 1 тонны</v>
          </cell>
          <cell r="B99">
            <v>6.5480554972770397</v>
          </cell>
          <cell r="C99">
            <v>6.3906201647464274</v>
          </cell>
          <cell r="D99">
            <v>5.4699999999999989</v>
          </cell>
          <cell r="E99">
            <v>5.3071253133821337</v>
          </cell>
          <cell r="F99">
            <v>5.6501037754442729</v>
          </cell>
          <cell r="G99">
            <v>1.1789186096230277</v>
          </cell>
          <cell r="H99">
            <v>4.5038857197479381</v>
          </cell>
          <cell r="J99">
            <v>6.5480554972770397</v>
          </cell>
          <cell r="K99">
            <v>6.3906201647464265</v>
          </cell>
          <cell r="L99">
            <v>5.47</v>
          </cell>
          <cell r="M99">
            <v>5.3071253133821337</v>
          </cell>
          <cell r="N99">
            <v>5.650103775444272</v>
          </cell>
          <cell r="O99">
            <v>1.1789186096230277</v>
          </cell>
        </row>
        <row r="101">
          <cell r="A101" t="str">
            <v>Средние куб. метры в день</v>
          </cell>
          <cell r="B101">
            <v>23214.931506849316</v>
          </cell>
          <cell r="C101">
            <v>31008.013698630137</v>
          </cell>
          <cell r="D101">
            <v>39568.758904109593</v>
          </cell>
          <cell r="E101">
            <v>42343.454794520549</v>
          </cell>
          <cell r="F101">
            <v>50715.290410958907</v>
          </cell>
          <cell r="G101">
            <v>53891.501369863014</v>
          </cell>
          <cell r="H101">
            <v>52000</v>
          </cell>
          <cell r="J101">
            <v>23214.931506849316</v>
          </cell>
          <cell r="K101">
            <v>31008.013698630137</v>
          </cell>
          <cell r="L101">
            <v>39568.758904109593</v>
          </cell>
          <cell r="M101">
            <v>42343.454794520549</v>
          </cell>
          <cell r="N101">
            <v>50715.290410958907</v>
          </cell>
          <cell r="O101">
            <v>53891.501369863014</v>
          </cell>
        </row>
        <row r="102">
          <cell r="A102" t="str">
            <v>Среднее кол-во тонн в день</v>
          </cell>
          <cell r="B102">
            <v>11021.446575342467</v>
          </cell>
          <cell r="C102">
            <v>14395.556164383561</v>
          </cell>
          <cell r="D102">
            <v>14514.69589041096</v>
          </cell>
          <cell r="E102">
            <v>15062.139726027397</v>
          </cell>
          <cell r="F102">
            <v>14984.936986301369</v>
          </cell>
          <cell r="G102">
            <v>15372.942465753425</v>
          </cell>
          <cell r="H102">
            <v>14904</v>
          </cell>
          <cell r="J102">
            <v>11021.446575342467</v>
          </cell>
          <cell r="K102">
            <v>14395.556164383561</v>
          </cell>
          <cell r="L102">
            <v>14514.69589041096</v>
          </cell>
          <cell r="M102">
            <v>15062.139726027397</v>
          </cell>
          <cell r="N102">
            <v>14984.936986301369</v>
          </cell>
          <cell r="O102">
            <v>15372.942465753425</v>
          </cell>
        </row>
      </sheetData>
      <sheetData sheetId="16" refreshError="1">
        <row r="1">
          <cell r="B1" t="str">
            <v>Kumtor Operating Company</v>
          </cell>
        </row>
        <row r="2">
          <cell r="B2" t="str">
            <v>Efficiency &amp; Production Statistics</v>
          </cell>
        </row>
        <row r="3">
          <cell r="B3" t="str">
            <v>December 31, 2002</v>
          </cell>
        </row>
        <row r="5">
          <cell r="C5" t="str">
            <v>Jan</v>
          </cell>
          <cell r="D5" t="str">
            <v>Feb</v>
          </cell>
          <cell r="E5" t="str">
            <v>Mar</v>
          </cell>
          <cell r="F5" t="str">
            <v>Apr</v>
          </cell>
          <cell r="G5" t="str">
            <v>May</v>
          </cell>
          <cell r="H5" t="str">
            <v>Jun</v>
          </cell>
          <cell r="I5" t="str">
            <v>Jul</v>
          </cell>
          <cell r="J5" t="str">
            <v>Aug</v>
          </cell>
          <cell r="K5" t="str">
            <v>Sep</v>
          </cell>
          <cell r="L5" t="str">
            <v>Oct</v>
          </cell>
          <cell r="M5" t="str">
            <v>Nov</v>
          </cell>
          <cell r="N5" t="str">
            <v>Dec</v>
          </cell>
          <cell r="O5" t="str">
            <v>YTD 2002 Total</v>
          </cell>
        </row>
        <row r="6">
          <cell r="B6" t="str">
            <v>MINING</v>
          </cell>
        </row>
        <row r="7">
          <cell r="B7" t="str">
            <v>BCM's:</v>
          </cell>
        </row>
        <row r="8">
          <cell r="B8" t="str">
            <v>Ice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195175</v>
          </cell>
          <cell r="K8">
            <v>412325</v>
          </cell>
          <cell r="L8">
            <v>146700</v>
          </cell>
          <cell r="M8">
            <v>59050</v>
          </cell>
          <cell r="N8">
            <v>63450</v>
          </cell>
          <cell r="O8">
            <v>876700</v>
          </cell>
        </row>
        <row r="9">
          <cell r="B9" t="str">
            <v>Waste (including low grade ore)</v>
          </cell>
          <cell r="C9">
            <v>1499723</v>
          </cell>
          <cell r="D9">
            <v>1433688</v>
          </cell>
          <cell r="E9">
            <v>1553722</v>
          </cell>
          <cell r="F9">
            <v>1442519</v>
          </cell>
          <cell r="G9">
            <v>1507844</v>
          </cell>
          <cell r="H9">
            <v>1543820</v>
          </cell>
          <cell r="I9">
            <v>920826</v>
          </cell>
          <cell r="J9">
            <v>979346</v>
          </cell>
          <cell r="K9">
            <v>1186770</v>
          </cell>
          <cell r="L9">
            <v>1597728</v>
          </cell>
          <cell r="M9">
            <v>1631808</v>
          </cell>
          <cell r="N9">
            <v>1862605</v>
          </cell>
          <cell r="O9">
            <v>17160399</v>
          </cell>
        </row>
        <row r="10">
          <cell r="B10" t="str">
            <v>Ore</v>
          </cell>
          <cell r="C10">
            <v>170570</v>
          </cell>
          <cell r="D10">
            <v>150820</v>
          </cell>
          <cell r="E10">
            <v>168233</v>
          </cell>
          <cell r="F10">
            <v>154572</v>
          </cell>
          <cell r="G10">
            <v>138938</v>
          </cell>
          <cell r="H10">
            <v>112721</v>
          </cell>
          <cell r="I10">
            <v>91668</v>
          </cell>
          <cell r="J10">
            <v>96444</v>
          </cell>
          <cell r="K10">
            <v>71450</v>
          </cell>
          <cell r="L10">
            <v>106800</v>
          </cell>
          <cell r="M10">
            <v>197333</v>
          </cell>
          <cell r="N10">
            <v>173750</v>
          </cell>
          <cell r="O10">
            <v>1633299</v>
          </cell>
        </row>
        <row r="11">
          <cell r="B11" t="str">
            <v>Total BCM's</v>
          </cell>
          <cell r="C11">
            <v>1670293</v>
          </cell>
          <cell r="D11">
            <v>1584508</v>
          </cell>
          <cell r="E11">
            <v>1721955</v>
          </cell>
          <cell r="F11">
            <v>1597091</v>
          </cell>
          <cell r="G11">
            <v>1646782</v>
          </cell>
          <cell r="H11">
            <v>1656541</v>
          </cell>
          <cell r="I11">
            <v>1012494</v>
          </cell>
          <cell r="J11">
            <v>1270965</v>
          </cell>
          <cell r="K11">
            <v>1670545</v>
          </cell>
          <cell r="L11">
            <v>1851228</v>
          </cell>
          <cell r="M11">
            <v>1888191</v>
          </cell>
          <cell r="N11">
            <v>2099805</v>
          </cell>
          <cell r="O11">
            <v>19670398</v>
          </cell>
        </row>
        <row r="13">
          <cell r="B13" t="str">
            <v>Tonnes:</v>
          </cell>
        </row>
        <row r="14">
          <cell r="B14" t="str">
            <v>Total Tonnes Mined</v>
          </cell>
          <cell r="C14">
            <v>4760335.05</v>
          </cell>
          <cell r="D14">
            <v>4515847.8</v>
          </cell>
          <cell r="E14">
            <v>4907571.75</v>
          </cell>
          <cell r="F14">
            <v>4551709.3500000006</v>
          </cell>
          <cell r="G14">
            <v>4693328.7</v>
          </cell>
          <cell r="H14">
            <v>4721141.8500000006</v>
          </cell>
          <cell r="I14">
            <v>2885607.9</v>
          </cell>
          <cell r="J14">
            <v>3235803.75</v>
          </cell>
          <cell r="K14">
            <v>3944649.75</v>
          </cell>
          <cell r="L14">
            <v>4985533.8</v>
          </cell>
          <cell r="M14">
            <v>5264425.3500000006</v>
          </cell>
          <cell r="N14">
            <v>5858813.25</v>
          </cell>
          <cell r="O14">
            <v>54324768.299999997</v>
          </cell>
        </row>
        <row r="15">
          <cell r="B15" t="str">
            <v>Tonnes of Ore Mined</v>
          </cell>
          <cell r="C15">
            <v>486125</v>
          </cell>
          <cell r="D15">
            <v>429837</v>
          </cell>
          <cell r="E15">
            <v>479465</v>
          </cell>
          <cell r="F15">
            <v>440530</v>
          </cell>
          <cell r="G15">
            <v>395973</v>
          </cell>
          <cell r="H15">
            <v>321254</v>
          </cell>
          <cell r="I15">
            <v>261254</v>
          </cell>
          <cell r="J15">
            <v>274865</v>
          </cell>
          <cell r="K15">
            <v>203633</v>
          </cell>
          <cell r="L15">
            <v>304380</v>
          </cell>
          <cell r="M15">
            <v>562399</v>
          </cell>
          <cell r="N15">
            <v>495189</v>
          </cell>
          <cell r="O15">
            <v>4654904</v>
          </cell>
        </row>
        <row r="16">
          <cell r="B16" t="str">
            <v>Grade (g/t)</v>
          </cell>
          <cell r="C16">
            <v>4.6520000000000001</v>
          </cell>
          <cell r="D16">
            <v>4.0339999999999998</v>
          </cell>
          <cell r="E16">
            <v>3.1749999999999998</v>
          </cell>
          <cell r="F16">
            <v>3.952</v>
          </cell>
          <cell r="G16">
            <v>3.5819999999999999</v>
          </cell>
          <cell r="H16">
            <v>2.7530000000000001</v>
          </cell>
          <cell r="I16">
            <v>2.1030000000000002</v>
          </cell>
          <cell r="J16">
            <v>2.7389999999999999</v>
          </cell>
          <cell r="K16">
            <v>2.4529999999999998</v>
          </cell>
          <cell r="L16">
            <v>2.141</v>
          </cell>
          <cell r="M16">
            <v>3.9209999999999998</v>
          </cell>
          <cell r="N16">
            <v>5.8710000000000004</v>
          </cell>
          <cell r="O16">
            <v>3.6794070896843416</v>
          </cell>
        </row>
        <row r="17">
          <cell r="B17" t="str">
            <v>Ounces Mined</v>
          </cell>
          <cell r="C17">
            <v>72701</v>
          </cell>
          <cell r="D17">
            <v>55751</v>
          </cell>
          <cell r="E17">
            <v>48939</v>
          </cell>
          <cell r="F17">
            <v>55971</v>
          </cell>
          <cell r="G17">
            <v>45607</v>
          </cell>
          <cell r="H17">
            <v>28432</v>
          </cell>
          <cell r="I17">
            <v>17664</v>
          </cell>
          <cell r="J17">
            <v>24206</v>
          </cell>
          <cell r="K17">
            <v>16060</v>
          </cell>
          <cell r="L17">
            <v>20951</v>
          </cell>
          <cell r="M17">
            <v>70899</v>
          </cell>
          <cell r="N17">
            <v>93474</v>
          </cell>
          <cell r="O17">
            <v>550655</v>
          </cell>
        </row>
        <row r="19">
          <cell r="B19" t="str">
            <v>Cost per BCM - Actual</v>
          </cell>
          <cell r="C19">
            <v>1.6879280070204343</v>
          </cell>
          <cell r="D19">
            <v>1.7779286257910571</v>
          </cell>
          <cell r="E19">
            <v>1.7117032243200416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0.43638935985225796</v>
          </cell>
        </row>
        <row r="20">
          <cell r="B20" t="str">
            <v>Cost per BCM - Budget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>
            <v>0</v>
          </cell>
          <cell r="H20">
            <v>0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</row>
        <row r="22">
          <cell r="B22" t="str">
            <v>MILLING</v>
          </cell>
        </row>
        <row r="23">
          <cell r="B23" t="str">
            <v>Tonnes of Ore Milled</v>
          </cell>
          <cell r="C23">
            <v>505023</v>
          </cell>
          <cell r="D23">
            <v>402802</v>
          </cell>
          <cell r="E23">
            <v>478702</v>
          </cell>
          <cell r="F23">
            <v>438964</v>
          </cell>
          <cell r="G23">
            <v>474012</v>
          </cell>
          <cell r="H23">
            <v>478812</v>
          </cell>
          <cell r="I23">
            <v>478416</v>
          </cell>
          <cell r="J23">
            <v>466167</v>
          </cell>
          <cell r="K23">
            <v>496701</v>
          </cell>
          <cell r="L23">
            <v>470820</v>
          </cell>
          <cell r="M23">
            <v>441313</v>
          </cell>
          <cell r="N23">
            <v>479392</v>
          </cell>
          <cell r="O23">
            <v>5611124</v>
          </cell>
        </row>
        <row r="24">
          <cell r="B24" t="str">
            <v>Grade (g/t)</v>
          </cell>
          <cell r="C24">
            <v>4.43</v>
          </cell>
          <cell r="D24">
            <v>4.0810000000000004</v>
          </cell>
          <cell r="E24">
            <v>4.024</v>
          </cell>
          <cell r="F24">
            <v>4.0010000000000003</v>
          </cell>
          <cell r="G24">
            <v>3.8839999999999999</v>
          </cell>
          <cell r="H24">
            <v>3.351</v>
          </cell>
          <cell r="I24">
            <v>2.7250000000000001</v>
          </cell>
          <cell r="J24">
            <v>3.0790000000000002</v>
          </cell>
          <cell r="K24">
            <v>3.1850000000000001</v>
          </cell>
          <cell r="L24">
            <v>2.6659999999999999</v>
          </cell>
          <cell r="M24">
            <v>3.952</v>
          </cell>
          <cell r="N24">
            <v>5.1970000000000001</v>
          </cell>
          <cell r="O24">
            <v>3.7110215837325997</v>
          </cell>
        </row>
        <row r="25">
          <cell r="B25" t="str">
            <v>Recovery</v>
          </cell>
          <cell r="C25">
            <v>0.82340000000000002</v>
          </cell>
          <cell r="D25">
            <v>0.81200000000000006</v>
          </cell>
          <cell r="E25">
            <v>0.80730000000000002</v>
          </cell>
          <cell r="F25">
            <v>0.79359999999999997</v>
          </cell>
          <cell r="G25">
            <v>0.78459999999999996</v>
          </cell>
          <cell r="H25">
            <v>0.75960000000000005</v>
          </cell>
          <cell r="I25">
            <v>0.62039999999999995</v>
          </cell>
          <cell r="J25">
            <v>0.74</v>
          </cell>
          <cell r="K25">
            <v>0.75939999999999996</v>
          </cell>
          <cell r="L25">
            <v>0.76500000000000001</v>
          </cell>
          <cell r="M25">
            <v>0.79159999999999997</v>
          </cell>
          <cell r="N25">
            <v>0.8286</v>
          </cell>
          <cell r="O25">
            <v>0.78126741103103181</v>
          </cell>
        </row>
        <row r="26">
          <cell r="B26" t="str">
            <v>Ounces Extracted</v>
          </cell>
          <cell r="C26">
            <v>59274</v>
          </cell>
          <cell r="D26">
            <v>42915</v>
          </cell>
          <cell r="E26">
            <v>49991</v>
          </cell>
          <cell r="F26">
            <v>44810</v>
          </cell>
          <cell r="G26">
            <v>46444</v>
          </cell>
          <cell r="H26">
            <v>39188</v>
          </cell>
          <cell r="I26">
            <v>26006</v>
          </cell>
          <cell r="J26">
            <v>34150</v>
          </cell>
          <cell r="K26">
            <v>38623</v>
          </cell>
          <cell r="L26">
            <v>30876</v>
          </cell>
          <cell r="M26">
            <v>44392</v>
          </cell>
          <cell r="N26">
            <v>66370</v>
          </cell>
          <cell r="O26">
            <v>523039</v>
          </cell>
        </row>
        <row r="28">
          <cell r="B28" t="str">
            <v>Ounces in Circuit Change</v>
          </cell>
          <cell r="C28">
            <v>1561</v>
          </cell>
          <cell r="D28">
            <v>1565</v>
          </cell>
          <cell r="E28">
            <v>-610</v>
          </cell>
          <cell r="F28">
            <v>4186</v>
          </cell>
          <cell r="G28">
            <v>2479</v>
          </cell>
          <cell r="H28">
            <v>-376</v>
          </cell>
          <cell r="I28">
            <v>-5207</v>
          </cell>
          <cell r="J28">
            <v>1446</v>
          </cell>
          <cell r="K28">
            <v>-95</v>
          </cell>
          <cell r="L28">
            <v>10</v>
          </cell>
          <cell r="M28">
            <v>-3301</v>
          </cell>
          <cell r="N28">
            <v>3853</v>
          </cell>
          <cell r="O28">
            <v>5511</v>
          </cell>
        </row>
        <row r="30">
          <cell r="B30" t="str">
            <v>Ounces Poured</v>
          </cell>
          <cell r="C30">
            <v>60835</v>
          </cell>
          <cell r="D30">
            <v>44480</v>
          </cell>
          <cell r="E30">
            <v>49381</v>
          </cell>
          <cell r="F30">
            <v>48996</v>
          </cell>
          <cell r="G30">
            <v>48923</v>
          </cell>
          <cell r="H30">
            <v>38812</v>
          </cell>
          <cell r="I30">
            <v>20799</v>
          </cell>
          <cell r="J30">
            <v>35596</v>
          </cell>
          <cell r="K30">
            <v>38528</v>
          </cell>
          <cell r="L30">
            <v>30886</v>
          </cell>
          <cell r="M30">
            <v>41091</v>
          </cell>
          <cell r="N30">
            <v>70223</v>
          </cell>
          <cell r="O30">
            <v>528550</v>
          </cell>
        </row>
        <row r="32">
          <cell r="B32" t="str">
            <v>Cost per Tonne - Actual</v>
          </cell>
          <cell r="C32">
            <v>4.0822461032245565</v>
          </cell>
          <cell r="D32">
            <v>5.0266297184664053</v>
          </cell>
          <cell r="E32">
            <v>5.2823966201434782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1.1789186096230277</v>
          </cell>
        </row>
        <row r="33">
          <cell r="B33" t="str">
            <v>Cost per Tonne - Budget</v>
          </cell>
          <cell r="C33">
            <v>4.9470037647058831</v>
          </cell>
          <cell r="D33">
            <v>6.4397289519541951</v>
          </cell>
          <cell r="E33">
            <v>5.2761785714285701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-4.498020870816841E-6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1.34</v>
          </cell>
        </row>
        <row r="35">
          <cell r="B35" t="str">
            <v>Average BCM's Per Day Mined</v>
          </cell>
          <cell r="C35">
            <v>53880.419354838712</v>
          </cell>
          <cell r="D35">
            <v>56589.571428571428</v>
          </cell>
          <cell r="E35">
            <v>55546.93548387097</v>
          </cell>
          <cell r="F35">
            <v>53236.366666666669</v>
          </cell>
          <cell r="G35">
            <v>53122</v>
          </cell>
          <cell r="H35">
            <v>55218.033333333333</v>
          </cell>
          <cell r="I35">
            <v>32661.096774193549</v>
          </cell>
          <cell r="J35">
            <v>40998.870967741932</v>
          </cell>
          <cell r="K35">
            <v>55684.833333333336</v>
          </cell>
          <cell r="L35">
            <v>59717.032258064515</v>
          </cell>
          <cell r="M35">
            <v>62939.7</v>
          </cell>
          <cell r="N35">
            <v>67735.645161290318</v>
          </cell>
          <cell r="O35">
            <v>53891.501369863014</v>
          </cell>
        </row>
        <row r="36">
          <cell r="B36" t="str">
            <v xml:space="preserve"> </v>
          </cell>
        </row>
        <row r="37">
          <cell r="B37" t="str">
            <v>Average Tonnes Per Day Milled</v>
          </cell>
          <cell r="C37">
            <v>16291.064516129032</v>
          </cell>
          <cell r="D37">
            <v>14385.785714285714</v>
          </cell>
          <cell r="E37">
            <v>15442</v>
          </cell>
          <cell r="F37">
            <v>14632.133333333333</v>
          </cell>
          <cell r="G37">
            <v>15290.709677419354</v>
          </cell>
          <cell r="H37">
            <v>15960.4</v>
          </cell>
          <cell r="I37">
            <v>15432.774193548386</v>
          </cell>
          <cell r="J37">
            <v>15037.645161290322</v>
          </cell>
          <cell r="K37">
            <v>16556.7</v>
          </cell>
          <cell r="L37">
            <v>15187.741935483871</v>
          </cell>
          <cell r="M37">
            <v>14710.433333333332</v>
          </cell>
          <cell r="N37">
            <v>15464.258064516129</v>
          </cell>
          <cell r="O37">
            <v>15372.942465753425</v>
          </cell>
        </row>
        <row r="39">
          <cell r="B39" t="str">
            <v>Days in Month</v>
          </cell>
          <cell r="C39">
            <v>31</v>
          </cell>
          <cell r="D39">
            <v>28</v>
          </cell>
          <cell r="E39">
            <v>31</v>
          </cell>
          <cell r="F39">
            <v>30</v>
          </cell>
          <cell r="G39">
            <v>31</v>
          </cell>
          <cell r="H39">
            <v>30</v>
          </cell>
          <cell r="I39">
            <v>31</v>
          </cell>
          <cell r="J39">
            <v>31</v>
          </cell>
          <cell r="K39">
            <v>30</v>
          </cell>
          <cell r="L39">
            <v>31</v>
          </cell>
          <cell r="M39">
            <v>30</v>
          </cell>
          <cell r="N39">
            <v>31</v>
          </cell>
          <cell r="O39">
            <v>365</v>
          </cell>
        </row>
        <row r="48">
          <cell r="B48" t="str">
            <v>Кумтор Оперейтинг Компани</v>
          </cell>
        </row>
        <row r="49">
          <cell r="B49" t="str">
            <v>Статистические данные по эффективности и производству</v>
          </cell>
        </row>
        <row r="50">
          <cell r="B50" t="str">
            <v>31 августа 2002 года</v>
          </cell>
        </row>
        <row r="54">
          <cell r="C54" t="str">
            <v>Январь</v>
          </cell>
          <cell r="D54" t="str">
            <v>Февраль</v>
          </cell>
          <cell r="E54" t="str">
            <v>Март</v>
          </cell>
          <cell r="F54" t="str">
            <v>Апрель</v>
          </cell>
          <cell r="G54" t="str">
            <v>Май</v>
          </cell>
          <cell r="H54" t="str">
            <v>Июнь</v>
          </cell>
          <cell r="I54" t="str">
            <v>Июль</v>
          </cell>
          <cell r="J54" t="str">
            <v>Август</v>
          </cell>
          <cell r="K54" t="str">
            <v>Сентябрь</v>
          </cell>
          <cell r="L54" t="str">
            <v>Октябрь</v>
          </cell>
          <cell r="M54" t="str">
            <v>Ноябрь</v>
          </cell>
          <cell r="N54" t="str">
            <v>Декабрь</v>
          </cell>
          <cell r="O54" t="str">
            <v>Итого за 2002 г.</v>
          </cell>
        </row>
        <row r="55">
          <cell r="B55" t="str">
            <v>ГОРНЫЙ ОТДЕЛ</v>
          </cell>
        </row>
        <row r="56">
          <cell r="B56" t="str">
            <v>Куб.м.ж</v>
          </cell>
        </row>
        <row r="57">
          <cell r="B57" t="str">
            <v>Лед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195175</v>
          </cell>
          <cell r="K57">
            <v>412325</v>
          </cell>
          <cell r="L57">
            <v>146700</v>
          </cell>
          <cell r="M57">
            <v>59050</v>
          </cell>
          <cell r="N57">
            <v>63450</v>
          </cell>
          <cell r="O57">
            <v>876700</v>
          </cell>
        </row>
        <row r="58">
          <cell r="B58" t="str">
            <v>Пуст. пор. (Вкл. низкосорт. руду)</v>
          </cell>
          <cell r="C58">
            <v>1499723</v>
          </cell>
          <cell r="D58">
            <v>1433688</v>
          </cell>
          <cell r="E58">
            <v>1553722</v>
          </cell>
          <cell r="F58">
            <v>1442519</v>
          </cell>
          <cell r="G58">
            <v>1507844</v>
          </cell>
          <cell r="H58">
            <v>1543820</v>
          </cell>
          <cell r="I58">
            <v>920826</v>
          </cell>
          <cell r="J58">
            <v>979346</v>
          </cell>
          <cell r="K58">
            <v>1186770</v>
          </cell>
          <cell r="L58">
            <v>1597728</v>
          </cell>
          <cell r="M58">
            <v>1631808</v>
          </cell>
          <cell r="N58">
            <v>1862605</v>
          </cell>
          <cell r="O58">
            <v>17160399</v>
          </cell>
        </row>
        <row r="59">
          <cell r="B59" t="str">
            <v>Руда</v>
          </cell>
          <cell r="C59">
            <v>170570</v>
          </cell>
          <cell r="D59">
            <v>150820</v>
          </cell>
          <cell r="E59">
            <v>168233</v>
          </cell>
          <cell r="F59">
            <v>154572</v>
          </cell>
          <cell r="G59">
            <v>138938</v>
          </cell>
          <cell r="H59">
            <v>112721</v>
          </cell>
          <cell r="I59">
            <v>91668</v>
          </cell>
          <cell r="J59">
            <v>96444</v>
          </cell>
          <cell r="K59">
            <v>71450</v>
          </cell>
          <cell r="L59">
            <v>106800</v>
          </cell>
          <cell r="M59">
            <v>197333</v>
          </cell>
          <cell r="N59">
            <v>173750</v>
          </cell>
          <cell r="O59">
            <v>1633299</v>
          </cell>
        </row>
        <row r="60">
          <cell r="B60" t="str">
            <v>Итого куб. м.</v>
          </cell>
          <cell r="C60">
            <v>1670293</v>
          </cell>
          <cell r="D60">
            <v>1584508</v>
          </cell>
          <cell r="E60">
            <v>1721955</v>
          </cell>
          <cell r="F60">
            <v>1597091</v>
          </cell>
          <cell r="G60">
            <v>1646782</v>
          </cell>
          <cell r="H60">
            <v>1656541</v>
          </cell>
          <cell r="I60">
            <v>1012494</v>
          </cell>
          <cell r="J60">
            <v>1270965</v>
          </cell>
          <cell r="K60">
            <v>1670545</v>
          </cell>
          <cell r="L60">
            <v>1851228</v>
          </cell>
          <cell r="M60">
            <v>1888191</v>
          </cell>
          <cell r="N60">
            <v>2099805</v>
          </cell>
          <cell r="O60">
            <v>19670398</v>
          </cell>
        </row>
        <row r="62">
          <cell r="B62" t="str">
            <v>Тонны:</v>
          </cell>
        </row>
        <row r="63">
          <cell r="B63" t="str">
            <v>Всего добыто тонн</v>
          </cell>
          <cell r="C63">
            <v>4760335.05</v>
          </cell>
          <cell r="D63">
            <v>4515847.8</v>
          </cell>
          <cell r="E63">
            <v>4907571.75</v>
          </cell>
          <cell r="F63">
            <v>4551709.3500000006</v>
          </cell>
          <cell r="G63">
            <v>4693328.7</v>
          </cell>
          <cell r="H63">
            <v>4721141.8500000006</v>
          </cell>
          <cell r="I63">
            <v>2885607.9</v>
          </cell>
          <cell r="J63">
            <v>3235803.75</v>
          </cell>
          <cell r="K63">
            <v>3944649.75</v>
          </cell>
          <cell r="L63">
            <v>4985533.8</v>
          </cell>
          <cell r="M63">
            <v>5264425.3500000006</v>
          </cell>
          <cell r="N63">
            <v>5858813.25</v>
          </cell>
          <cell r="O63">
            <v>54324768.299999997</v>
          </cell>
        </row>
        <row r="64">
          <cell r="B64" t="str">
            <v>Тонны добытой руды</v>
          </cell>
          <cell r="C64">
            <v>486125</v>
          </cell>
          <cell r="D64">
            <v>429837</v>
          </cell>
          <cell r="E64">
            <v>479465</v>
          </cell>
          <cell r="F64">
            <v>440530</v>
          </cell>
          <cell r="G64">
            <v>395973</v>
          </cell>
          <cell r="H64">
            <v>321254</v>
          </cell>
          <cell r="I64">
            <v>261254</v>
          </cell>
          <cell r="J64">
            <v>274865</v>
          </cell>
          <cell r="K64">
            <v>203633</v>
          </cell>
          <cell r="L64">
            <v>304380</v>
          </cell>
          <cell r="M64">
            <v>562399</v>
          </cell>
          <cell r="N64">
            <v>495189</v>
          </cell>
          <cell r="O64">
            <v>4654904</v>
          </cell>
        </row>
        <row r="65">
          <cell r="B65" t="str">
            <v>Содержание (г/т)</v>
          </cell>
          <cell r="C65">
            <v>4.6520000000000001</v>
          </cell>
          <cell r="D65">
            <v>4.0339999999999998</v>
          </cell>
          <cell r="E65">
            <v>3.1749999999999998</v>
          </cell>
          <cell r="F65">
            <v>3.952</v>
          </cell>
          <cell r="G65">
            <v>3.5819999999999999</v>
          </cell>
          <cell r="H65">
            <v>2.7530000000000001</v>
          </cell>
          <cell r="I65">
            <v>2.1030000000000002</v>
          </cell>
          <cell r="J65">
            <v>2.7389999999999999</v>
          </cell>
          <cell r="K65">
            <v>2.4529999999999998</v>
          </cell>
          <cell r="L65">
            <v>2.141</v>
          </cell>
          <cell r="M65">
            <v>3.9209999999999998</v>
          </cell>
          <cell r="N65">
            <v>5.8710000000000004</v>
          </cell>
          <cell r="O65">
            <v>3.6794070896843416</v>
          </cell>
        </row>
        <row r="66">
          <cell r="B66" t="str">
            <v>Добытые унции</v>
          </cell>
          <cell r="C66">
            <v>72701</v>
          </cell>
          <cell r="D66">
            <v>55751</v>
          </cell>
          <cell r="E66">
            <v>48939</v>
          </cell>
          <cell r="F66">
            <v>55971</v>
          </cell>
          <cell r="G66">
            <v>45607</v>
          </cell>
          <cell r="H66">
            <v>28432</v>
          </cell>
          <cell r="I66">
            <v>17664</v>
          </cell>
          <cell r="J66">
            <v>24206</v>
          </cell>
          <cell r="K66">
            <v>16060</v>
          </cell>
          <cell r="L66">
            <v>20951</v>
          </cell>
          <cell r="M66">
            <v>70899</v>
          </cell>
          <cell r="N66">
            <v>93474</v>
          </cell>
          <cell r="O66">
            <v>550655</v>
          </cell>
        </row>
        <row r="68">
          <cell r="B68" t="str">
            <v>Себестоимость куб.м. - факт</v>
          </cell>
          <cell r="C68">
            <v>1.6879280070204343</v>
          </cell>
          <cell r="D68">
            <v>1.7779286257910571</v>
          </cell>
          <cell r="E68">
            <v>1.7117032243200416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0.43638935985225796</v>
          </cell>
        </row>
        <row r="69">
          <cell r="B69" t="str">
            <v>Себестоимость куб.м. - план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>
            <v>0</v>
          </cell>
          <cell r="H69">
            <v>0</v>
          </cell>
          <cell r="I69" t="e">
            <v>#REF!</v>
          </cell>
          <cell r="J69" t="e">
            <v>#REF!</v>
          </cell>
          <cell r="K69" t="e">
            <v>#REF!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</row>
        <row r="71">
          <cell r="B71" t="str">
            <v>ПЕРЕРАБОТКА</v>
          </cell>
        </row>
        <row r="72">
          <cell r="B72" t="str">
            <v>Тонны добытой руды</v>
          </cell>
          <cell r="C72">
            <v>505023</v>
          </cell>
          <cell r="D72">
            <v>402802</v>
          </cell>
          <cell r="E72">
            <v>478702</v>
          </cell>
          <cell r="F72">
            <v>438964</v>
          </cell>
          <cell r="G72">
            <v>474012</v>
          </cell>
          <cell r="H72">
            <v>478812</v>
          </cell>
          <cell r="I72">
            <v>478416</v>
          </cell>
          <cell r="J72">
            <v>466167</v>
          </cell>
          <cell r="K72">
            <v>496701</v>
          </cell>
          <cell r="L72">
            <v>470820</v>
          </cell>
          <cell r="M72">
            <v>441313</v>
          </cell>
          <cell r="N72">
            <v>479392</v>
          </cell>
          <cell r="O72">
            <v>5611124</v>
          </cell>
        </row>
        <row r="73">
          <cell r="B73" t="str">
            <v>Содержание (г/т)</v>
          </cell>
          <cell r="C73">
            <v>4.43</v>
          </cell>
          <cell r="D73">
            <v>4.0810000000000004</v>
          </cell>
          <cell r="E73">
            <v>4.024</v>
          </cell>
          <cell r="F73">
            <v>4.0010000000000003</v>
          </cell>
          <cell r="G73">
            <v>3.8839999999999999</v>
          </cell>
          <cell r="H73">
            <v>3.351</v>
          </cell>
          <cell r="I73">
            <v>2.7250000000000001</v>
          </cell>
          <cell r="J73">
            <v>3.0790000000000002</v>
          </cell>
          <cell r="K73">
            <v>3.1850000000000001</v>
          </cell>
          <cell r="L73">
            <v>2.6659999999999999</v>
          </cell>
          <cell r="M73">
            <v>3.952</v>
          </cell>
          <cell r="N73">
            <v>5.1970000000000001</v>
          </cell>
          <cell r="O73">
            <v>3.7110215837325997</v>
          </cell>
        </row>
        <row r="74">
          <cell r="B74" t="str">
            <v>Извлечение</v>
          </cell>
          <cell r="C74">
            <v>0.82340000000000002</v>
          </cell>
          <cell r="D74">
            <v>0.81200000000000006</v>
          </cell>
          <cell r="E74">
            <v>0.80730000000000002</v>
          </cell>
          <cell r="F74">
            <v>0.79359999999999997</v>
          </cell>
          <cell r="G74">
            <v>0.78459999999999996</v>
          </cell>
          <cell r="H74">
            <v>0.75960000000000005</v>
          </cell>
          <cell r="I74">
            <v>0.62039999999999995</v>
          </cell>
          <cell r="J74">
            <v>0.74</v>
          </cell>
          <cell r="K74">
            <v>0.75939999999999996</v>
          </cell>
          <cell r="L74">
            <v>0.76500000000000001</v>
          </cell>
          <cell r="M74">
            <v>0.79159999999999997</v>
          </cell>
          <cell r="N74">
            <v>0.8286</v>
          </cell>
          <cell r="O74">
            <v>0.78126741103103181</v>
          </cell>
        </row>
        <row r="75">
          <cell r="B75" t="str">
            <v>Извлеченные унции</v>
          </cell>
          <cell r="C75">
            <v>59274</v>
          </cell>
          <cell r="D75">
            <v>42915</v>
          </cell>
          <cell r="E75">
            <v>49991</v>
          </cell>
          <cell r="F75">
            <v>44810</v>
          </cell>
          <cell r="G75">
            <v>46444</v>
          </cell>
          <cell r="H75">
            <v>39188</v>
          </cell>
          <cell r="I75">
            <v>26006</v>
          </cell>
          <cell r="J75">
            <v>34150</v>
          </cell>
          <cell r="K75">
            <v>38623</v>
          </cell>
          <cell r="L75">
            <v>30876</v>
          </cell>
          <cell r="M75">
            <v>44392</v>
          </cell>
          <cell r="N75">
            <v>66370</v>
          </cell>
          <cell r="O75">
            <v>523039</v>
          </cell>
        </row>
        <row r="77">
          <cell r="B77" t="str">
            <v xml:space="preserve">Изменение в количестве унций в </v>
          </cell>
          <cell r="C77">
            <v>1561</v>
          </cell>
          <cell r="D77">
            <v>1565</v>
          </cell>
          <cell r="E77">
            <v>-610</v>
          </cell>
          <cell r="F77">
            <v>4186</v>
          </cell>
          <cell r="G77">
            <v>2479</v>
          </cell>
          <cell r="H77">
            <v>-376</v>
          </cell>
          <cell r="I77">
            <v>-5207</v>
          </cell>
          <cell r="J77">
            <v>1446</v>
          </cell>
          <cell r="K77">
            <v>-95</v>
          </cell>
          <cell r="L77">
            <v>10</v>
          </cell>
          <cell r="M77">
            <v>-3301</v>
          </cell>
          <cell r="N77">
            <v>3853</v>
          </cell>
          <cell r="O77">
            <v>5511</v>
          </cell>
        </row>
        <row r="78">
          <cell r="B78" t="str">
            <v>незаверш. пр-ве</v>
          </cell>
        </row>
        <row r="79">
          <cell r="B79" t="str">
            <v>Отлито унций</v>
          </cell>
          <cell r="C79">
            <v>60835</v>
          </cell>
          <cell r="D79">
            <v>44480</v>
          </cell>
          <cell r="E79">
            <v>49381</v>
          </cell>
          <cell r="F79">
            <v>48996</v>
          </cell>
          <cell r="G79">
            <v>48923</v>
          </cell>
          <cell r="H79">
            <v>38812</v>
          </cell>
          <cell r="I79">
            <v>20799</v>
          </cell>
          <cell r="J79">
            <v>35596</v>
          </cell>
          <cell r="K79">
            <v>38528</v>
          </cell>
          <cell r="L79">
            <v>30886</v>
          </cell>
          <cell r="M79">
            <v>41091</v>
          </cell>
          <cell r="N79">
            <v>70223</v>
          </cell>
          <cell r="O79">
            <v>528550</v>
          </cell>
        </row>
        <row r="81">
          <cell r="B81" t="str">
            <v>Себестоимость 1 тонны - факт</v>
          </cell>
          <cell r="C81">
            <v>4.0822461032245565</v>
          </cell>
          <cell r="D81">
            <v>5.0266297184664053</v>
          </cell>
          <cell r="E81">
            <v>5.2823966201434782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1.1789186096230277</v>
          </cell>
        </row>
        <row r="82">
          <cell r="B82" t="str">
            <v>Себестоимость 1 тонны - план</v>
          </cell>
          <cell r="C82">
            <v>4.9470037647058831</v>
          </cell>
          <cell r="D82">
            <v>6.4397289519541951</v>
          </cell>
          <cell r="E82">
            <v>5.2761785714285701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-4.498020870816841E-6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1.34</v>
          </cell>
        </row>
        <row r="84">
          <cell r="B84" t="str">
            <v>Средние куб. метры в день</v>
          </cell>
          <cell r="C84">
            <v>53880.419354838712</v>
          </cell>
          <cell r="D84">
            <v>56589.571428571428</v>
          </cell>
          <cell r="E84">
            <v>55546.93548387097</v>
          </cell>
          <cell r="F84">
            <v>53236.366666666669</v>
          </cell>
          <cell r="G84">
            <v>53122</v>
          </cell>
          <cell r="H84">
            <v>55218.033333333333</v>
          </cell>
          <cell r="I84">
            <v>32661.096774193549</v>
          </cell>
          <cell r="J84">
            <v>40998.870967741932</v>
          </cell>
          <cell r="K84">
            <v>55684.833333333336</v>
          </cell>
          <cell r="L84">
            <v>59717.032258064515</v>
          </cell>
          <cell r="M84">
            <v>62939.7</v>
          </cell>
          <cell r="N84">
            <v>67735.645161290318</v>
          </cell>
          <cell r="O84">
            <v>53891.501369863014</v>
          </cell>
        </row>
        <row r="85">
          <cell r="B85" t="str">
            <v>Среднее кол-во тонн в день</v>
          </cell>
          <cell r="C85">
            <v>16291.064516129032</v>
          </cell>
          <cell r="D85">
            <v>14385.785714285714</v>
          </cell>
          <cell r="E85">
            <v>15442</v>
          </cell>
          <cell r="F85">
            <v>14632.133333333333</v>
          </cell>
          <cell r="G85">
            <v>15290.709677419354</v>
          </cell>
          <cell r="H85">
            <v>15960.4</v>
          </cell>
          <cell r="I85">
            <v>15432.774193548386</v>
          </cell>
          <cell r="J85">
            <v>15037.645161290322</v>
          </cell>
          <cell r="K85">
            <v>16556.7</v>
          </cell>
          <cell r="L85">
            <v>15187.741935483871</v>
          </cell>
          <cell r="M85">
            <v>14710.433333333332</v>
          </cell>
          <cell r="N85">
            <v>15464.258064516129</v>
          </cell>
          <cell r="O85">
            <v>15372.942465753425</v>
          </cell>
        </row>
        <row r="86">
          <cell r="B86" t="str">
            <v>Дней в месяце</v>
          </cell>
          <cell r="C86">
            <v>31</v>
          </cell>
          <cell r="D86">
            <v>28</v>
          </cell>
          <cell r="E86">
            <v>31</v>
          </cell>
          <cell r="F86">
            <v>30</v>
          </cell>
          <cell r="G86">
            <v>31</v>
          </cell>
          <cell r="H86">
            <v>30</v>
          </cell>
          <cell r="I86">
            <v>31</v>
          </cell>
          <cell r="J86">
            <v>31</v>
          </cell>
          <cell r="K86">
            <v>30</v>
          </cell>
          <cell r="L86">
            <v>31</v>
          </cell>
          <cell r="M86">
            <v>30</v>
          </cell>
          <cell r="N86">
            <v>31</v>
          </cell>
          <cell r="O86">
            <v>365</v>
          </cell>
        </row>
      </sheetData>
      <sheetData sheetId="17" refreshError="1">
        <row r="1">
          <cell r="A1" t="str">
            <v>KUMTOR OPERATING COMPANY</v>
          </cell>
        </row>
        <row r="2">
          <cell r="A2" t="str">
            <v>2002 TOTAL COSTS, PRODUCTION &amp; PRICE STATISTICS (000s)</v>
          </cell>
        </row>
        <row r="3">
          <cell r="A3" t="str">
            <v>December 31, 2002</v>
          </cell>
        </row>
        <row r="5">
          <cell r="B5" t="str">
            <v>Jan</v>
          </cell>
          <cell r="C5" t="str">
            <v>Feb</v>
          </cell>
          <cell r="D5" t="str">
            <v>Mar</v>
          </cell>
          <cell r="E5" t="str">
            <v>Apr</v>
          </cell>
          <cell r="F5" t="str">
            <v>May</v>
          </cell>
          <cell r="G5" t="str">
            <v>Jun</v>
          </cell>
          <cell r="H5" t="str">
            <v>Jul</v>
          </cell>
          <cell r="I5" t="str">
            <v>Aug</v>
          </cell>
          <cell r="J5" t="str">
            <v>Sep</v>
          </cell>
          <cell r="K5" t="str">
            <v>Oct</v>
          </cell>
          <cell r="L5" t="str">
            <v>Nov</v>
          </cell>
          <cell r="M5" t="str">
            <v>Dec</v>
          </cell>
          <cell r="N5" t="str">
            <v>2002 Total</v>
          </cell>
          <cell r="O5" t="str">
            <v>2002 Avg.</v>
          </cell>
        </row>
        <row r="7">
          <cell r="A7" t="str">
            <v>Mining</v>
          </cell>
          <cell r="B7">
            <v>2819.3343346301826</v>
          </cell>
          <cell r="C7">
            <v>2817.1421309949365</v>
          </cell>
          <cell r="D7">
            <v>2947.4759256340171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8583.9523912591358</v>
          </cell>
          <cell r="O7">
            <v>715.32936593826128</v>
          </cell>
        </row>
        <row r="8">
          <cell r="A8" t="str">
            <v>Milling</v>
          </cell>
          <cell r="B8">
            <v>2061.6281737887748</v>
          </cell>
          <cell r="C8">
            <v>2024.7365038577045</v>
          </cell>
          <cell r="D8">
            <v>2528.6938268559225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6615.0585045024018</v>
          </cell>
          <cell r="O8">
            <v>551.25487537520019</v>
          </cell>
        </row>
        <row r="9">
          <cell r="A9" t="str">
            <v>Site Services</v>
          </cell>
          <cell r="B9">
            <v>1815.1941157070169</v>
          </cell>
          <cell r="C9">
            <v>2190.0038033736632</v>
          </cell>
          <cell r="D9">
            <v>2020.4077125293636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6025.6056316100439</v>
          </cell>
          <cell r="O9">
            <v>502.13380263417031</v>
          </cell>
        </row>
        <row r="10">
          <cell r="A10" t="str">
            <v>Site Indirects</v>
          </cell>
          <cell r="B10">
            <v>25.251942009312664</v>
          </cell>
          <cell r="C10">
            <v>321.74455778346692</v>
          </cell>
          <cell r="D10">
            <v>77.838321557993865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424.83482135077344</v>
          </cell>
          <cell r="O10">
            <v>35.402901779231122</v>
          </cell>
        </row>
        <row r="11">
          <cell r="A11" t="str">
            <v>Sub-total</v>
          </cell>
          <cell r="B11">
            <v>6721.4085661352874</v>
          </cell>
          <cell r="C11">
            <v>7353.6269960097716</v>
          </cell>
          <cell r="D11">
            <v>7574.4157865772968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21649.451348722356</v>
          </cell>
          <cell r="O11">
            <v>1804.1209457268631</v>
          </cell>
        </row>
        <row r="13">
          <cell r="A13" t="str">
            <v>Bishkek Administration</v>
          </cell>
          <cell r="B13">
            <v>431.6376285382413</v>
          </cell>
          <cell r="C13">
            <v>836.00473737346488</v>
          </cell>
          <cell r="D13">
            <v>601.39120327732792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1869.0335691890341</v>
          </cell>
          <cell r="O13">
            <v>155.7527974324195</v>
          </cell>
        </row>
        <row r="14">
          <cell r="A14" t="str">
            <v>Management Fee</v>
          </cell>
          <cell r="B14">
            <v>356.04831999999999</v>
          </cell>
          <cell r="C14">
            <v>395.26711999999998</v>
          </cell>
          <cell r="D14">
            <v>418.56534999999997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1169.8807899999999</v>
          </cell>
          <cell r="O14">
            <v>97.490065833333333</v>
          </cell>
        </row>
        <row r="15">
          <cell r="A15" t="str">
            <v>Sub-total</v>
          </cell>
          <cell r="B15">
            <v>787.68594853824129</v>
          </cell>
          <cell r="C15">
            <v>1231.2718573734649</v>
          </cell>
          <cell r="D15">
            <v>1019.9565532773279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3038.9143591890343</v>
          </cell>
          <cell r="O15">
            <v>253.24286326575285</v>
          </cell>
        </row>
        <row r="16">
          <cell r="A16" t="str">
            <v>Total Cash Operating Costs</v>
          </cell>
          <cell r="B16">
            <v>7509.0945146735285</v>
          </cell>
          <cell r="C16">
            <v>8584.8988533832362</v>
          </cell>
          <cell r="D16">
            <v>8594.3723398546244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24688.365707911391</v>
          </cell>
          <cell r="O16">
            <v>2057.3638089926158</v>
          </cell>
        </row>
        <row r="18">
          <cell r="A18" t="str">
            <v>Concession Tax</v>
          </cell>
          <cell r="B18">
            <v>294.00728999999995</v>
          </cell>
          <cell r="C18">
            <v>165.43754000000001</v>
          </cell>
          <cell r="D18">
            <v>190.07041000000001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649.51523999999995</v>
          </cell>
          <cell r="O18">
            <v>54.126269999999998</v>
          </cell>
        </row>
        <row r="19">
          <cell r="A19" t="str">
            <v>Royalty Tax</v>
          </cell>
          <cell r="B19">
            <v>110.25273177254643</v>
          </cell>
          <cell r="C19">
            <v>62.039075624539997</v>
          </cell>
          <cell r="D19">
            <v>71.276404528930001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243.5682119260164</v>
          </cell>
          <cell r="O19">
            <v>20.297350993834701</v>
          </cell>
        </row>
        <row r="20">
          <cell r="A20" t="str">
            <v>Social Fund Tax</v>
          </cell>
          <cell r="B20">
            <v>89.793000000000006</v>
          </cell>
          <cell r="C20">
            <v>100.57299999999999</v>
          </cell>
          <cell r="D20">
            <v>-84.549000000000007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105.81699999999999</v>
          </cell>
          <cell r="O20">
            <v>8.8180833333333322</v>
          </cell>
        </row>
        <row r="21">
          <cell r="A21" t="str">
            <v>Road Tax</v>
          </cell>
          <cell r="B21">
            <v>206.2001123166884</v>
          </cell>
          <cell r="C21">
            <v>119.57973146995002</v>
          </cell>
          <cell r="D21">
            <v>130.10226189117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455.8821056778084</v>
          </cell>
          <cell r="O21">
            <v>37.9901754731507</v>
          </cell>
        </row>
        <row r="22">
          <cell r="A22" t="str">
            <v>Land Tax</v>
          </cell>
          <cell r="B22" t="e">
            <v>#N/A</v>
          </cell>
          <cell r="C22" t="e">
            <v>#N/A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</row>
        <row r="23">
          <cell r="A23" t="str">
            <v>VAT on Imports of Consumables</v>
          </cell>
          <cell r="B23">
            <v>11.127844993522716</v>
          </cell>
          <cell r="C23">
            <v>8.0729162092999989</v>
          </cell>
          <cell r="D23">
            <v>11.736874204520001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30.937635407342718</v>
          </cell>
          <cell r="O23">
            <v>2.5781362839452266</v>
          </cell>
        </row>
        <row r="24">
          <cell r="A24" t="str">
            <v>Exploration Program</v>
          </cell>
          <cell r="B24">
            <v>60.664760000000001</v>
          </cell>
          <cell r="C24">
            <v>215.49751999999998</v>
          </cell>
          <cell r="D24">
            <v>331.04164000000003</v>
          </cell>
          <cell r="E24">
            <v>0</v>
          </cell>
          <cell r="F24">
            <v>0</v>
          </cell>
          <cell r="G24">
            <v>0</v>
          </cell>
          <cell r="H24">
            <v>2.5999999999999999E-2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607.20391999999993</v>
          </cell>
          <cell r="O24">
            <v>50.60032666666666</v>
          </cell>
        </row>
        <row r="25">
          <cell r="A25" t="str">
            <v>Other Income / Expense</v>
          </cell>
          <cell r="B25">
            <v>166.91404386931777</v>
          </cell>
          <cell r="C25">
            <v>61.12624718420475</v>
          </cell>
          <cell r="D25">
            <v>138.39950234413092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366.43979339765343</v>
          </cell>
          <cell r="O25">
            <v>30.536649449804454</v>
          </cell>
        </row>
        <row r="26">
          <cell r="A26" t="str">
            <v>Sub-total</v>
          </cell>
          <cell r="B26" t="e">
            <v>#N/A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</row>
        <row r="27">
          <cell r="A27" t="str">
            <v>TOTAL CASH COSTS</v>
          </cell>
          <cell r="B27" t="e">
            <v>#N/A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  <cell r="I27" t="e">
            <v>#N/A</v>
          </cell>
          <cell r="J27" t="e">
            <v>#N/A</v>
          </cell>
          <cell r="K27" t="e">
            <v>#N/A</v>
          </cell>
          <cell r="L27" t="e">
            <v>#N/A</v>
          </cell>
          <cell r="M27" t="e">
            <v>#N/A</v>
          </cell>
          <cell r="N27" t="e">
            <v>#N/A</v>
          </cell>
          <cell r="O27" t="e">
            <v>#N/A</v>
          </cell>
        </row>
        <row r="29">
          <cell r="A29" t="str">
            <v>Financing Charges</v>
          </cell>
          <cell r="B29">
            <v>882.09042883049847</v>
          </cell>
          <cell r="C29">
            <v>981.70751676566101</v>
          </cell>
          <cell r="D29">
            <v>897.24131829379871</v>
          </cell>
          <cell r="E29">
            <v>0</v>
          </cell>
          <cell r="F29">
            <v>0</v>
          </cell>
          <cell r="G29">
            <v>0</v>
          </cell>
          <cell r="H29">
            <v>609.37587883049844</v>
          </cell>
          <cell r="I29">
            <v>609.37587883049844</v>
          </cell>
          <cell r="J29">
            <v>609.37587883049844</v>
          </cell>
          <cell r="K29">
            <v>609.37587883049844</v>
          </cell>
          <cell r="L29">
            <v>609.37587883049844</v>
          </cell>
          <cell r="M29">
            <v>609.37587883049844</v>
          </cell>
          <cell r="N29">
            <v>6417.2945368729497</v>
          </cell>
          <cell r="O29">
            <v>534.77454473941248</v>
          </cell>
        </row>
        <row r="30">
          <cell r="A30" t="str">
            <v>Depr., Depl., Reclamation</v>
          </cell>
          <cell r="B30">
            <v>3626.1304599999999</v>
          </cell>
          <cell r="C30">
            <v>3086.60583</v>
          </cell>
          <cell r="D30">
            <v>3045.8959199999999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9758.6322099999998</v>
          </cell>
          <cell r="O30">
            <v>813.21935083333335</v>
          </cell>
        </row>
        <row r="31">
          <cell r="A31" t="str">
            <v>TOTAL COSTS</v>
          </cell>
          <cell r="B31" t="e">
            <v>#N/A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  <cell r="I31" t="e">
            <v>#N/A</v>
          </cell>
          <cell r="J31" t="e">
            <v>#N/A</v>
          </cell>
          <cell r="K31" t="e">
            <v>#N/A</v>
          </cell>
          <cell r="L31" t="e">
            <v>#N/A</v>
          </cell>
          <cell r="M31" t="e">
            <v>#N/A</v>
          </cell>
          <cell r="N31" t="e">
            <v>#N/A</v>
          </cell>
          <cell r="O31" t="e">
            <v>#N/A</v>
          </cell>
        </row>
        <row r="32">
          <cell r="A32" t="str">
            <v>TOTAL CAPITAL COSTS</v>
          </cell>
          <cell r="B32">
            <v>142.00219000000001</v>
          </cell>
          <cell r="C32">
            <v>287.53434582521163</v>
          </cell>
          <cell r="D32">
            <v>290.06200000000001</v>
          </cell>
          <cell r="E32">
            <v>341.83499999999998</v>
          </cell>
          <cell r="F32">
            <v>553.6241</v>
          </cell>
          <cell r="G32">
            <v>238.91800000000001</v>
          </cell>
          <cell r="H32">
            <v>256.69400000000002</v>
          </cell>
          <cell r="I32">
            <v>1669.096</v>
          </cell>
          <cell r="J32">
            <v>451.952</v>
          </cell>
          <cell r="K32">
            <v>1700.4561041981506</v>
          </cell>
          <cell r="L32">
            <v>107.855</v>
          </cell>
          <cell r="M32">
            <v>2803.444</v>
          </cell>
          <cell r="N32">
            <v>8610.1819090254594</v>
          </cell>
          <cell r="O32">
            <v>717.51515908545491</v>
          </cell>
        </row>
        <row r="35">
          <cell r="A35" t="str">
            <v>Gold Poured (oz.)</v>
          </cell>
          <cell r="B35">
            <v>60835</v>
          </cell>
          <cell r="C35">
            <v>44480</v>
          </cell>
          <cell r="D35">
            <v>49381</v>
          </cell>
          <cell r="E35">
            <v>48996</v>
          </cell>
          <cell r="F35">
            <v>48923</v>
          </cell>
          <cell r="G35">
            <v>38812</v>
          </cell>
          <cell r="H35">
            <v>20799</v>
          </cell>
          <cell r="I35">
            <v>35596</v>
          </cell>
          <cell r="J35">
            <v>38528</v>
          </cell>
          <cell r="K35">
            <v>30886</v>
          </cell>
          <cell r="L35">
            <v>41091</v>
          </cell>
          <cell r="M35">
            <v>70223</v>
          </cell>
          <cell r="N35">
            <v>528550</v>
          </cell>
          <cell r="O35">
            <v>44045.833333333336</v>
          </cell>
        </row>
        <row r="37">
          <cell r="A37" t="str">
            <v>Gold Price/Ounce (London Fix)</v>
          </cell>
          <cell r="B37">
            <v>281.56136363636364</v>
          </cell>
          <cell r="C37">
            <v>295.495</v>
          </cell>
          <cell r="D37">
            <v>294.05500000000001</v>
          </cell>
          <cell r="E37">
            <v>308.2</v>
          </cell>
          <cell r="F37">
            <v>307.97500000000002</v>
          </cell>
          <cell r="G37">
            <v>321.17779999999999</v>
          </cell>
          <cell r="H37">
            <v>313.29130434782599</v>
          </cell>
          <cell r="I37">
            <v>310.25479999999999</v>
          </cell>
          <cell r="J37">
            <v>319.13569999999999</v>
          </cell>
          <cell r="K37">
            <v>316.58</v>
          </cell>
          <cell r="L37">
            <v>319.06666666666672</v>
          </cell>
          <cell r="M37">
            <v>333.11500000000001</v>
          </cell>
          <cell r="N37">
            <v>333.11500000000001</v>
          </cell>
          <cell r="O37">
            <v>309.99230288757138</v>
          </cell>
        </row>
        <row r="39">
          <cell r="A39" t="str">
            <v>Cash Operating Cost/Ounce Poured</v>
          </cell>
          <cell r="B39">
            <v>123.43378835659617</v>
          </cell>
          <cell r="C39">
            <v>193.00581954548642</v>
          </cell>
          <cell r="D39">
            <v>174.04208784460874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46.70961253980019</v>
          </cell>
          <cell r="O39">
            <v>46.70961253980019</v>
          </cell>
        </row>
        <row r="40">
          <cell r="A40" t="str">
            <v>Total Cash Costs/Ounce Poured</v>
          </cell>
          <cell r="B40" t="e">
            <v>#N/A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</row>
        <row r="41">
          <cell r="A41" t="str">
            <v>Total Costs/Ounce Poured</v>
          </cell>
          <cell r="B41" t="e">
            <v>#N/A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 t="e">
            <v>#N/A</v>
          </cell>
          <cell r="K41" t="e">
            <v>#N/A</v>
          </cell>
          <cell r="L41" t="e">
            <v>#N/A</v>
          </cell>
          <cell r="M41" t="e">
            <v>#N/A</v>
          </cell>
          <cell r="N41" t="e">
            <v>#N/A</v>
          </cell>
          <cell r="O41" t="e">
            <v>#N/A</v>
          </cell>
        </row>
        <row r="43">
          <cell r="A43" t="str">
            <v>Total Cash Costs/Ounce Poured (incl. Indemnifiable taxes)</v>
          </cell>
          <cell r="B43" t="e">
            <v>#N/A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 t="e">
            <v>#N/A</v>
          </cell>
          <cell r="K43" t="e">
            <v>#N/A</v>
          </cell>
          <cell r="L43" t="e">
            <v>#N/A</v>
          </cell>
          <cell r="M43" t="e">
            <v>#N/A</v>
          </cell>
          <cell r="N43" t="e">
            <v>#N/A</v>
          </cell>
          <cell r="O43" t="e">
            <v>#N/A</v>
          </cell>
        </row>
        <row r="45">
          <cell r="A45" t="str">
            <v>Capital Costs/Total Costs</v>
          </cell>
          <cell r="B45">
            <v>1.9851988388630996E-2</v>
          </cell>
          <cell r="C45">
            <v>3.5109557448491972E-2</v>
          </cell>
          <cell r="D45">
            <v>3.5478088017481153E-2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>
            <v>0.36610274594976361</v>
          </cell>
          <cell r="O45">
            <v>0.3661027459497635</v>
          </cell>
        </row>
        <row r="47">
          <cell r="A47" t="str">
            <v>US $ / Som</v>
          </cell>
          <cell r="B47">
            <v>48.191899999999997</v>
          </cell>
          <cell r="C47">
            <v>47.867400000000004</v>
          </cell>
          <cell r="D47">
            <v>48.143999999999998</v>
          </cell>
          <cell r="E47">
            <v>48.064399999999999</v>
          </cell>
          <cell r="F47">
            <v>47.879199999999997</v>
          </cell>
          <cell r="G47">
            <v>46.149900000000002</v>
          </cell>
          <cell r="H47">
            <v>46.283200000000001</v>
          </cell>
          <cell r="I47">
            <v>46.194899999999997</v>
          </cell>
          <cell r="J47">
            <v>46.000399999999999</v>
          </cell>
          <cell r="K47">
            <v>46.061199999999999</v>
          </cell>
          <cell r="L47">
            <v>46.012700000000002</v>
          </cell>
          <cell r="M47">
            <v>46.094900000000003</v>
          </cell>
          <cell r="N47">
            <v>46.094900000000003</v>
          </cell>
          <cell r="O47">
            <v>46.912008333333347</v>
          </cell>
        </row>
        <row r="48">
          <cell r="A48" t="str">
            <v>US $ / Cnd $</v>
          </cell>
          <cell r="B48">
            <v>1.5874999999999999</v>
          </cell>
          <cell r="C48">
            <v>1.6084000000000001</v>
          </cell>
          <cell r="D48">
            <v>1.5926</v>
          </cell>
          <cell r="E48">
            <v>1.5616000000000001</v>
          </cell>
          <cell r="F48">
            <v>1.534</v>
          </cell>
          <cell r="G48">
            <v>1.5163</v>
          </cell>
          <cell r="H48">
            <v>1.5712999999999999</v>
          </cell>
          <cell r="I48">
            <v>1.5569999999999999</v>
          </cell>
          <cell r="J48">
            <v>1.5778000000000001</v>
          </cell>
          <cell r="K48">
            <v>1.5658000000000001</v>
          </cell>
          <cell r="L48">
            <v>1.5643199999999999</v>
          </cell>
          <cell r="M48">
            <v>1.5768</v>
          </cell>
          <cell r="N48">
            <v>1.5768</v>
          </cell>
          <cell r="O48">
            <v>1.5677849999999998</v>
          </cell>
        </row>
        <row r="53">
          <cell r="A53" t="str">
            <v>КУМТОР ОПЕРЕЙТИНГ КОМПАНИ</v>
          </cell>
        </row>
        <row r="54">
          <cell r="A54" t="str">
            <v>СТАТИСТИКА ПО ЗАТРАТАМ , ПРОИЗВОДСТВУ И ЦЕНАМ ЗА 2002 Г. (доллары США в тыс.)</v>
          </cell>
        </row>
        <row r="55">
          <cell r="A55" t="str">
            <v>31 августа 2002 года</v>
          </cell>
        </row>
        <row r="57">
          <cell r="B57" t="str">
            <v>Январь</v>
          </cell>
          <cell r="C57" t="str">
            <v>Февраль</v>
          </cell>
          <cell r="D57" t="str">
            <v>Март</v>
          </cell>
          <cell r="E57" t="str">
            <v>Апрель</v>
          </cell>
          <cell r="F57" t="str">
            <v>Май</v>
          </cell>
          <cell r="G57" t="str">
            <v>Июнь</v>
          </cell>
          <cell r="H57" t="str">
            <v>Июль</v>
          </cell>
          <cell r="I57" t="str">
            <v>Август</v>
          </cell>
          <cell r="J57" t="str">
            <v>Сентябрь</v>
          </cell>
          <cell r="K57" t="str">
            <v>Октябрь</v>
          </cell>
          <cell r="L57" t="str">
            <v>Ноябрь</v>
          </cell>
          <cell r="M57" t="str">
            <v>Декабрь</v>
          </cell>
          <cell r="N57" t="str">
            <v>Итого за 2002</v>
          </cell>
          <cell r="O57" t="str">
            <v>В сред. за 2002.</v>
          </cell>
        </row>
        <row r="59">
          <cell r="A59" t="str">
            <v>Добыча</v>
          </cell>
          <cell r="B59">
            <v>2819.3343346301826</v>
          </cell>
          <cell r="C59">
            <v>2817.1421309949365</v>
          </cell>
          <cell r="D59">
            <v>2947.4759256340171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8583.9523912591358</v>
          </cell>
          <cell r="O59">
            <v>715.32936593826128</v>
          </cell>
        </row>
        <row r="60">
          <cell r="A60" t="str">
            <v>Переработка</v>
          </cell>
          <cell r="B60">
            <v>2061.6281737887748</v>
          </cell>
          <cell r="C60">
            <v>2024.7365038577045</v>
          </cell>
          <cell r="D60">
            <v>2528.6938268559225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6615.0585045024018</v>
          </cell>
          <cell r="O60">
            <v>551.25487537520019</v>
          </cell>
        </row>
        <row r="61">
          <cell r="A61" t="str">
            <v>Услуги на объекте</v>
          </cell>
          <cell r="B61">
            <v>1815.1941157070169</v>
          </cell>
          <cell r="C61">
            <v>2190.0038033736632</v>
          </cell>
          <cell r="D61">
            <v>2020.4077125293636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6025.6056316100439</v>
          </cell>
          <cell r="O61">
            <v>502.13380263417031</v>
          </cell>
        </row>
        <row r="62">
          <cell r="A62" t="str">
            <v>Косвенные на объекте</v>
          </cell>
          <cell r="B62">
            <v>25.251942009312664</v>
          </cell>
          <cell r="C62">
            <v>321.74455778346692</v>
          </cell>
          <cell r="D62">
            <v>77.838321557993865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424.83482135077344</v>
          </cell>
          <cell r="O62">
            <v>35.402901779231122</v>
          </cell>
        </row>
        <row r="63">
          <cell r="A63" t="str">
            <v>Предварит. итог</v>
          </cell>
          <cell r="B63">
            <v>6721.4085661352874</v>
          </cell>
          <cell r="C63">
            <v>7353.6269960097716</v>
          </cell>
          <cell r="D63">
            <v>7574.4157865772968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21649.451348722356</v>
          </cell>
          <cell r="O63">
            <v>1804.1209457268631</v>
          </cell>
        </row>
        <row r="65">
          <cell r="A65" t="str">
            <v>Администрация в Бишкеке</v>
          </cell>
          <cell r="B65">
            <v>431.6376285382413</v>
          </cell>
          <cell r="C65">
            <v>836.00473737346488</v>
          </cell>
          <cell r="D65">
            <v>601.39120327732792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1869.0335691890341</v>
          </cell>
          <cell r="O65">
            <v>155.7527974324195</v>
          </cell>
        </row>
        <row r="66">
          <cell r="A66" t="str">
            <v>Гонорар за менеджмент</v>
          </cell>
          <cell r="B66">
            <v>356.04831999999999</v>
          </cell>
          <cell r="C66">
            <v>395.26711999999998</v>
          </cell>
          <cell r="D66">
            <v>418.56534999999997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1169.8807899999999</v>
          </cell>
          <cell r="O66">
            <v>97.490065833333333</v>
          </cell>
        </row>
        <row r="67">
          <cell r="A67" t="str">
            <v>Предварит. итог</v>
          </cell>
          <cell r="B67">
            <v>787.68594853824129</v>
          </cell>
          <cell r="C67">
            <v>1231.2718573734649</v>
          </cell>
          <cell r="D67">
            <v>1019.9565532773279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3038.9143591890343</v>
          </cell>
          <cell r="O67">
            <v>253.24286326575285</v>
          </cell>
        </row>
        <row r="69">
          <cell r="A69" t="str">
            <v>Всего ден. производствен. затрат</v>
          </cell>
          <cell r="B69">
            <v>7509.0945146735285</v>
          </cell>
          <cell r="C69">
            <v>8584.8988533832362</v>
          </cell>
          <cell r="D69">
            <v>8594.3723398546244</v>
          </cell>
          <cell r="E69">
            <v>0</v>
          </cell>
          <cell r="F69">
            <v>0</v>
          </cell>
          <cell r="G69">
            <v>0</v>
          </cell>
          <cell r="H69">
            <v>8608</v>
          </cell>
          <cell r="I69">
            <v>8577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24688.365707911391</v>
          </cell>
          <cell r="O69">
            <v>2057.3638089926158</v>
          </cell>
        </row>
        <row r="71">
          <cell r="A71" t="str">
            <v>Концессия</v>
          </cell>
          <cell r="B71">
            <v>294.00728999999995</v>
          </cell>
          <cell r="C71">
            <v>165.43754000000001</v>
          </cell>
          <cell r="D71">
            <v>190.07041000000001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649.51523999999995</v>
          </cell>
          <cell r="O71">
            <v>54.126269999999998</v>
          </cell>
        </row>
        <row r="72">
          <cell r="A72" t="str">
            <v>Роялти</v>
          </cell>
          <cell r="B72">
            <v>110.25273177254643</v>
          </cell>
          <cell r="C72">
            <v>62.039075624539997</v>
          </cell>
          <cell r="D72">
            <v>71.276404528930001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243.5682119260164</v>
          </cell>
          <cell r="O72">
            <v>20.297350993834701</v>
          </cell>
        </row>
        <row r="73">
          <cell r="A73" t="str">
            <v>Налог в соцфонд</v>
          </cell>
          <cell r="B73">
            <v>89.793000000000006</v>
          </cell>
          <cell r="C73">
            <v>100.57299999999999</v>
          </cell>
          <cell r="D73">
            <v>-84.549000000000007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105.81699999999999</v>
          </cell>
          <cell r="O73">
            <v>8.8180833333333322</v>
          </cell>
        </row>
        <row r="74">
          <cell r="A74" t="str">
            <v>Дорожный налог</v>
          </cell>
          <cell r="B74">
            <v>206.2001123166884</v>
          </cell>
          <cell r="C74">
            <v>119.57973146995002</v>
          </cell>
          <cell r="D74">
            <v>130.10226189117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455.8821056778084</v>
          </cell>
          <cell r="O74">
            <v>37.9901754731507</v>
          </cell>
        </row>
        <row r="75">
          <cell r="A75" t="str">
            <v>Земельный налог</v>
          </cell>
          <cell r="B75" t="e">
            <v>#N/A</v>
          </cell>
          <cell r="C75" t="e">
            <v>#N/A</v>
          </cell>
          <cell r="D75" t="e">
            <v>#N/A</v>
          </cell>
          <cell r="E75" t="e">
            <v>#N/A</v>
          </cell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</row>
        <row r="76">
          <cell r="A76" t="str">
            <v>Гелого-развед. программа</v>
          </cell>
          <cell r="B76">
            <v>60.664760000000001</v>
          </cell>
          <cell r="C76">
            <v>215.49751999999998</v>
          </cell>
          <cell r="D76">
            <v>331.04164000000003</v>
          </cell>
          <cell r="E76">
            <v>0</v>
          </cell>
          <cell r="F76">
            <v>0</v>
          </cell>
          <cell r="G76">
            <v>0</v>
          </cell>
          <cell r="H76">
            <v>2.5999999999999999E-2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607.20391999999993</v>
          </cell>
          <cell r="O76">
            <v>50.60032666666666</v>
          </cell>
        </row>
        <row r="77">
          <cell r="A77" t="str">
            <v>Прочие прибыль/расходы</v>
          </cell>
          <cell r="B77">
            <v>166.91404386931777</v>
          </cell>
          <cell r="C77">
            <v>61.12624718420475</v>
          </cell>
          <cell r="D77">
            <v>138.39950234413092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366.43979339765343</v>
          </cell>
          <cell r="O77">
            <v>30.536649449804454</v>
          </cell>
        </row>
        <row r="78">
          <cell r="A78" t="str">
            <v>Предварит. итог</v>
          </cell>
          <cell r="B78" t="e">
            <v>#N/A</v>
          </cell>
          <cell r="C78" t="e">
            <v>#N/A</v>
          </cell>
          <cell r="D78" t="e">
            <v>#N/A</v>
          </cell>
          <cell r="E78" t="e">
            <v>#N/A</v>
          </cell>
          <cell r="F78" t="e">
            <v>#N/A</v>
          </cell>
          <cell r="G78" t="e">
            <v>#N/A</v>
          </cell>
          <cell r="H78" t="e">
            <v>#N/A</v>
          </cell>
          <cell r="I78" t="e">
            <v>#N/A</v>
          </cell>
          <cell r="J78" t="e">
            <v>#N/A</v>
          </cell>
          <cell r="K78" t="e">
            <v>#N/A</v>
          </cell>
          <cell r="L78" t="e">
            <v>#N/A</v>
          </cell>
          <cell r="M78" t="e">
            <v>#N/A</v>
          </cell>
          <cell r="N78" t="e">
            <v>#N/A</v>
          </cell>
          <cell r="O78" t="e">
            <v>#N/A</v>
          </cell>
        </row>
        <row r="80">
          <cell r="A80" t="str">
            <v>ИТОГО ДЕНЕЖНЫХ ЗАТРАТ</v>
          </cell>
          <cell r="B80" t="e">
            <v>#N/A</v>
          </cell>
          <cell r="C80" t="e">
            <v>#N/A</v>
          </cell>
          <cell r="D80" t="e">
            <v>#N/A</v>
          </cell>
          <cell r="E80" t="e">
            <v>#N/A</v>
          </cell>
          <cell r="F80" t="e">
            <v>#N/A</v>
          </cell>
          <cell r="G80" t="e">
            <v>#N/A</v>
          </cell>
          <cell r="H80" t="e">
            <v>#N/A</v>
          </cell>
          <cell r="I80" t="e">
            <v>#N/A</v>
          </cell>
          <cell r="J80" t="e">
            <v>#N/A</v>
          </cell>
          <cell r="K80" t="e">
            <v>#N/A</v>
          </cell>
          <cell r="L80" t="e">
            <v>#N/A</v>
          </cell>
          <cell r="M80" t="e">
            <v>#N/A</v>
          </cell>
          <cell r="N80" t="e">
            <v>#N/A</v>
          </cell>
          <cell r="O80" t="e">
            <v>#N/A</v>
          </cell>
        </row>
        <row r="83">
          <cell r="A83" t="str">
            <v>Финансовые начисления</v>
          </cell>
          <cell r="B83">
            <v>882.09042883049847</v>
          </cell>
          <cell r="C83">
            <v>981.70751676566101</v>
          </cell>
          <cell r="D83">
            <v>897.24131829379871</v>
          </cell>
          <cell r="E83">
            <v>0</v>
          </cell>
          <cell r="F83">
            <v>0</v>
          </cell>
          <cell r="G83">
            <v>0</v>
          </cell>
          <cell r="H83">
            <v>609.37587883049844</v>
          </cell>
          <cell r="I83">
            <v>609.37587883049844</v>
          </cell>
          <cell r="J83">
            <v>609.37587883049844</v>
          </cell>
          <cell r="K83">
            <v>609.37587883049844</v>
          </cell>
          <cell r="L83">
            <v>609.37587883049844</v>
          </cell>
          <cell r="M83">
            <v>609.37587883049844</v>
          </cell>
          <cell r="N83">
            <v>6417.2945368729497</v>
          </cell>
          <cell r="O83">
            <v>534.77454473941248</v>
          </cell>
        </row>
        <row r="84">
          <cell r="A84" t="str">
            <v>Амортиз., износ, рекультивация</v>
          </cell>
          <cell r="B84">
            <v>3626.1304599999999</v>
          </cell>
          <cell r="C84">
            <v>3086.60583</v>
          </cell>
          <cell r="D84">
            <v>3045.8959199999999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9758.6322099999998</v>
          </cell>
          <cell r="O84">
            <v>813.21935083333335</v>
          </cell>
        </row>
        <row r="85">
          <cell r="A85" t="str">
            <v>ИТОГО ЗАТРАТ</v>
          </cell>
          <cell r="B85" t="e">
            <v>#N/A</v>
          </cell>
          <cell r="C85" t="e">
            <v>#N/A</v>
          </cell>
          <cell r="D85" t="e">
            <v>#N/A</v>
          </cell>
          <cell r="E85" t="e">
            <v>#N/A</v>
          </cell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</row>
        <row r="86">
          <cell r="A86" t="str">
            <v>ИТОГО КАПИТАЛЬНЫХ ЗАТРАТ</v>
          </cell>
          <cell r="B86">
            <v>142.00219000000001</v>
          </cell>
          <cell r="C86">
            <v>287.53434582521163</v>
          </cell>
          <cell r="D86">
            <v>290.06200000000001</v>
          </cell>
          <cell r="E86">
            <v>341.83499999999998</v>
          </cell>
          <cell r="F86">
            <v>553.6241</v>
          </cell>
          <cell r="G86">
            <v>238.91800000000001</v>
          </cell>
          <cell r="H86">
            <v>256.69400000000002</v>
          </cell>
          <cell r="I86">
            <v>1669.096</v>
          </cell>
          <cell r="J86">
            <v>451.952</v>
          </cell>
          <cell r="K86">
            <v>1700.4561041981506</v>
          </cell>
          <cell r="L86">
            <v>107.855</v>
          </cell>
          <cell r="M86">
            <v>2803.444</v>
          </cell>
          <cell r="N86">
            <v>8610.1819090254594</v>
          </cell>
          <cell r="O86">
            <v>717.51515908545491</v>
          </cell>
        </row>
        <row r="89">
          <cell r="A89" t="str">
            <v>Унции отлитого золота</v>
          </cell>
          <cell r="B89">
            <v>60835</v>
          </cell>
          <cell r="C89">
            <v>44480</v>
          </cell>
          <cell r="D89">
            <v>49381</v>
          </cell>
          <cell r="E89">
            <v>48996</v>
          </cell>
          <cell r="F89">
            <v>48923</v>
          </cell>
          <cell r="G89">
            <v>38812</v>
          </cell>
          <cell r="H89">
            <v>20799</v>
          </cell>
          <cell r="I89">
            <v>35596</v>
          </cell>
          <cell r="J89">
            <v>38528</v>
          </cell>
          <cell r="K89">
            <v>30886</v>
          </cell>
          <cell r="L89">
            <v>41091</v>
          </cell>
          <cell r="M89">
            <v>70223</v>
          </cell>
          <cell r="N89">
            <v>528550</v>
          </cell>
          <cell r="O89">
            <v>44045.833333333336</v>
          </cell>
        </row>
        <row r="91">
          <cell r="A91" t="str">
            <v>Цена за унцию золота (Лондон фикс)</v>
          </cell>
          <cell r="B91">
            <v>281.56136363636364</v>
          </cell>
          <cell r="C91">
            <v>295.495</v>
          </cell>
          <cell r="D91">
            <v>294.05500000000001</v>
          </cell>
          <cell r="E91">
            <v>308.2</v>
          </cell>
          <cell r="F91">
            <v>307.97500000000002</v>
          </cell>
          <cell r="G91">
            <v>321.17779999999999</v>
          </cell>
          <cell r="H91">
            <v>313.29130434782599</v>
          </cell>
          <cell r="I91">
            <v>310.25479999999999</v>
          </cell>
          <cell r="J91">
            <v>319.13569999999999</v>
          </cell>
          <cell r="K91">
            <v>316.58</v>
          </cell>
          <cell r="L91">
            <v>319.06666666666672</v>
          </cell>
          <cell r="M91">
            <v>333.11500000000001</v>
          </cell>
          <cell r="N91">
            <v>333.11500000000001</v>
          </cell>
          <cell r="O91">
            <v>309.99230288757138</v>
          </cell>
        </row>
        <row r="93">
          <cell r="A93" t="str">
            <v>Наличн. производств. затраты/отл. унция</v>
          </cell>
          <cell r="B93">
            <v>123.43378835659617</v>
          </cell>
          <cell r="C93">
            <v>193.00581954548642</v>
          </cell>
          <cell r="D93">
            <v>174.04208784460874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46.70961253980019</v>
          </cell>
          <cell r="O93">
            <v>46.70961253980019</v>
          </cell>
        </row>
        <row r="94">
          <cell r="A94" t="str">
            <v>Всего ден. затрат/отлитая унция</v>
          </cell>
          <cell r="B94" t="e">
            <v>#N/A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</row>
        <row r="95">
          <cell r="A95" t="str">
            <v>Всего затрат/отлитая унция</v>
          </cell>
          <cell r="B95" t="e">
            <v>#N/A</v>
          </cell>
          <cell r="C95" t="e">
            <v>#N/A</v>
          </cell>
          <cell r="D95" t="e">
            <v>#N/A</v>
          </cell>
          <cell r="E95" t="e">
            <v>#N/A</v>
          </cell>
          <cell r="F95" t="e">
            <v>#N/A</v>
          </cell>
          <cell r="G95" t="e">
            <v>#N/A</v>
          </cell>
          <cell r="H95" t="e">
            <v>#N/A</v>
          </cell>
          <cell r="I95" t="e">
            <v>#N/A</v>
          </cell>
          <cell r="J95" t="e">
            <v>#N/A</v>
          </cell>
          <cell r="K95" t="e">
            <v>#N/A</v>
          </cell>
          <cell r="L95" t="e">
            <v>#N/A</v>
          </cell>
          <cell r="M95" t="e">
            <v>#N/A</v>
          </cell>
          <cell r="N95" t="e">
            <v>#N/A</v>
          </cell>
          <cell r="O95" t="e">
            <v>#N/A</v>
          </cell>
        </row>
        <row r="97">
          <cell r="A97" t="str">
            <v>Всего ден. затрат/отлитая унция (в т.ч. возмещаемые налоги)</v>
          </cell>
          <cell r="B97" t="e">
            <v>#N/A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e">
            <v>#N/A</v>
          </cell>
          <cell r="I97" t="e">
            <v>#N/A</v>
          </cell>
          <cell r="J97" t="e">
            <v>#N/A</v>
          </cell>
          <cell r="K97" t="e">
            <v>#N/A</v>
          </cell>
          <cell r="L97" t="e">
            <v>#N/A</v>
          </cell>
          <cell r="M97" t="e">
            <v>#N/A</v>
          </cell>
          <cell r="N97" t="e">
            <v>#N/A</v>
          </cell>
          <cell r="O97" t="e">
            <v>#N/A</v>
          </cell>
        </row>
        <row r="99">
          <cell r="A99" t="str">
            <v>Капитальные затр./всего затрат</v>
          </cell>
          <cell r="B99">
            <v>1.9851988388630996E-2</v>
          </cell>
          <cell r="C99">
            <v>3.5109557448491972E-2</v>
          </cell>
          <cell r="D99">
            <v>3.5478088017481153E-2</v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>
            <v>0.36610274594976361</v>
          </cell>
          <cell r="O99">
            <v>0.3661027459497635</v>
          </cell>
        </row>
        <row r="101">
          <cell r="A101" t="str">
            <v>US $/сом</v>
          </cell>
          <cell r="B101">
            <v>48.191899999999997</v>
          </cell>
          <cell r="C101">
            <v>49.0899</v>
          </cell>
          <cell r="D101">
            <v>48.143999999999998</v>
          </cell>
          <cell r="E101">
            <v>48.064399999999999</v>
          </cell>
          <cell r="F101">
            <v>47.879199999999997</v>
          </cell>
          <cell r="G101">
            <v>46.149900000000002</v>
          </cell>
          <cell r="H101">
            <v>46.283200000000001</v>
          </cell>
          <cell r="I101">
            <v>46.194899999999997</v>
          </cell>
          <cell r="J101">
            <v>46.000399999999999</v>
          </cell>
          <cell r="K101">
            <v>46.061199999999999</v>
          </cell>
          <cell r="L101">
            <v>46.012700000000002</v>
          </cell>
          <cell r="M101">
            <v>46.094900000000003</v>
          </cell>
          <cell r="N101">
            <v>46.094900000000003</v>
          </cell>
          <cell r="O101">
            <v>46.912008333333347</v>
          </cell>
        </row>
        <row r="102">
          <cell r="A102" t="str">
            <v>US $/канадский доллар</v>
          </cell>
          <cell r="B102">
            <v>1.5874999999999999</v>
          </cell>
          <cell r="C102">
            <v>1.6084000000000001</v>
          </cell>
          <cell r="D102">
            <v>1.5926</v>
          </cell>
          <cell r="E102">
            <v>1.5616000000000001</v>
          </cell>
          <cell r="F102">
            <v>1.534</v>
          </cell>
          <cell r="G102">
            <v>1.5163</v>
          </cell>
          <cell r="H102">
            <v>1.5712999999999999</v>
          </cell>
          <cell r="I102">
            <v>1.5569999999999999</v>
          </cell>
          <cell r="J102">
            <v>1.5778000000000001</v>
          </cell>
          <cell r="K102">
            <v>1.5658000000000001</v>
          </cell>
          <cell r="L102">
            <v>1.5643199999999999</v>
          </cell>
          <cell r="M102">
            <v>1.5768</v>
          </cell>
          <cell r="N102">
            <v>1.5768</v>
          </cell>
          <cell r="O102">
            <v>1.5677849999999998</v>
          </cell>
        </row>
      </sheetData>
      <sheetData sheetId="18" refreshError="1">
        <row r="1">
          <cell r="A1" t="str">
            <v>KUMTOR OPERATING COMPANY</v>
          </cell>
        </row>
        <row r="2">
          <cell r="A2" t="str">
            <v>MONTHLY AVERAGE COSTS, PRODUCTION &amp; PRICE STATISTICS</v>
          </cell>
        </row>
        <row r="3">
          <cell r="A3" t="str">
            <v>December 31, 2002</v>
          </cell>
        </row>
        <row r="5">
          <cell r="B5" t="str">
            <v>Monthly Average</v>
          </cell>
          <cell r="J5" t="str">
            <v>Yearly Total Actual</v>
          </cell>
        </row>
        <row r="6">
          <cell r="B6" t="str">
            <v>1997</v>
          </cell>
          <cell r="C6" t="str">
            <v xml:space="preserve">1998 </v>
          </cell>
          <cell r="D6" t="str">
            <v xml:space="preserve">1999 </v>
          </cell>
          <cell r="E6" t="str">
            <v>2000</v>
          </cell>
          <cell r="F6" t="str">
            <v>2001</v>
          </cell>
          <cell r="G6" t="str">
            <v>2002 YTD</v>
          </cell>
          <cell r="H6" t="str">
            <v>2002       Budget</v>
          </cell>
          <cell r="J6" t="str">
            <v>1997</v>
          </cell>
          <cell r="K6" t="str">
            <v xml:space="preserve">1998 </v>
          </cell>
          <cell r="L6" t="str">
            <v xml:space="preserve">1999 </v>
          </cell>
          <cell r="M6" t="str">
            <v>2000</v>
          </cell>
          <cell r="N6" t="str">
            <v>2001</v>
          </cell>
          <cell r="O6" t="str">
            <v>2002 YTD</v>
          </cell>
        </row>
        <row r="8">
          <cell r="A8" t="str">
            <v>Mining</v>
          </cell>
          <cell r="B8">
            <v>1829.3333333333333</v>
          </cell>
          <cell r="C8">
            <v>2145.4635000000003</v>
          </cell>
          <cell r="D8">
            <v>2321.3235</v>
          </cell>
          <cell r="E8">
            <v>2164.6787399999998</v>
          </cell>
          <cell r="F8">
            <v>2411.139036</v>
          </cell>
          <cell r="G8">
            <v>715.32936593826128</v>
          </cell>
          <cell r="H8" t="e">
            <v>#REF!</v>
          </cell>
          <cell r="J8">
            <v>21952</v>
          </cell>
          <cell r="K8">
            <v>25745.562000000002</v>
          </cell>
          <cell r="L8">
            <v>27855.882000000001</v>
          </cell>
          <cell r="M8">
            <v>25976.14488</v>
          </cell>
          <cell r="N8">
            <v>28933.668432000002</v>
          </cell>
          <cell r="O8">
            <v>8583.9523912591358</v>
          </cell>
        </row>
        <row r="9">
          <cell r="A9" t="str">
            <v>Milling</v>
          </cell>
          <cell r="B9">
            <v>2195.1417500000002</v>
          </cell>
          <cell r="C9">
            <v>2798.2278333333329</v>
          </cell>
          <cell r="D9">
            <v>2416.6590833333335</v>
          </cell>
          <cell r="E9">
            <v>2431.4068333333335</v>
          </cell>
          <cell r="F9">
            <v>2575.2711583333335</v>
          </cell>
          <cell r="G9">
            <v>551.25487537520019</v>
          </cell>
          <cell r="H9">
            <v>608.96760666666671</v>
          </cell>
          <cell r="J9">
            <v>26341.701000000001</v>
          </cell>
          <cell r="K9">
            <v>33578.733999999997</v>
          </cell>
          <cell r="L9">
            <v>28999.909</v>
          </cell>
          <cell r="M9">
            <v>29176.882000000001</v>
          </cell>
          <cell r="N9">
            <v>30903.253899999996</v>
          </cell>
          <cell r="O9">
            <v>6615.0585045024018</v>
          </cell>
        </row>
        <row r="10">
          <cell r="A10" t="str">
            <v>Site Services</v>
          </cell>
          <cell r="B10">
            <v>3130.7883333333334</v>
          </cell>
          <cell r="C10">
            <v>3089.4574166666666</v>
          </cell>
          <cell r="D10">
            <v>2561.5218333333332</v>
          </cell>
          <cell r="E10">
            <v>2393.1046666666666</v>
          </cell>
          <cell r="F10">
            <v>2238.2563450000002</v>
          </cell>
          <cell r="G10">
            <v>502.13380263417031</v>
          </cell>
          <cell r="H10">
            <v>555.10045833333322</v>
          </cell>
          <cell r="J10">
            <v>37569.46</v>
          </cell>
          <cell r="K10">
            <v>37073.489000000001</v>
          </cell>
          <cell r="L10">
            <v>30738.476999999999</v>
          </cell>
          <cell r="M10">
            <v>28717.256000000001</v>
          </cell>
          <cell r="N10">
            <v>26859.076140000001</v>
          </cell>
          <cell r="O10">
            <v>6025.6056316100439</v>
          </cell>
        </row>
        <row r="11">
          <cell r="A11" t="str">
            <v>Site Indirects</v>
          </cell>
          <cell r="B11">
            <v>0</v>
          </cell>
          <cell r="C11">
            <v>0</v>
          </cell>
          <cell r="D11">
            <v>1.3416666666666667E-2</v>
          </cell>
          <cell r="E11">
            <v>12.511166666666659</v>
          </cell>
          <cell r="F11">
            <v>2.0495833333331583E-2</v>
          </cell>
          <cell r="G11">
            <v>35.402901779231122</v>
          </cell>
          <cell r="H11">
            <v>0</v>
          </cell>
          <cell r="J11">
            <v>0</v>
          </cell>
          <cell r="K11">
            <v>0</v>
          </cell>
          <cell r="L11">
            <v>0.161</v>
          </cell>
          <cell r="M11">
            <v>150.1339999999999</v>
          </cell>
          <cell r="N11">
            <v>0.24594999999997924</v>
          </cell>
          <cell r="O11">
            <v>424.83482135077344</v>
          </cell>
        </row>
        <row r="12">
          <cell r="A12" t="str">
            <v>Sub-total</v>
          </cell>
          <cell r="B12">
            <v>7155.2634166666667</v>
          </cell>
          <cell r="C12">
            <v>8033.1487500000003</v>
          </cell>
          <cell r="D12">
            <v>7299.5178333333333</v>
          </cell>
          <cell r="E12">
            <v>7001.7014066666661</v>
          </cell>
          <cell r="F12">
            <v>7224.6870351666666</v>
          </cell>
          <cell r="G12">
            <v>1804.1209457268631</v>
          </cell>
          <cell r="H12" t="e">
            <v>#REF!</v>
          </cell>
          <cell r="J12">
            <v>85863.160999999993</v>
          </cell>
          <cell r="K12">
            <v>96397.785000000003</v>
          </cell>
          <cell r="L12">
            <v>87594.428999999989</v>
          </cell>
          <cell r="M12">
            <v>84020.416880000019</v>
          </cell>
          <cell r="N12">
            <v>86696.244422000003</v>
          </cell>
          <cell r="O12">
            <v>21649.451348722356</v>
          </cell>
        </row>
        <row r="14">
          <cell r="A14" t="str">
            <v>Bishkek Administration</v>
          </cell>
          <cell r="B14">
            <v>332.3723333333333</v>
          </cell>
          <cell r="C14">
            <v>613.18925000000002</v>
          </cell>
          <cell r="D14">
            <v>509.33350000000002</v>
          </cell>
          <cell r="E14">
            <v>577.66258333333326</v>
          </cell>
          <cell r="F14">
            <v>531.86078166666664</v>
          </cell>
          <cell r="G14">
            <v>155.7527974324195</v>
          </cell>
          <cell r="H14">
            <v>143.23929583333333</v>
          </cell>
          <cell r="J14">
            <v>3988.4679999999998</v>
          </cell>
          <cell r="K14">
            <v>7358.2709999999997</v>
          </cell>
          <cell r="L14">
            <v>6112.1450000000004</v>
          </cell>
          <cell r="M14">
            <v>6931.9509999999991</v>
          </cell>
          <cell r="N14">
            <v>6382.3293800000001</v>
          </cell>
          <cell r="O14">
            <v>1869.0335691890341</v>
          </cell>
        </row>
        <row r="15">
          <cell r="A15" t="str">
            <v>Management Fee</v>
          </cell>
          <cell r="B15">
            <v>460.25</v>
          </cell>
          <cell r="C15">
            <v>464.5124166666667</v>
          </cell>
          <cell r="D15">
            <v>412.63291666666669</v>
          </cell>
          <cell r="E15">
            <v>458.96291666666662</v>
          </cell>
          <cell r="F15">
            <v>444.4324933333333</v>
          </cell>
          <cell r="G15">
            <v>97.490065833333333</v>
          </cell>
          <cell r="H15">
            <v>0</v>
          </cell>
          <cell r="J15">
            <v>5523</v>
          </cell>
          <cell r="K15">
            <v>5574.1490000000003</v>
          </cell>
          <cell r="L15">
            <v>4951.7430000000004</v>
          </cell>
          <cell r="M15">
            <v>5507.5549999999994</v>
          </cell>
          <cell r="N15">
            <v>5333.1899199999998</v>
          </cell>
          <cell r="O15">
            <v>1169.8807899999999</v>
          </cell>
        </row>
        <row r="16">
          <cell r="A16" t="str">
            <v>Delineation Drilling and Audit Adjustment</v>
          </cell>
          <cell r="D16">
            <v>153</v>
          </cell>
          <cell r="L16">
            <v>1840</v>
          </cell>
        </row>
        <row r="17">
          <cell r="A17" t="str">
            <v>Sub-total</v>
          </cell>
          <cell r="B17">
            <v>792.62233333333324</v>
          </cell>
          <cell r="C17">
            <v>1077.7016666666668</v>
          </cell>
          <cell r="D17">
            <v>1074.9664166666666</v>
          </cell>
          <cell r="E17">
            <v>1036.6254999999999</v>
          </cell>
          <cell r="F17">
            <v>976.29327499999999</v>
          </cell>
          <cell r="G17">
            <v>253.24286326575285</v>
          </cell>
          <cell r="H17">
            <v>143.23929583333333</v>
          </cell>
          <cell r="J17">
            <v>9511.4680000000008</v>
          </cell>
          <cell r="K17">
            <v>12932.42</v>
          </cell>
          <cell r="L17">
            <v>12903.888000000001</v>
          </cell>
          <cell r="M17">
            <v>12439.505999999998</v>
          </cell>
          <cell r="N17">
            <v>11715.5193</v>
          </cell>
          <cell r="O17">
            <v>3038.9143591890343</v>
          </cell>
        </row>
        <row r="19">
          <cell r="A19" t="str">
            <v>Total Cash Operating Costs</v>
          </cell>
          <cell r="B19">
            <v>7947.8857499999995</v>
          </cell>
          <cell r="C19">
            <v>9110.850416666668</v>
          </cell>
          <cell r="D19">
            <v>8374.4842499999995</v>
          </cell>
          <cell r="E19">
            <v>8038.3269066666662</v>
          </cell>
          <cell r="F19">
            <v>8200.9803101666657</v>
          </cell>
          <cell r="G19">
            <v>2057.3638089926158</v>
          </cell>
          <cell r="H19" t="e">
            <v>#REF!</v>
          </cell>
          <cell r="J19">
            <v>95374.628999999986</v>
          </cell>
          <cell r="K19">
            <v>109330.205</v>
          </cell>
          <cell r="L19">
            <v>100498.317</v>
          </cell>
          <cell r="M19">
            <v>96459.922880000013</v>
          </cell>
          <cell r="N19">
            <v>98411.763722000003</v>
          </cell>
          <cell r="O19">
            <v>24688.365707911391</v>
          </cell>
        </row>
        <row r="21">
          <cell r="A21" t="str">
            <v>Concession Tax</v>
          </cell>
          <cell r="B21">
            <v>161.33333333333334</v>
          </cell>
          <cell r="C21">
            <v>218.02866666666668</v>
          </cell>
          <cell r="D21">
            <v>429.01549999999997</v>
          </cell>
          <cell r="E21">
            <v>224.56269166666667</v>
          </cell>
          <cell r="F21">
            <v>243.27998500000001</v>
          </cell>
          <cell r="G21">
            <v>54.126269999999998</v>
          </cell>
          <cell r="H21">
            <v>220.73027916666669</v>
          </cell>
          <cell r="J21">
            <v>1936</v>
          </cell>
          <cell r="K21">
            <v>2616.3440000000001</v>
          </cell>
          <cell r="L21">
            <v>5148.3860000000004</v>
          </cell>
          <cell r="M21">
            <v>2694.7523000000001</v>
          </cell>
          <cell r="N21">
            <v>2919.3598200000001</v>
          </cell>
          <cell r="O21">
            <v>649.51523999999995</v>
          </cell>
        </row>
        <row r="22">
          <cell r="A22" t="str">
            <v>Royalty Tax</v>
          </cell>
          <cell r="B22">
            <v>57.5</v>
          </cell>
          <cell r="C22">
            <v>81.760750000000002</v>
          </cell>
          <cell r="D22">
            <v>76.591916666666663</v>
          </cell>
          <cell r="E22">
            <v>84.210936283333339</v>
          </cell>
          <cell r="F22">
            <v>91.229984166666668</v>
          </cell>
          <cell r="G22">
            <v>20.297350993834701</v>
          </cell>
          <cell r="H22">
            <v>82.773854999999998</v>
          </cell>
          <cell r="J22">
            <v>690</v>
          </cell>
          <cell r="K22">
            <v>981.12900000000002</v>
          </cell>
          <cell r="L22">
            <v>918.17100000000005</v>
          </cell>
          <cell r="M22">
            <v>1010.5312354</v>
          </cell>
          <cell r="N22">
            <v>1094.75981</v>
          </cell>
          <cell r="O22">
            <v>243.5682119260164</v>
          </cell>
        </row>
        <row r="23">
          <cell r="A23" t="str">
            <v>Social Fund Tax</v>
          </cell>
          <cell r="B23">
            <v>33.034583333333337</v>
          </cell>
          <cell r="C23">
            <v>0.85333333333333339</v>
          </cell>
          <cell r="D23">
            <v>8.3333333333333331E-5</v>
          </cell>
          <cell r="E23">
            <v>6.25</v>
          </cell>
          <cell r="F23">
            <v>45.583926666666663</v>
          </cell>
          <cell r="G23">
            <v>8.8180833333333322</v>
          </cell>
          <cell r="H23">
            <v>25.275090000000002</v>
          </cell>
          <cell r="J23">
            <v>396.1</v>
          </cell>
          <cell r="K23">
            <v>10.24</v>
          </cell>
          <cell r="L23">
            <v>1E-3</v>
          </cell>
          <cell r="M23">
            <v>75</v>
          </cell>
          <cell r="N23">
            <v>547.00711999999987</v>
          </cell>
          <cell r="O23">
            <v>105.81699999999999</v>
          </cell>
        </row>
        <row r="24">
          <cell r="A24" t="str">
            <v>Road Tax</v>
          </cell>
          <cell r="B24">
            <v>104.66666666666667</v>
          </cell>
          <cell r="C24">
            <v>127.57675</v>
          </cell>
          <cell r="D24">
            <v>113.01941666666666</v>
          </cell>
          <cell r="E24">
            <v>124.12507833333332</v>
          </cell>
          <cell r="F24">
            <v>130.52211750000001</v>
          </cell>
          <cell r="G24">
            <v>37.9901754731507</v>
          </cell>
          <cell r="H24">
            <v>123.60895666666666</v>
          </cell>
          <cell r="J24">
            <v>1256</v>
          </cell>
          <cell r="K24">
            <v>1530.921</v>
          </cell>
          <cell r="L24">
            <v>1356.85</v>
          </cell>
          <cell r="M24">
            <v>1489.5009399999999</v>
          </cell>
          <cell r="N24">
            <v>1566.2654100000002</v>
          </cell>
          <cell r="O24">
            <v>455.8821056778084</v>
          </cell>
        </row>
        <row r="25">
          <cell r="A25" t="str">
            <v>Land Tax</v>
          </cell>
          <cell r="B25">
            <v>5.7500000000000008E-3</v>
          </cell>
          <cell r="C25">
            <v>0.22175</v>
          </cell>
          <cell r="D25">
            <v>0.13241666666666665</v>
          </cell>
          <cell r="E25">
            <v>1.6999999999999998E-2</v>
          </cell>
          <cell r="F25">
            <v>0</v>
          </cell>
          <cell r="G25" t="e">
            <v>#N/A</v>
          </cell>
          <cell r="H25">
            <v>0</v>
          </cell>
          <cell r="J25">
            <v>6.9000000000000006E-2</v>
          </cell>
          <cell r="K25">
            <v>2.661</v>
          </cell>
          <cell r="L25">
            <v>1.589</v>
          </cell>
          <cell r="M25">
            <v>0.20399999999999999</v>
          </cell>
          <cell r="N25">
            <v>1.39456</v>
          </cell>
          <cell r="O25" t="e">
            <v>#N/A</v>
          </cell>
        </row>
        <row r="26">
          <cell r="A26" t="str">
            <v>VAT on Imports of Consumables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2.5781362839452266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30.937635407342718</v>
          </cell>
        </row>
        <row r="27">
          <cell r="A27" t="str">
            <v>Exploration Program</v>
          </cell>
          <cell r="B27">
            <v>0</v>
          </cell>
          <cell r="C27">
            <v>14.710500000000001</v>
          </cell>
          <cell r="D27">
            <v>60.882916666666667</v>
          </cell>
          <cell r="E27">
            <v>37.183785833333332</v>
          </cell>
          <cell r="F27">
            <v>168.15787083333333</v>
          </cell>
          <cell r="G27">
            <v>50.60032666666666</v>
          </cell>
          <cell r="H27">
            <v>144.70308333333332</v>
          </cell>
          <cell r="J27">
            <v>0.4</v>
          </cell>
          <cell r="K27">
            <v>176.52600000000001</v>
          </cell>
          <cell r="L27">
            <v>729.66300000000001</v>
          </cell>
          <cell r="M27">
            <v>446.20542999999998</v>
          </cell>
          <cell r="N27">
            <v>2017.8944500000002</v>
          </cell>
          <cell r="O27">
            <v>607.20391999999993</v>
          </cell>
        </row>
        <row r="28">
          <cell r="A28" t="str">
            <v>Other Income / Expense</v>
          </cell>
          <cell r="B28">
            <v>-68.337166666666675</v>
          </cell>
          <cell r="C28">
            <v>166.03908333333334</v>
          </cell>
          <cell r="D28">
            <v>63.820833333333333</v>
          </cell>
          <cell r="E28">
            <v>25.741330833333336</v>
          </cell>
          <cell r="F28">
            <v>40.593654999999998</v>
          </cell>
          <cell r="G28">
            <v>30.536649449804454</v>
          </cell>
          <cell r="H28">
            <v>0</v>
          </cell>
          <cell r="J28">
            <v>-820.04600000000005</v>
          </cell>
          <cell r="K28">
            <v>1092.5</v>
          </cell>
          <cell r="L28">
            <v>765.70600000000002</v>
          </cell>
          <cell r="M28">
            <v>308.89597000000003</v>
          </cell>
          <cell r="N28">
            <v>487.12386000000004</v>
          </cell>
          <cell r="O28">
            <v>366.43979339765343</v>
          </cell>
        </row>
        <row r="29">
          <cell r="A29" t="str">
            <v>Sub-total</v>
          </cell>
          <cell r="B29">
            <v>288.20316666666662</v>
          </cell>
          <cell r="C29">
            <v>609.19083333333333</v>
          </cell>
          <cell r="D29">
            <v>743.46308333333332</v>
          </cell>
          <cell r="E29">
            <v>502.09082294999996</v>
          </cell>
          <cell r="F29">
            <v>719.36753916666669</v>
          </cell>
          <cell r="G29" t="e">
            <v>#N/A</v>
          </cell>
          <cell r="H29">
            <v>597.09126416666675</v>
          </cell>
          <cell r="J29">
            <v>3458.5230000000001</v>
          </cell>
          <cell r="K29">
            <v>6410.3209999999999</v>
          </cell>
          <cell r="L29">
            <v>8920.3660000000018</v>
          </cell>
          <cell r="M29">
            <v>6025.0898753999991</v>
          </cell>
          <cell r="N29">
            <v>8633.8050299999995</v>
          </cell>
          <cell r="O29" t="e">
            <v>#N/A</v>
          </cell>
        </row>
        <row r="31">
          <cell r="A31" t="str">
            <v>TOTAL CASH COSTS</v>
          </cell>
          <cell r="B31">
            <v>8236.0889166666657</v>
          </cell>
          <cell r="C31">
            <v>9720.041250000002</v>
          </cell>
          <cell r="D31">
            <v>9117.9473333333335</v>
          </cell>
          <cell r="E31">
            <v>8540.4177296166654</v>
          </cell>
          <cell r="F31">
            <v>8920.3478493333332</v>
          </cell>
          <cell r="G31" t="e">
            <v>#N/A</v>
          </cell>
          <cell r="H31" t="e">
            <v>#REF!</v>
          </cell>
          <cell r="J31">
            <v>98833.151999999987</v>
          </cell>
          <cell r="K31">
            <v>115740.526</v>
          </cell>
          <cell r="L31">
            <v>109418.68299999999</v>
          </cell>
          <cell r="M31">
            <v>102485.01275540001</v>
          </cell>
          <cell r="N31">
            <v>107045.56875200001</v>
          </cell>
          <cell r="O31" t="e">
            <v>#N/A</v>
          </cell>
        </row>
        <row r="33">
          <cell r="A33" t="str">
            <v>Financing Charges</v>
          </cell>
          <cell r="B33">
            <v>3548.7273333333337</v>
          </cell>
          <cell r="C33">
            <v>3769.9070833333335</v>
          </cell>
          <cell r="D33">
            <v>2907.5333333333333</v>
          </cell>
          <cell r="E33">
            <v>3010.2176650000001</v>
          </cell>
          <cell r="F33">
            <v>1848.8887341666666</v>
          </cell>
          <cell r="G33">
            <v>534.77454473941248</v>
          </cell>
          <cell r="H33">
            <v>1701.8496783333333</v>
          </cell>
          <cell r="J33">
            <v>42584.728000000003</v>
          </cell>
          <cell r="K33">
            <v>46139.4</v>
          </cell>
          <cell r="L33">
            <v>34889.953000000001</v>
          </cell>
          <cell r="M33">
            <v>36122.611980000001</v>
          </cell>
          <cell r="N33">
            <v>22186.664810000002</v>
          </cell>
          <cell r="O33">
            <v>6417.2945368729497</v>
          </cell>
        </row>
        <row r="34">
          <cell r="A34" t="str">
            <v>Depr., Depl., Reclamation</v>
          </cell>
          <cell r="B34">
            <v>3573.4715833333335</v>
          </cell>
          <cell r="C34">
            <v>4486.0575833333332</v>
          </cell>
          <cell r="D34">
            <v>5338.9441666666671</v>
          </cell>
          <cell r="E34">
            <v>5564.083370477405</v>
          </cell>
          <cell r="F34">
            <v>5508.397551666666</v>
          </cell>
          <cell r="G34">
            <v>813.21935083333335</v>
          </cell>
          <cell r="H34">
            <v>4159.9559166666668</v>
          </cell>
          <cell r="J34">
            <v>42881.659</v>
          </cell>
          <cell r="K34">
            <v>53832.690999999999</v>
          </cell>
          <cell r="L34">
            <v>64068.904999999999</v>
          </cell>
          <cell r="M34">
            <v>66769.00044572886</v>
          </cell>
          <cell r="N34">
            <v>66100.770619999996</v>
          </cell>
          <cell r="O34">
            <v>9758.6322099999998</v>
          </cell>
        </row>
        <row r="35">
          <cell r="A35" t="str">
            <v>TOTAL COSTS</v>
          </cell>
          <cell r="B35">
            <v>15358.287833333334</v>
          </cell>
          <cell r="C35">
            <v>17976.005916666669</v>
          </cell>
          <cell r="D35">
            <v>17364.424833333334</v>
          </cell>
          <cell r="E35">
            <v>17114.718765094069</v>
          </cell>
          <cell r="F35">
            <v>16277.634135166667</v>
          </cell>
          <cell r="G35" t="e">
            <v>#N/A</v>
          </cell>
          <cell r="H35" t="e">
            <v>#REF!</v>
          </cell>
          <cell r="J35">
            <v>184299.53899999999</v>
          </cell>
          <cell r="K35">
            <v>215712.617</v>
          </cell>
          <cell r="L35">
            <v>208377.541</v>
          </cell>
          <cell r="M35">
            <v>205376.62518112888</v>
          </cell>
          <cell r="N35">
            <v>195333.004182</v>
          </cell>
          <cell r="O35" t="e">
            <v>#N/A</v>
          </cell>
        </row>
        <row r="37">
          <cell r="A37" t="str">
            <v>TOTAL CAPITAL COSTS</v>
          </cell>
          <cell r="B37">
            <v>1642.7304999999999</v>
          </cell>
          <cell r="C37">
            <v>682.65033333333338</v>
          </cell>
          <cell r="D37">
            <v>553.77525000000003</v>
          </cell>
          <cell r="E37">
            <v>887.10858333333329</v>
          </cell>
          <cell r="F37">
            <v>385.51493583333331</v>
          </cell>
          <cell r="G37">
            <v>717.51515908545491</v>
          </cell>
          <cell r="H37">
            <v>413.375</v>
          </cell>
          <cell r="J37">
            <v>19712.766</v>
          </cell>
          <cell r="K37">
            <v>8191.8040000000001</v>
          </cell>
          <cell r="L37">
            <v>6645.3029999999999</v>
          </cell>
          <cell r="M37">
            <v>10645.303000000002</v>
          </cell>
          <cell r="N37">
            <v>4626.1792300000006</v>
          </cell>
          <cell r="O37">
            <v>8610.1819090254594</v>
          </cell>
        </row>
        <row r="39">
          <cell r="A39" t="str">
            <v>Gold Poured (oz.)</v>
          </cell>
          <cell r="B39">
            <v>41848</v>
          </cell>
          <cell r="C39">
            <v>53763.416666666664</v>
          </cell>
          <cell r="D39">
            <v>50876.916666666664</v>
          </cell>
          <cell r="E39">
            <v>55834.633906294941</v>
          </cell>
          <cell r="F39">
            <v>62726.544398033082</v>
          </cell>
          <cell r="G39">
            <v>44045.833333333336</v>
          </cell>
          <cell r="H39">
            <v>55509.666666666664</v>
          </cell>
          <cell r="J39">
            <v>502176</v>
          </cell>
          <cell r="K39">
            <v>645161</v>
          </cell>
          <cell r="L39">
            <v>610523</v>
          </cell>
          <cell r="M39">
            <v>670015.60687553929</v>
          </cell>
          <cell r="N39">
            <v>752718.53277639672</v>
          </cell>
          <cell r="O39">
            <v>528550</v>
          </cell>
        </row>
        <row r="40">
          <cell r="A40" t="str">
            <v>Gold Price/Ounce (London AM Fix)</v>
          </cell>
          <cell r="B40">
            <v>331.3</v>
          </cell>
          <cell r="C40">
            <v>294.18</v>
          </cell>
          <cell r="D40">
            <v>278.98750000000001</v>
          </cell>
          <cell r="E40">
            <v>257.17171666666667</v>
          </cell>
          <cell r="F40">
            <v>275.97890000000001</v>
          </cell>
          <cell r="G40">
            <v>309.99230288757138</v>
          </cell>
          <cell r="H40">
            <v>290</v>
          </cell>
          <cell r="J40">
            <v>331.3</v>
          </cell>
          <cell r="K40">
            <v>294.18</v>
          </cell>
          <cell r="L40">
            <v>278.98750000000001</v>
          </cell>
          <cell r="M40">
            <v>271.77</v>
          </cell>
          <cell r="N40">
            <v>275.97890000000001</v>
          </cell>
          <cell r="O40">
            <v>333.11500000000001</v>
          </cell>
        </row>
        <row r="41">
          <cell r="A41" t="str">
            <v>Cash Operating Cost/Ounce Poured</v>
          </cell>
          <cell r="B41">
            <v>189.92271434716116</v>
          </cell>
          <cell r="C41">
            <v>169.46189400785232</v>
          </cell>
          <cell r="D41">
            <v>164.60282577396757</v>
          </cell>
          <cell r="E41">
            <v>143.96668061184161</v>
          </cell>
          <cell r="F41">
            <v>130.74178386309808</v>
          </cell>
          <cell r="G41">
            <v>46.70961253980019</v>
          </cell>
          <cell r="H41" t="e">
            <v>#REF!</v>
          </cell>
          <cell r="J41">
            <v>189.92271434716113</v>
          </cell>
          <cell r="K41">
            <v>169.46189400785229</v>
          </cell>
          <cell r="L41">
            <v>164.610206331293</v>
          </cell>
          <cell r="M41">
            <v>143.96668061184164</v>
          </cell>
          <cell r="N41">
            <v>130.74178386309814</v>
          </cell>
          <cell r="O41">
            <v>46.70961253980019</v>
          </cell>
        </row>
        <row r="42">
          <cell r="A42" t="str">
            <v>Total Cash Costs/Ounce Poured</v>
          </cell>
          <cell r="B42">
            <v>196.80961854011338</v>
          </cell>
          <cell r="C42">
            <v>180.79284860678192</v>
          </cell>
          <cell r="D42">
            <v>179.2158002237426</v>
          </cell>
          <cell r="E42">
            <v>152.95914259865501</v>
          </cell>
          <cell r="F42">
            <v>142.21009518281463</v>
          </cell>
          <cell r="G42" t="e">
            <v>#N/A</v>
          </cell>
          <cell r="H42" t="e">
            <v>#REF!</v>
          </cell>
          <cell r="J42">
            <v>196.80978780347925</v>
          </cell>
          <cell r="K42">
            <v>179.39789602905321</v>
          </cell>
          <cell r="L42">
            <v>179.22122999461115</v>
          </cell>
          <cell r="M42">
            <v>152.95914259865503</v>
          </cell>
          <cell r="N42">
            <v>142.21194788065498</v>
          </cell>
          <cell r="O42" t="e">
            <v>#N/A</v>
          </cell>
        </row>
        <row r="43">
          <cell r="A43" t="str">
            <v>Total Costs/Ounce Poured</v>
          </cell>
          <cell r="B43">
            <v>367.00171652966293</v>
          </cell>
          <cell r="C43">
            <v>334.35386050923728</v>
          </cell>
          <cell r="D43">
            <v>341.30261759180246</v>
          </cell>
          <cell r="E43">
            <v>306.52513624101169</v>
          </cell>
          <cell r="F43">
            <v>259.50152828245206</v>
          </cell>
          <cell r="G43" t="e">
            <v>#N/A</v>
          </cell>
          <cell r="H43" t="e">
            <v>#REF!</v>
          </cell>
          <cell r="J43">
            <v>367.00188579302875</v>
          </cell>
          <cell r="K43">
            <v>334.35470680961805</v>
          </cell>
          <cell r="L43">
            <v>341.30989495891231</v>
          </cell>
          <cell r="M43">
            <v>306.52513624101181</v>
          </cell>
          <cell r="N43">
            <v>259.50338098029243</v>
          </cell>
          <cell r="O43" t="e">
            <v>#N/A</v>
          </cell>
        </row>
        <row r="45">
          <cell r="A45" t="str">
            <v>Total Cash Costs/Ounce Poured (incl. Indemnifiable taxes)</v>
          </cell>
          <cell r="B45">
            <v>196.80961854011338</v>
          </cell>
          <cell r="C45">
            <v>180.79284860678192</v>
          </cell>
          <cell r="D45">
            <v>179.2158002237426</v>
          </cell>
          <cell r="E45">
            <v>152.95914259865501</v>
          </cell>
          <cell r="F45">
            <v>142.21009518281463</v>
          </cell>
          <cell r="G45" t="e">
            <v>#N/A</v>
          </cell>
          <cell r="H45">
            <v>0</v>
          </cell>
          <cell r="J45">
            <v>196.80978780347925</v>
          </cell>
          <cell r="K45">
            <v>179.39789602905321</v>
          </cell>
          <cell r="L45">
            <v>179.22122999461115</v>
          </cell>
          <cell r="M45">
            <v>152.95914259865503</v>
          </cell>
          <cell r="N45">
            <v>142.21194788065498</v>
          </cell>
          <cell r="O45" t="e">
            <v>#N/A</v>
          </cell>
        </row>
        <row r="47">
          <cell r="A47" t="str">
            <v>Capital Costs/Total Costs</v>
          </cell>
          <cell r="B47">
            <v>0.10696052306264564</v>
          </cell>
          <cell r="C47">
            <v>3.7975640222748588E-2</v>
          </cell>
          <cell r="D47">
            <v>3.189136728197034E-2</v>
          </cell>
          <cell r="E47">
            <v>5.1833079789930014E-2</v>
          </cell>
          <cell r="F47">
            <v>2.3683720412443463E-2</v>
          </cell>
          <cell r="G47">
            <v>0.3661027459497635</v>
          </cell>
          <cell r="H47" t="e">
            <v>#REF!</v>
          </cell>
          <cell r="J47">
            <v>0.10696047373184152</v>
          </cell>
          <cell r="K47">
            <v>3.797554410088122E-2</v>
          </cell>
          <cell r="L47">
            <v>3.1890687298205517E-2</v>
          </cell>
          <cell r="M47">
            <v>5.1833079789930007E-2</v>
          </cell>
          <cell r="N47">
            <v>2.3683551324944523E-2</v>
          </cell>
          <cell r="O47">
            <v>0.36610274594976361</v>
          </cell>
        </row>
        <row r="49">
          <cell r="A49" t="str">
            <v>US $ / Som - exhange rate</v>
          </cell>
          <cell r="B49">
            <v>17.363399999999999</v>
          </cell>
          <cell r="C49">
            <v>20.729299999999999</v>
          </cell>
          <cell r="D49">
            <v>38.868200000000002</v>
          </cell>
          <cell r="E49">
            <v>43.755240286999992</v>
          </cell>
          <cell r="F49">
            <v>48.436608333333339</v>
          </cell>
          <cell r="G49">
            <v>46.912008333333347</v>
          </cell>
          <cell r="H49">
            <v>50</v>
          </cell>
          <cell r="J49">
            <v>17.363399999999999</v>
          </cell>
          <cell r="K49">
            <v>20.729299999999999</v>
          </cell>
          <cell r="L49">
            <v>38.868200000000002</v>
          </cell>
          <cell r="M49">
            <v>48.430999999999997</v>
          </cell>
          <cell r="N49">
            <v>47.718600000000002</v>
          </cell>
          <cell r="O49">
            <v>46.094900000000003</v>
          </cell>
        </row>
        <row r="50">
          <cell r="A50" t="str">
            <v>US $ / Cnd $ - exchange rate</v>
          </cell>
          <cell r="B50">
            <v>1.3804000000000001</v>
          </cell>
          <cell r="C50">
            <v>1.4827999999999999</v>
          </cell>
          <cell r="D50">
            <v>1.4867999999999999</v>
          </cell>
          <cell r="E50">
            <v>1.36158326075</v>
          </cell>
          <cell r="F50">
            <v>1.5513666666666668</v>
          </cell>
          <cell r="G50">
            <v>1.5677849999999998</v>
          </cell>
          <cell r="H50">
            <v>1.5</v>
          </cell>
          <cell r="J50">
            <v>1.3804000000000001</v>
          </cell>
          <cell r="K50">
            <v>1.4827999999999999</v>
          </cell>
          <cell r="L50">
            <v>1.4867999999999999</v>
          </cell>
          <cell r="M50">
            <v>1.5004999999999999</v>
          </cell>
          <cell r="N50">
            <v>1.5898000000000001</v>
          </cell>
          <cell r="O50">
            <v>1.5768</v>
          </cell>
        </row>
        <row r="54">
          <cell r="A54" t="str">
            <v xml:space="preserve">                             КУМТОР ОПЕРЕЙТИНГ КОМПАНИ</v>
          </cell>
        </row>
        <row r="55">
          <cell r="A55" t="str">
            <v xml:space="preserve"> СТАТИСТИКА ПО ОБЩИМ ЗАТРАТАМ, ПРОИЗВОДСТВУ И ЦЕНАМ ПО МЕСЯЦАМ </v>
          </cell>
        </row>
        <row r="56">
          <cell r="A56" t="str">
            <v>31 августа 2002 года</v>
          </cell>
        </row>
        <row r="57">
          <cell r="B57" t="str">
            <v>Средние ежемесячные показатели</v>
          </cell>
          <cell r="J57" t="str">
            <v>Годовые итоговые  данные</v>
          </cell>
        </row>
        <row r="58">
          <cell r="B58">
            <v>1997</v>
          </cell>
          <cell r="C58">
            <v>1998</v>
          </cell>
          <cell r="D58">
            <v>1999</v>
          </cell>
          <cell r="E58" t="str">
            <v>2000</v>
          </cell>
          <cell r="F58" t="str">
            <v>2001</v>
          </cell>
          <cell r="G58" t="str">
            <v>за весь 2002</v>
          </cell>
          <cell r="H58" t="str">
            <v>Бюджет 2002</v>
          </cell>
          <cell r="J58" t="str">
            <v>1997</v>
          </cell>
          <cell r="K58" t="str">
            <v xml:space="preserve">1998 </v>
          </cell>
          <cell r="L58" t="str">
            <v xml:space="preserve">1999 </v>
          </cell>
          <cell r="M58" t="str">
            <v>2000</v>
          </cell>
          <cell r="N58" t="str">
            <v>2001</v>
          </cell>
          <cell r="O58" t="str">
            <v>За весь 2002</v>
          </cell>
        </row>
        <row r="60">
          <cell r="A60" t="str">
            <v>Добыча</v>
          </cell>
          <cell r="B60">
            <v>1829.3333333333333</v>
          </cell>
          <cell r="C60">
            <v>2145.4635000000003</v>
          </cell>
          <cell r="D60">
            <v>2321.3235</v>
          </cell>
          <cell r="E60">
            <v>2164.6787399999998</v>
          </cell>
          <cell r="F60">
            <v>2411.139036</v>
          </cell>
          <cell r="G60">
            <v>715.32936593826128</v>
          </cell>
          <cell r="H60" t="e">
            <v>#REF!</v>
          </cell>
          <cell r="J60">
            <v>21952</v>
          </cell>
          <cell r="K60">
            <v>25745.562000000002</v>
          </cell>
          <cell r="L60">
            <v>27855.882000000001</v>
          </cell>
          <cell r="M60">
            <v>25976.14488</v>
          </cell>
          <cell r="N60">
            <v>28933.668432000002</v>
          </cell>
          <cell r="O60">
            <v>8583.9523912591358</v>
          </cell>
        </row>
        <row r="61">
          <cell r="A61" t="str">
            <v>Переработка</v>
          </cell>
          <cell r="B61">
            <v>2195.1417500000002</v>
          </cell>
          <cell r="C61">
            <v>2798.2278333333329</v>
          </cell>
          <cell r="D61">
            <v>2416.6590833333335</v>
          </cell>
          <cell r="E61">
            <v>2431.4068333333335</v>
          </cell>
          <cell r="F61">
            <v>2575.2711583333335</v>
          </cell>
          <cell r="G61">
            <v>551.25487537520019</v>
          </cell>
          <cell r="H61">
            <v>608.96760666666671</v>
          </cell>
          <cell r="J61">
            <v>26341.701000000001</v>
          </cell>
          <cell r="K61">
            <v>33578.733999999997</v>
          </cell>
          <cell r="L61">
            <v>28999.909</v>
          </cell>
          <cell r="M61">
            <v>29176.882000000001</v>
          </cell>
          <cell r="N61">
            <v>30903.253899999996</v>
          </cell>
          <cell r="O61">
            <v>6615.0585045024018</v>
          </cell>
        </row>
        <row r="62">
          <cell r="A62" t="str">
            <v>Услуги на объекте</v>
          </cell>
          <cell r="B62">
            <v>3130.7883333333334</v>
          </cell>
          <cell r="C62">
            <v>3089.4574166666666</v>
          </cell>
          <cell r="D62">
            <v>2561.5218333333332</v>
          </cell>
          <cell r="E62">
            <v>2393.1046666666666</v>
          </cell>
          <cell r="F62">
            <v>2238.2563450000002</v>
          </cell>
          <cell r="G62">
            <v>502.13380263417031</v>
          </cell>
          <cell r="H62">
            <v>555.10045833333322</v>
          </cell>
          <cell r="J62">
            <v>37569.46</v>
          </cell>
          <cell r="K62">
            <v>37073.489000000001</v>
          </cell>
          <cell r="L62">
            <v>30738.476999999999</v>
          </cell>
          <cell r="M62">
            <v>28717.256000000001</v>
          </cell>
          <cell r="N62">
            <v>26859.076140000001</v>
          </cell>
          <cell r="O62">
            <v>6025.6056316100439</v>
          </cell>
        </row>
        <row r="63">
          <cell r="A63" t="str">
            <v>Косвенные на объекте</v>
          </cell>
          <cell r="B63">
            <v>0</v>
          </cell>
          <cell r="C63">
            <v>0</v>
          </cell>
          <cell r="D63">
            <v>1.3416666666666667E-2</v>
          </cell>
          <cell r="E63">
            <v>12.511166666666659</v>
          </cell>
          <cell r="F63">
            <v>2.0495833333331583E-2</v>
          </cell>
          <cell r="G63">
            <v>35.402901779231122</v>
          </cell>
          <cell r="H63">
            <v>0</v>
          </cell>
          <cell r="J63">
            <v>0</v>
          </cell>
          <cell r="K63">
            <v>0</v>
          </cell>
          <cell r="L63">
            <v>0.161</v>
          </cell>
          <cell r="M63">
            <v>150.1339999999999</v>
          </cell>
          <cell r="N63">
            <v>0.24594999999997924</v>
          </cell>
          <cell r="O63">
            <v>424.83482135077344</v>
          </cell>
        </row>
        <row r="64">
          <cell r="A64" t="str">
            <v>Предварит. итог</v>
          </cell>
          <cell r="B64">
            <v>7155.2634166666667</v>
          </cell>
          <cell r="C64">
            <v>8033.1487500000003</v>
          </cell>
          <cell r="D64">
            <v>7299.5178333333333</v>
          </cell>
          <cell r="E64">
            <v>7001.7014066666661</v>
          </cell>
          <cell r="F64">
            <v>7224.6870351666666</v>
          </cell>
          <cell r="G64">
            <v>1804.1209457268631</v>
          </cell>
          <cell r="H64" t="e">
            <v>#REF!</v>
          </cell>
          <cell r="J64">
            <v>85863.160999999993</v>
          </cell>
          <cell r="K64">
            <v>96397.785000000003</v>
          </cell>
          <cell r="L64">
            <v>87594.428999999989</v>
          </cell>
          <cell r="M64">
            <v>84020.416880000019</v>
          </cell>
          <cell r="N64">
            <v>86696.244422000003</v>
          </cell>
          <cell r="O64">
            <v>21649.451348722356</v>
          </cell>
        </row>
        <row r="66">
          <cell r="A66" t="str">
            <v>Администрация в Бишкеке</v>
          </cell>
          <cell r="B66">
            <v>332.3723333333333</v>
          </cell>
          <cell r="C66">
            <v>613.18925000000002</v>
          </cell>
          <cell r="D66">
            <v>509.33350000000002</v>
          </cell>
          <cell r="E66">
            <v>577.66258333333326</v>
          </cell>
          <cell r="F66">
            <v>531.86078166666664</v>
          </cell>
          <cell r="G66">
            <v>155.7527974324195</v>
          </cell>
          <cell r="H66">
            <v>143.23929583333333</v>
          </cell>
          <cell r="J66">
            <v>3988.4679999999998</v>
          </cell>
          <cell r="K66">
            <v>7358.2709999999997</v>
          </cell>
          <cell r="L66">
            <v>6112.1450000000004</v>
          </cell>
          <cell r="M66">
            <v>6931.9509999999991</v>
          </cell>
          <cell r="N66">
            <v>6382.3293800000001</v>
          </cell>
          <cell r="O66">
            <v>1869.0335691890341</v>
          </cell>
        </row>
        <row r="67">
          <cell r="A67" t="str">
            <v>Гонорар за менеджмент</v>
          </cell>
          <cell r="B67">
            <v>460.25</v>
          </cell>
          <cell r="C67">
            <v>464.5124166666667</v>
          </cell>
          <cell r="D67">
            <v>412.63291666666669</v>
          </cell>
          <cell r="E67">
            <v>458.96291666666662</v>
          </cell>
          <cell r="F67">
            <v>444.4324933333333</v>
          </cell>
          <cell r="G67">
            <v>97.490065833333333</v>
          </cell>
          <cell r="H67">
            <v>0</v>
          </cell>
          <cell r="J67">
            <v>5523</v>
          </cell>
          <cell r="K67">
            <v>5574.1490000000003</v>
          </cell>
          <cell r="L67">
            <v>4951.7430000000004</v>
          </cell>
          <cell r="M67">
            <v>5507.5549999999994</v>
          </cell>
          <cell r="N67">
            <v>5333.1899199999998</v>
          </cell>
          <cell r="O67">
            <v>1169.8807899999999</v>
          </cell>
        </row>
        <row r="68">
          <cell r="A68" t="str">
            <v>Конт. бурение и корректировка</v>
          </cell>
          <cell r="B68">
            <v>0</v>
          </cell>
          <cell r="C68">
            <v>0</v>
          </cell>
          <cell r="D68">
            <v>153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J68">
            <v>0</v>
          </cell>
          <cell r="K68">
            <v>0</v>
          </cell>
          <cell r="L68">
            <v>1840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Предварит. итог</v>
          </cell>
          <cell r="B69">
            <v>792.62233333333324</v>
          </cell>
          <cell r="C69">
            <v>1077.7016666666668</v>
          </cell>
          <cell r="D69">
            <v>1074.9664166666666</v>
          </cell>
          <cell r="E69">
            <v>1036.6254999999999</v>
          </cell>
          <cell r="F69">
            <v>976.29327499999999</v>
          </cell>
          <cell r="G69">
            <v>253.24286326575285</v>
          </cell>
          <cell r="H69">
            <v>143.23929583333333</v>
          </cell>
          <cell r="J69">
            <v>9511.4680000000008</v>
          </cell>
          <cell r="K69">
            <v>12932.42</v>
          </cell>
          <cell r="L69">
            <v>12903.888000000001</v>
          </cell>
          <cell r="M69">
            <v>12439.505999999998</v>
          </cell>
          <cell r="N69">
            <v>11715.5193</v>
          </cell>
          <cell r="O69">
            <v>3038.9143591890343</v>
          </cell>
        </row>
        <row r="71">
          <cell r="A71" t="str">
            <v>Всего ден. произв. Затрат</v>
          </cell>
          <cell r="B71">
            <v>7947.8857499999995</v>
          </cell>
          <cell r="C71">
            <v>9110.850416666668</v>
          </cell>
          <cell r="D71">
            <v>8374.4842499999995</v>
          </cell>
          <cell r="E71">
            <v>8038.3269066666662</v>
          </cell>
          <cell r="F71">
            <v>8200.9803101666657</v>
          </cell>
          <cell r="G71">
            <v>2057.3638089926158</v>
          </cell>
          <cell r="H71" t="e">
            <v>#REF!</v>
          </cell>
          <cell r="J71">
            <v>95374.628999999986</v>
          </cell>
          <cell r="K71">
            <v>109330.205</v>
          </cell>
          <cell r="L71">
            <v>100498.317</v>
          </cell>
          <cell r="M71">
            <v>96459.922880000013</v>
          </cell>
          <cell r="N71">
            <v>98411.763722000003</v>
          </cell>
          <cell r="O71">
            <v>24688.365707911391</v>
          </cell>
        </row>
        <row r="73">
          <cell r="A73" t="str">
            <v>Концессия</v>
          </cell>
          <cell r="B73">
            <v>161.33333333333334</v>
          </cell>
          <cell r="C73">
            <v>218.02866666666668</v>
          </cell>
          <cell r="D73">
            <v>429.01549999999997</v>
          </cell>
          <cell r="E73">
            <v>224.56269166666667</v>
          </cell>
          <cell r="F73">
            <v>243.27998500000001</v>
          </cell>
          <cell r="G73">
            <v>54.126269999999998</v>
          </cell>
          <cell r="H73">
            <v>220.73027916666669</v>
          </cell>
          <cell r="J73">
            <v>1936</v>
          </cell>
          <cell r="K73">
            <v>2616.3440000000001</v>
          </cell>
          <cell r="L73">
            <v>5148.3860000000004</v>
          </cell>
          <cell r="M73">
            <v>2694.7523000000001</v>
          </cell>
          <cell r="N73">
            <v>2919.3598200000001</v>
          </cell>
          <cell r="O73">
            <v>649.51523999999995</v>
          </cell>
        </row>
        <row r="74">
          <cell r="A74" t="str">
            <v>Роялти</v>
          </cell>
          <cell r="B74">
            <v>57.5</v>
          </cell>
          <cell r="C74">
            <v>81.760750000000002</v>
          </cell>
          <cell r="D74">
            <v>76.591916666666663</v>
          </cell>
          <cell r="E74">
            <v>84.210936283333339</v>
          </cell>
          <cell r="F74">
            <v>91.229984166666668</v>
          </cell>
          <cell r="G74">
            <v>20.297350993834701</v>
          </cell>
          <cell r="H74">
            <v>82.773854999999998</v>
          </cell>
          <cell r="J74">
            <v>690</v>
          </cell>
          <cell r="K74">
            <v>981.12900000000002</v>
          </cell>
          <cell r="L74">
            <v>918.17100000000005</v>
          </cell>
          <cell r="M74">
            <v>1010.5312354</v>
          </cell>
          <cell r="N74">
            <v>1094.75981</v>
          </cell>
          <cell r="O74">
            <v>243.5682119260164</v>
          </cell>
        </row>
        <row r="75">
          <cell r="A75" t="str">
            <v>Налог в соцфонд</v>
          </cell>
          <cell r="B75">
            <v>33.034583333333337</v>
          </cell>
          <cell r="C75">
            <v>0.85333333333333339</v>
          </cell>
          <cell r="D75">
            <v>8.3333333333333331E-5</v>
          </cell>
          <cell r="E75">
            <v>6.25</v>
          </cell>
          <cell r="F75">
            <v>45.583926666666663</v>
          </cell>
          <cell r="G75">
            <v>8.8180833333333322</v>
          </cell>
          <cell r="H75">
            <v>25.275090000000002</v>
          </cell>
          <cell r="J75">
            <v>396.1</v>
          </cell>
          <cell r="K75">
            <v>10.24</v>
          </cell>
          <cell r="L75">
            <v>1E-3</v>
          </cell>
          <cell r="M75">
            <v>75</v>
          </cell>
          <cell r="N75">
            <v>547.00711999999987</v>
          </cell>
          <cell r="O75">
            <v>105.81699999999999</v>
          </cell>
        </row>
        <row r="76">
          <cell r="A76" t="str">
            <v>Дорожный налог</v>
          </cell>
          <cell r="B76">
            <v>104.66666666666667</v>
          </cell>
          <cell r="C76">
            <v>127.57675</v>
          </cell>
          <cell r="D76">
            <v>113.01941666666666</v>
          </cell>
          <cell r="E76">
            <v>124.12507833333332</v>
          </cell>
          <cell r="F76">
            <v>130.52211750000001</v>
          </cell>
          <cell r="G76">
            <v>37.9901754731507</v>
          </cell>
          <cell r="H76">
            <v>123.60895666666666</v>
          </cell>
          <cell r="J76">
            <v>1256</v>
          </cell>
          <cell r="K76">
            <v>1530.921</v>
          </cell>
          <cell r="L76">
            <v>1356.85</v>
          </cell>
          <cell r="M76">
            <v>1489.5009399999999</v>
          </cell>
          <cell r="N76">
            <v>1566.2654100000002</v>
          </cell>
          <cell r="O76">
            <v>455.8821056778084</v>
          </cell>
        </row>
        <row r="77">
          <cell r="A77" t="str">
            <v>Земельный налог</v>
          </cell>
          <cell r="B77">
            <v>5.7500000000000008E-3</v>
          </cell>
          <cell r="C77">
            <v>0.22175</v>
          </cell>
          <cell r="D77">
            <v>0.13241666666666665</v>
          </cell>
          <cell r="E77">
            <v>1.6999999999999998E-2</v>
          </cell>
          <cell r="F77">
            <v>0</v>
          </cell>
          <cell r="G77" t="e">
            <v>#N/A</v>
          </cell>
          <cell r="H77">
            <v>0</v>
          </cell>
          <cell r="J77">
            <v>6.9000000000000006E-2</v>
          </cell>
          <cell r="K77">
            <v>2.661</v>
          </cell>
          <cell r="L77">
            <v>1.589</v>
          </cell>
          <cell r="M77">
            <v>0.20399999999999999</v>
          </cell>
          <cell r="N77">
            <v>1.39456</v>
          </cell>
          <cell r="O77" t="e">
            <v>#N/A</v>
          </cell>
        </row>
        <row r="78">
          <cell r="A78" t="str">
            <v>Гелого-развед. программа</v>
          </cell>
          <cell r="B78">
            <v>0</v>
          </cell>
          <cell r="C78">
            <v>14.710500000000001</v>
          </cell>
          <cell r="D78">
            <v>60.882916666666667</v>
          </cell>
          <cell r="E78">
            <v>37.183785833333332</v>
          </cell>
          <cell r="F78">
            <v>168.15787083333333</v>
          </cell>
          <cell r="G78">
            <v>50.60032666666666</v>
          </cell>
          <cell r="H78">
            <v>144.70308333333332</v>
          </cell>
          <cell r="J78">
            <v>0.4</v>
          </cell>
          <cell r="K78">
            <v>176.52600000000001</v>
          </cell>
          <cell r="L78">
            <v>729.66300000000001</v>
          </cell>
          <cell r="M78">
            <v>446.20542999999998</v>
          </cell>
          <cell r="N78">
            <v>2017.8944500000002</v>
          </cell>
          <cell r="O78">
            <v>607.20391999999993</v>
          </cell>
        </row>
        <row r="79">
          <cell r="A79" t="str">
            <v>Прочие прибыль/расходы</v>
          </cell>
          <cell r="B79">
            <v>-68.337166666666675</v>
          </cell>
          <cell r="C79">
            <v>166.03908333333334</v>
          </cell>
          <cell r="D79">
            <v>63.820833333333333</v>
          </cell>
          <cell r="E79">
            <v>25.741330833333336</v>
          </cell>
          <cell r="F79">
            <v>40.593654999999998</v>
          </cell>
          <cell r="G79">
            <v>30.536649449804454</v>
          </cell>
          <cell r="H79">
            <v>0</v>
          </cell>
          <cell r="J79">
            <v>-820.04600000000005</v>
          </cell>
          <cell r="K79">
            <v>1092.5</v>
          </cell>
          <cell r="L79">
            <v>765.70600000000002</v>
          </cell>
          <cell r="M79">
            <v>308.89597000000003</v>
          </cell>
          <cell r="N79">
            <v>487.12386000000004</v>
          </cell>
          <cell r="O79">
            <v>366.43979339765343</v>
          </cell>
        </row>
        <row r="80">
          <cell r="A80" t="str">
            <v>Предварит. итог</v>
          </cell>
          <cell r="B80">
            <v>288.20316666666662</v>
          </cell>
          <cell r="C80">
            <v>609.19083333333333</v>
          </cell>
          <cell r="D80">
            <v>743.46308333333332</v>
          </cell>
          <cell r="E80">
            <v>502.09082294999996</v>
          </cell>
          <cell r="F80">
            <v>719.36753916666669</v>
          </cell>
          <cell r="G80" t="e">
            <v>#N/A</v>
          </cell>
          <cell r="H80">
            <v>597.09126416666675</v>
          </cell>
          <cell r="J80">
            <v>3458.5230000000001</v>
          </cell>
          <cell r="K80">
            <v>6410.3209999999999</v>
          </cell>
          <cell r="L80">
            <v>8920.3660000000018</v>
          </cell>
          <cell r="M80">
            <v>6025.0898753999991</v>
          </cell>
          <cell r="N80">
            <v>8633.8050299999995</v>
          </cell>
          <cell r="O80" t="e">
            <v>#N/A</v>
          </cell>
        </row>
        <row r="82">
          <cell r="A82" t="str">
            <v>ИТОГО ДЕНЕЖНЫХ ЗАТРАТ</v>
          </cell>
          <cell r="B82">
            <v>8236.0889166666657</v>
          </cell>
          <cell r="C82">
            <v>9720.041250000002</v>
          </cell>
          <cell r="D82">
            <v>9117.9473333333335</v>
          </cell>
          <cell r="E82">
            <v>8540.4177296166654</v>
          </cell>
          <cell r="F82">
            <v>8920.3478493333332</v>
          </cell>
          <cell r="G82" t="e">
            <v>#N/A</v>
          </cell>
          <cell r="H82" t="e">
            <v>#REF!</v>
          </cell>
          <cell r="J82">
            <v>98833.151999999987</v>
          </cell>
          <cell r="K82">
            <v>115740.526</v>
          </cell>
          <cell r="L82">
            <v>109418.68299999999</v>
          </cell>
          <cell r="M82">
            <v>102485.01275540001</v>
          </cell>
          <cell r="N82">
            <v>107045.56875200001</v>
          </cell>
          <cell r="O82" t="e">
            <v>#N/A</v>
          </cell>
        </row>
        <row r="84">
          <cell r="A84" t="str">
            <v>Финансовые начисления</v>
          </cell>
          <cell r="B84">
            <v>3548.7273333333337</v>
          </cell>
          <cell r="C84">
            <v>3769.9070833333335</v>
          </cell>
          <cell r="D84">
            <v>2907.5333333333333</v>
          </cell>
          <cell r="E84">
            <v>3010.2176650000001</v>
          </cell>
          <cell r="F84">
            <v>1848.8887341666666</v>
          </cell>
          <cell r="G84">
            <v>534.77454473941248</v>
          </cell>
          <cell r="H84">
            <v>1701.8496783333333</v>
          </cell>
          <cell r="J84">
            <v>42584.728000000003</v>
          </cell>
          <cell r="K84">
            <v>46139.4</v>
          </cell>
          <cell r="L84">
            <v>34889.953000000001</v>
          </cell>
          <cell r="M84">
            <v>36122.611980000001</v>
          </cell>
          <cell r="N84">
            <v>22186.664810000002</v>
          </cell>
          <cell r="O84">
            <v>6417.2945368729497</v>
          </cell>
        </row>
        <row r="85">
          <cell r="A85" t="str">
            <v>Амортиз., износ, рекультивация</v>
          </cell>
          <cell r="B85">
            <v>3573.4715833333335</v>
          </cell>
          <cell r="C85">
            <v>4486.0575833333332</v>
          </cell>
          <cell r="D85">
            <v>5338.9441666666671</v>
          </cell>
          <cell r="E85">
            <v>5564.083370477405</v>
          </cell>
          <cell r="F85">
            <v>5508.397551666666</v>
          </cell>
          <cell r="G85">
            <v>813.21935083333335</v>
          </cell>
          <cell r="H85">
            <v>4159.9559166666668</v>
          </cell>
          <cell r="J85">
            <v>42881.659</v>
          </cell>
          <cell r="K85">
            <v>53832.690999999999</v>
          </cell>
          <cell r="L85">
            <v>64068.904999999999</v>
          </cell>
          <cell r="M85">
            <v>66769.00044572886</v>
          </cell>
          <cell r="N85">
            <v>66100.770619999996</v>
          </cell>
          <cell r="O85">
            <v>9758.6322099999998</v>
          </cell>
        </row>
        <row r="86">
          <cell r="A86" t="str">
            <v>ИТОГО ЗАТРАТ</v>
          </cell>
          <cell r="B86">
            <v>15358.287833333334</v>
          </cell>
          <cell r="C86">
            <v>17976.005916666669</v>
          </cell>
          <cell r="D86">
            <v>17364.424833333334</v>
          </cell>
          <cell r="E86">
            <v>17114.718765094069</v>
          </cell>
          <cell r="F86">
            <v>16277.634135166667</v>
          </cell>
          <cell r="G86" t="e">
            <v>#N/A</v>
          </cell>
          <cell r="H86" t="e">
            <v>#REF!</v>
          </cell>
          <cell r="J86">
            <v>184299.53899999999</v>
          </cell>
          <cell r="K86">
            <v>215712.617</v>
          </cell>
          <cell r="L86">
            <v>208377.541</v>
          </cell>
          <cell r="M86">
            <v>205376.62518112888</v>
          </cell>
          <cell r="N86">
            <v>195333.004182</v>
          </cell>
          <cell r="O86" t="e">
            <v>#N/A</v>
          </cell>
        </row>
        <row r="88">
          <cell r="A88" t="str">
            <v>ИТОГО КАПИТАЛЬНЫХ ЗАТРАТ</v>
          </cell>
          <cell r="B88">
            <v>1642.7304999999999</v>
          </cell>
          <cell r="C88">
            <v>682.65033333333338</v>
          </cell>
          <cell r="D88">
            <v>553.77525000000003</v>
          </cell>
          <cell r="E88">
            <v>887.10858333333329</v>
          </cell>
          <cell r="F88">
            <v>385.51493583333331</v>
          </cell>
          <cell r="G88">
            <v>717.51515908545491</v>
          </cell>
          <cell r="H88">
            <v>413.375</v>
          </cell>
          <cell r="J88">
            <v>19712.766</v>
          </cell>
          <cell r="K88">
            <v>8191.8040000000001</v>
          </cell>
          <cell r="L88">
            <v>6645.3029999999999</v>
          </cell>
          <cell r="M88">
            <v>10645.303000000002</v>
          </cell>
          <cell r="N88">
            <v>4626.1792300000006</v>
          </cell>
          <cell r="O88">
            <v>8610.1819090254594</v>
          </cell>
        </row>
        <row r="90">
          <cell r="A90" t="str">
            <v>Унции отлитого золота</v>
          </cell>
          <cell r="B90">
            <v>41848</v>
          </cell>
          <cell r="C90">
            <v>53763.416666666664</v>
          </cell>
          <cell r="D90">
            <v>50876.916666666664</v>
          </cell>
          <cell r="E90">
            <v>55834.633906294941</v>
          </cell>
          <cell r="F90">
            <v>62726.544398033082</v>
          </cell>
          <cell r="G90">
            <v>44045.833333333336</v>
          </cell>
          <cell r="H90">
            <v>55509.666666666664</v>
          </cell>
          <cell r="J90">
            <v>502176</v>
          </cell>
          <cell r="K90">
            <v>645161</v>
          </cell>
          <cell r="L90">
            <v>610523</v>
          </cell>
          <cell r="M90">
            <v>670015.60687553929</v>
          </cell>
          <cell r="N90">
            <v>752718.53277639672</v>
          </cell>
          <cell r="O90">
            <v>528550</v>
          </cell>
        </row>
        <row r="91">
          <cell r="A91" t="str">
            <v>Цена за унцию золота (Лондон фикс)</v>
          </cell>
          <cell r="B91">
            <v>331.3</v>
          </cell>
          <cell r="C91">
            <v>294.18</v>
          </cell>
          <cell r="D91">
            <v>278.98750000000001</v>
          </cell>
          <cell r="E91">
            <v>257.17171666666667</v>
          </cell>
          <cell r="F91">
            <v>275.97890000000001</v>
          </cell>
          <cell r="G91">
            <v>309.99230288757138</v>
          </cell>
          <cell r="H91">
            <v>290</v>
          </cell>
          <cell r="J91">
            <v>331.3</v>
          </cell>
          <cell r="K91">
            <v>294.18</v>
          </cell>
          <cell r="L91">
            <v>278.98750000000001</v>
          </cell>
          <cell r="M91">
            <v>271.77</v>
          </cell>
          <cell r="N91">
            <v>275.97890000000001</v>
          </cell>
          <cell r="O91">
            <v>333.11500000000001</v>
          </cell>
        </row>
        <row r="93">
          <cell r="A93" t="str">
            <v>Наличн. производств. затраты/отлитая унция</v>
          </cell>
          <cell r="B93">
            <v>189.92271434716116</v>
          </cell>
          <cell r="C93">
            <v>169.46189400785232</v>
          </cell>
          <cell r="D93">
            <v>164.60282577396757</v>
          </cell>
          <cell r="E93">
            <v>143.96668061184161</v>
          </cell>
          <cell r="F93">
            <v>130.74178386309808</v>
          </cell>
          <cell r="G93">
            <v>46.70961253980019</v>
          </cell>
          <cell r="H93" t="e">
            <v>#REF!</v>
          </cell>
          <cell r="J93">
            <v>189.92271434716113</v>
          </cell>
          <cell r="K93">
            <v>169.46189400785229</v>
          </cell>
          <cell r="L93">
            <v>164.610206331293</v>
          </cell>
          <cell r="M93">
            <v>143.96668061184164</v>
          </cell>
          <cell r="N93">
            <v>130.74178386309814</v>
          </cell>
          <cell r="O93">
            <v>46.70961253980019</v>
          </cell>
        </row>
        <row r="94">
          <cell r="A94" t="str">
            <v>Всего ден. затрат/отлитая унция</v>
          </cell>
          <cell r="B94">
            <v>196.80961854011338</v>
          </cell>
          <cell r="C94">
            <v>180.79284860678192</v>
          </cell>
          <cell r="D94">
            <v>179.2158002237426</v>
          </cell>
          <cell r="E94">
            <v>152.95914259865501</v>
          </cell>
          <cell r="F94">
            <v>142.21009518281463</v>
          </cell>
          <cell r="G94" t="e">
            <v>#N/A</v>
          </cell>
          <cell r="H94" t="e">
            <v>#REF!</v>
          </cell>
          <cell r="J94">
            <v>196.80978780347925</v>
          </cell>
          <cell r="K94">
            <v>179.39789602905321</v>
          </cell>
          <cell r="L94">
            <v>179.22122999461115</v>
          </cell>
          <cell r="M94">
            <v>152.95914259865503</v>
          </cell>
          <cell r="N94">
            <v>142.21194788065498</v>
          </cell>
          <cell r="O94" t="e">
            <v>#N/A</v>
          </cell>
        </row>
        <row r="95">
          <cell r="A95" t="str">
            <v>Всего затрат/отлитая унция</v>
          </cell>
          <cell r="B95">
            <v>367.00171652966293</v>
          </cell>
          <cell r="C95">
            <v>334.35386050923728</v>
          </cell>
          <cell r="D95">
            <v>341.30261759180246</v>
          </cell>
          <cell r="E95">
            <v>306.52513624101169</v>
          </cell>
          <cell r="F95">
            <v>259.50152828245206</v>
          </cell>
          <cell r="G95" t="e">
            <v>#N/A</v>
          </cell>
          <cell r="H95" t="e">
            <v>#REF!</v>
          </cell>
          <cell r="J95">
            <v>367.00188579302875</v>
          </cell>
          <cell r="K95">
            <v>334.35470680961805</v>
          </cell>
          <cell r="L95">
            <v>341.30989495891231</v>
          </cell>
          <cell r="M95">
            <v>306.52513624101181</v>
          </cell>
          <cell r="N95">
            <v>259.50338098029243</v>
          </cell>
          <cell r="O95" t="e">
            <v>#N/A</v>
          </cell>
        </row>
        <row r="96">
          <cell r="A96" t="str">
            <v>Всего ден. затрат/отл. унц(вкл.возмещ.налоги)</v>
          </cell>
          <cell r="B96">
            <v>196.81</v>
          </cell>
          <cell r="C96">
            <v>180.79</v>
          </cell>
          <cell r="D96">
            <v>179.22</v>
          </cell>
          <cell r="E96">
            <v>152.96</v>
          </cell>
          <cell r="F96">
            <v>142.21</v>
          </cell>
          <cell r="G96">
            <v>189.77</v>
          </cell>
          <cell r="H96">
            <v>0</v>
          </cell>
          <cell r="J96">
            <v>196.81</v>
          </cell>
          <cell r="K96">
            <v>179.4</v>
          </cell>
          <cell r="L96">
            <v>179.22</v>
          </cell>
          <cell r="M96">
            <v>152.96</v>
          </cell>
          <cell r="N96">
            <v>142.21</v>
          </cell>
          <cell r="O96">
            <v>189.77</v>
          </cell>
        </row>
        <row r="97">
          <cell r="A97" t="str">
            <v>Капитальные затр./всего затрат</v>
          </cell>
          <cell r="B97">
            <v>0.10696052306264564</v>
          </cell>
          <cell r="C97">
            <v>3.7975640222748588E-2</v>
          </cell>
          <cell r="D97">
            <v>3.189136728197034E-2</v>
          </cell>
          <cell r="E97">
            <v>5.1833079789930014E-2</v>
          </cell>
          <cell r="F97">
            <v>2.3683720412443463E-2</v>
          </cell>
          <cell r="G97">
            <v>0.3661027459497635</v>
          </cell>
          <cell r="H97" t="e">
            <v>#REF!</v>
          </cell>
          <cell r="J97">
            <v>0.10696047373184152</v>
          </cell>
          <cell r="K97">
            <v>3.797554410088122E-2</v>
          </cell>
          <cell r="L97">
            <v>3.1890687298205517E-2</v>
          </cell>
          <cell r="M97">
            <v>5.1833079789930007E-2</v>
          </cell>
          <cell r="N97">
            <v>2.3683551324944523E-2</v>
          </cell>
          <cell r="O97">
            <v>0.36610274594976361</v>
          </cell>
        </row>
        <row r="99">
          <cell r="A99" t="str">
            <v>US $/сом - обменный курс</v>
          </cell>
          <cell r="B99">
            <v>17.363399999999999</v>
          </cell>
          <cell r="C99">
            <v>20.729299999999999</v>
          </cell>
          <cell r="D99">
            <v>38.868200000000002</v>
          </cell>
          <cell r="E99">
            <v>43.755240286999992</v>
          </cell>
          <cell r="F99">
            <v>48.436608333333339</v>
          </cell>
          <cell r="G99">
            <v>46.912008333333347</v>
          </cell>
          <cell r="H99">
            <v>50</v>
          </cell>
          <cell r="J99">
            <v>17.363399999999999</v>
          </cell>
          <cell r="K99">
            <v>20.729299999999999</v>
          </cell>
          <cell r="L99">
            <v>38.868200000000002</v>
          </cell>
          <cell r="M99">
            <v>48.430999999999997</v>
          </cell>
          <cell r="N99">
            <v>47.718600000000002</v>
          </cell>
          <cell r="O99">
            <v>46.094900000000003</v>
          </cell>
        </row>
        <row r="100">
          <cell r="A100" t="str">
            <v>US $/Cnd $ - обменный курс</v>
          </cell>
          <cell r="B100">
            <v>1.3804000000000001</v>
          </cell>
          <cell r="C100">
            <v>1.4827999999999999</v>
          </cell>
          <cell r="D100">
            <v>1.4867999999999999</v>
          </cell>
          <cell r="E100">
            <v>1.36158326075</v>
          </cell>
          <cell r="F100">
            <v>1.5513666666666668</v>
          </cell>
          <cell r="G100">
            <v>1.5677849999999998</v>
          </cell>
          <cell r="H100">
            <v>1.5</v>
          </cell>
          <cell r="J100">
            <v>1.3804000000000001</v>
          </cell>
          <cell r="K100">
            <v>1.4827999999999999</v>
          </cell>
          <cell r="L100">
            <v>1.4867999999999999</v>
          </cell>
          <cell r="M100">
            <v>1.5004999999999999</v>
          </cell>
          <cell r="N100">
            <v>1.5898000000000001</v>
          </cell>
          <cell r="O100">
            <v>1.5768</v>
          </cell>
        </row>
      </sheetData>
      <sheetData sheetId="19" refreshError="1">
        <row r="2">
          <cell r="B2" t="str">
            <v>Total Cash Costs - Trend 2002</v>
          </cell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</row>
        <row r="3">
          <cell r="B3" t="str">
            <v>Total Cash Costs-  2002 Actual</v>
          </cell>
          <cell r="C3" t="e">
            <v>#N/A</v>
          </cell>
          <cell r="D3" t="e">
            <v>#N/A</v>
          </cell>
          <cell r="E3" t="e">
            <v>#N/A</v>
          </cell>
          <cell r="F3" t="e">
            <v>#N/A</v>
          </cell>
          <cell r="G3" t="e">
            <v>#N/A</v>
          </cell>
          <cell r="H3" t="e">
            <v>#N/A</v>
          </cell>
          <cell r="I3" t="e">
            <v>#N/A</v>
          </cell>
          <cell r="J3" t="e">
            <v>#N/A</v>
          </cell>
          <cell r="K3" t="e">
            <v>#N/A</v>
          </cell>
          <cell r="L3" t="e">
            <v>#N/A</v>
          </cell>
          <cell r="M3" t="e">
            <v>#N/A</v>
          </cell>
          <cell r="N3" t="e">
            <v>#N/A</v>
          </cell>
        </row>
        <row r="4">
          <cell r="B4" t="str">
            <v>Total Cash Costs-  2002 Average</v>
          </cell>
          <cell r="C4" t="e">
            <v>#N/A</v>
          </cell>
          <cell r="D4" t="e">
            <v>#N/A</v>
          </cell>
          <cell r="E4" t="e">
            <v>#N/A</v>
          </cell>
          <cell r="F4" t="e">
            <v>#N/A</v>
          </cell>
          <cell r="G4" t="e">
            <v>#N/A</v>
          </cell>
          <cell r="H4" t="e">
            <v>#N/A</v>
          </cell>
          <cell r="I4" t="e">
            <v>#N/A</v>
          </cell>
          <cell r="J4" t="e">
            <v>#N/A</v>
          </cell>
          <cell r="K4" t="e">
            <v>#N/A</v>
          </cell>
          <cell r="L4" t="e">
            <v>#N/A</v>
          </cell>
          <cell r="M4" t="e">
            <v>#N/A</v>
          </cell>
          <cell r="N4" t="e">
            <v>#N/A</v>
          </cell>
        </row>
        <row r="5">
          <cell r="B5" t="str">
            <v>Total Cash Costs - 2001 Average</v>
          </cell>
          <cell r="C5">
            <v>8920.3478493333332</v>
          </cell>
          <cell r="D5">
            <v>8920.3478493333332</v>
          </cell>
          <cell r="E5">
            <v>8920.3478493333332</v>
          </cell>
          <cell r="F5">
            <v>8920.3478493333332</v>
          </cell>
          <cell r="G5">
            <v>8920.3478493333332</v>
          </cell>
          <cell r="H5">
            <v>8920.3478493333332</v>
          </cell>
          <cell r="I5">
            <v>8920.3478493333332</v>
          </cell>
          <cell r="J5">
            <v>8920.3478493333332</v>
          </cell>
          <cell r="K5">
            <v>8920.3478493333332</v>
          </cell>
          <cell r="L5">
            <v>8920.3478493333332</v>
          </cell>
          <cell r="M5">
            <v>8920.3478493333332</v>
          </cell>
          <cell r="N5">
            <v>8920.3478493333332</v>
          </cell>
        </row>
        <row r="6">
          <cell r="B6" t="str">
            <v>Total Cash Costs - 2000 Average</v>
          </cell>
          <cell r="C6">
            <v>8540.4177296166654</v>
          </cell>
          <cell r="D6">
            <v>8540.4177296166654</v>
          </cell>
          <cell r="E6">
            <v>8540.4177296166654</v>
          </cell>
          <cell r="F6">
            <v>8540.4177296166654</v>
          </cell>
          <cell r="G6">
            <v>8540.4177296166654</v>
          </cell>
          <cell r="H6">
            <v>8540.4177296166654</v>
          </cell>
          <cell r="I6">
            <v>8540.4177296166654</v>
          </cell>
          <cell r="J6">
            <v>8540.4177296166654</v>
          </cell>
          <cell r="K6">
            <v>8540.4177296166654</v>
          </cell>
          <cell r="L6">
            <v>8540.4177296166654</v>
          </cell>
          <cell r="M6">
            <v>8540.4177296166654</v>
          </cell>
          <cell r="N6">
            <v>8540.4177296166654</v>
          </cell>
        </row>
        <row r="7">
          <cell r="B7" t="str">
            <v>Total Cash Costs - 1999 Average</v>
          </cell>
          <cell r="C7">
            <v>9117.9473333333335</v>
          </cell>
          <cell r="D7">
            <v>9117.9473333333335</v>
          </cell>
          <cell r="E7">
            <v>9117.9473333333335</v>
          </cell>
          <cell r="F7">
            <v>9117.9473333333335</v>
          </cell>
          <cell r="G7">
            <v>9117.9473333333335</v>
          </cell>
          <cell r="H7">
            <v>9117.9473333333335</v>
          </cell>
          <cell r="I7">
            <v>9117.9473333333335</v>
          </cell>
          <cell r="J7">
            <v>9117.9473333333335</v>
          </cell>
          <cell r="K7">
            <v>9117.9473333333335</v>
          </cell>
          <cell r="L7">
            <v>9117.9473333333335</v>
          </cell>
          <cell r="M7">
            <v>9117.9473333333335</v>
          </cell>
          <cell r="N7">
            <v>9117.9473333333335</v>
          </cell>
        </row>
        <row r="8">
          <cell r="B8" t="str">
            <v>Total Cash Costs - 1998 Average</v>
          </cell>
          <cell r="C8">
            <v>9720.041250000002</v>
          </cell>
          <cell r="D8">
            <v>9720.041250000002</v>
          </cell>
          <cell r="E8">
            <v>9720.041250000002</v>
          </cell>
          <cell r="F8">
            <v>9720.041250000002</v>
          </cell>
          <cell r="G8">
            <v>9720.041250000002</v>
          </cell>
          <cell r="H8">
            <v>9720.041250000002</v>
          </cell>
          <cell r="I8">
            <v>9720.041250000002</v>
          </cell>
          <cell r="J8">
            <v>9720.041250000002</v>
          </cell>
          <cell r="K8">
            <v>9720.041250000002</v>
          </cell>
          <cell r="L8">
            <v>9720.041250000002</v>
          </cell>
          <cell r="M8">
            <v>9720.041250000002</v>
          </cell>
          <cell r="N8">
            <v>9720.041250000002</v>
          </cell>
        </row>
        <row r="9">
          <cell r="B9" t="str">
            <v>Total Cash Costs - 1997  12 Month Average</v>
          </cell>
          <cell r="C9">
            <v>8236.0889166666657</v>
          </cell>
          <cell r="D9">
            <v>8236.0889166666657</v>
          </cell>
          <cell r="E9">
            <v>8236.0889166666657</v>
          </cell>
          <cell r="F9">
            <v>8236.0889166666657</v>
          </cell>
          <cell r="G9">
            <v>8236.0889166666657</v>
          </cell>
          <cell r="H9">
            <v>8236.0889166666657</v>
          </cell>
          <cell r="I9">
            <v>8236.0889166666657</v>
          </cell>
          <cell r="J9">
            <v>8236.0889166666657</v>
          </cell>
          <cell r="K9">
            <v>8236.0889166666657</v>
          </cell>
          <cell r="L9">
            <v>8236.0889166666657</v>
          </cell>
          <cell r="M9">
            <v>8236.0889166666657</v>
          </cell>
          <cell r="N9">
            <v>8236.0889166666657</v>
          </cell>
        </row>
        <row r="10">
          <cell r="B10" t="str">
            <v>Total Cash Costs - 1997 8 Month Average</v>
          </cell>
          <cell r="C10">
            <v>9142</v>
          </cell>
          <cell r="D10">
            <v>9142</v>
          </cell>
          <cell r="E10">
            <v>9142</v>
          </cell>
          <cell r="F10">
            <v>9142</v>
          </cell>
          <cell r="G10">
            <v>9142</v>
          </cell>
          <cell r="H10">
            <v>9142</v>
          </cell>
          <cell r="I10">
            <v>9142</v>
          </cell>
          <cell r="J10">
            <v>9142</v>
          </cell>
          <cell r="K10">
            <v>9142</v>
          </cell>
          <cell r="L10">
            <v>9142</v>
          </cell>
          <cell r="M10">
            <v>9142</v>
          </cell>
          <cell r="N10">
            <v>9142</v>
          </cell>
        </row>
        <row r="11">
          <cell r="B11" t="str">
            <v>Target Cash Costs - 2000 (Budget less 5%)</v>
          </cell>
          <cell r="C11">
            <v>8162.2339874999998</v>
          </cell>
          <cell r="D11">
            <v>8162.2339874999998</v>
          </cell>
          <cell r="E11">
            <v>8162.2339874999998</v>
          </cell>
          <cell r="F11">
            <v>8162.2339874999998</v>
          </cell>
          <cell r="G11">
            <v>8162.2339874999998</v>
          </cell>
          <cell r="H11">
            <v>8162.2339874999998</v>
          </cell>
          <cell r="I11">
            <v>8162.2339874999998</v>
          </cell>
          <cell r="J11">
            <v>8162.2339874999998</v>
          </cell>
          <cell r="K11">
            <v>8162.2339874999998</v>
          </cell>
          <cell r="L11">
            <v>8162.2339874999998</v>
          </cell>
          <cell r="M11">
            <v>8162.2339874999998</v>
          </cell>
          <cell r="N11">
            <v>8162.2339874999998</v>
          </cell>
        </row>
        <row r="38">
          <cell r="B38" t="str">
            <v>Total Cash Costs per Ounce - Trend 2001</v>
          </cell>
          <cell r="C38" t="str">
            <v>Jan</v>
          </cell>
          <cell r="D38" t="str">
            <v>Feb</v>
          </cell>
          <cell r="E38" t="str">
            <v>Mar</v>
          </cell>
          <cell r="F38" t="str">
            <v>Apr</v>
          </cell>
          <cell r="G38" t="str">
            <v>May</v>
          </cell>
          <cell r="H38" t="str">
            <v>Jun</v>
          </cell>
          <cell r="I38" t="str">
            <v>Jul</v>
          </cell>
          <cell r="J38" t="str">
            <v>Aug</v>
          </cell>
          <cell r="K38" t="str">
            <v>Sep</v>
          </cell>
          <cell r="L38" t="str">
            <v>Oct</v>
          </cell>
          <cell r="M38" t="str">
            <v>Nov</v>
          </cell>
          <cell r="N38" t="str">
            <v>Dec</v>
          </cell>
        </row>
        <row r="39">
          <cell r="B39" t="str">
            <v>Total Cash Costs/oz -  2002Actual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  <cell r="I39" t="e">
            <v>#N/A</v>
          </cell>
          <cell r="J39" t="e">
            <v>#N/A</v>
          </cell>
          <cell r="K39" t="e">
            <v>#N/A</v>
          </cell>
          <cell r="L39" t="e">
            <v>#N/A</v>
          </cell>
          <cell r="M39" t="e">
            <v>#N/A</v>
          </cell>
        </row>
        <row r="40">
          <cell r="B40" t="str">
            <v>Total Cash Costs/oz -  2001 Actual</v>
          </cell>
          <cell r="C40">
            <v>142.21009518281463</v>
          </cell>
          <cell r="D40">
            <v>142.21009518281463</v>
          </cell>
          <cell r="E40">
            <v>142.21009518281463</v>
          </cell>
          <cell r="F40">
            <v>142.21009518281463</v>
          </cell>
          <cell r="G40">
            <v>142.21009518281463</v>
          </cell>
          <cell r="H40">
            <v>142.21009518281463</v>
          </cell>
          <cell r="I40">
            <v>142.21009518281463</v>
          </cell>
          <cell r="J40">
            <v>142.21009518281463</v>
          </cell>
          <cell r="K40">
            <v>142.21009518281463</v>
          </cell>
          <cell r="L40">
            <v>142.21009518281463</v>
          </cell>
          <cell r="M40">
            <v>142.21009518281463</v>
          </cell>
          <cell r="N40">
            <v>142.21009518281463</v>
          </cell>
        </row>
        <row r="41">
          <cell r="B41" t="str">
            <v>Total Cash Costs/oz -  2000 Avarage</v>
          </cell>
          <cell r="C41">
            <v>152.95914259865501</v>
          </cell>
          <cell r="D41">
            <v>152.95914259865501</v>
          </cell>
          <cell r="E41">
            <v>152.95914259865501</v>
          </cell>
          <cell r="F41">
            <v>152.95914259865501</v>
          </cell>
          <cell r="G41">
            <v>152.95914259865501</v>
          </cell>
          <cell r="H41">
            <v>152.95914259865501</v>
          </cell>
          <cell r="I41">
            <v>152.95914259865501</v>
          </cell>
          <cell r="J41">
            <v>152.95914259865501</v>
          </cell>
          <cell r="K41">
            <v>152.95914259865501</v>
          </cell>
          <cell r="L41">
            <v>152.95914259865501</v>
          </cell>
          <cell r="M41">
            <v>152.95914259865501</v>
          </cell>
          <cell r="N41">
            <v>152.95914259865501</v>
          </cell>
        </row>
        <row r="42">
          <cell r="B42" t="str">
            <v>Total Cash Costs/oz  - 1999 Average</v>
          </cell>
          <cell r="C42">
            <v>179.2158002237426</v>
          </cell>
          <cell r="D42">
            <v>179.2158002237426</v>
          </cell>
          <cell r="E42">
            <v>179.2158002237426</v>
          </cell>
          <cell r="F42">
            <v>179.2158002237426</v>
          </cell>
          <cell r="G42">
            <v>179.2158002237426</v>
          </cell>
          <cell r="H42">
            <v>179.2158002237426</v>
          </cell>
          <cell r="I42">
            <v>179.2158002237426</v>
          </cell>
          <cell r="J42">
            <v>179.2158002237426</v>
          </cell>
          <cell r="K42">
            <v>179.2158002237426</v>
          </cell>
          <cell r="L42">
            <v>179.2158002237426</v>
          </cell>
          <cell r="M42">
            <v>179.2158002237426</v>
          </cell>
          <cell r="N42">
            <v>179.2158002237426</v>
          </cell>
        </row>
        <row r="43">
          <cell r="B43" t="str">
            <v>Total Cash Costs/oz - 1998 Average</v>
          </cell>
          <cell r="C43">
            <v>180.79284860678192</v>
          </cell>
          <cell r="D43">
            <v>180.79284860678192</v>
          </cell>
          <cell r="E43">
            <v>180.79284860678192</v>
          </cell>
          <cell r="F43">
            <v>180.79284860678192</v>
          </cell>
          <cell r="G43">
            <v>180.79284860678192</v>
          </cell>
          <cell r="H43">
            <v>180.79284860678192</v>
          </cell>
          <cell r="I43">
            <v>180.79284860678192</v>
          </cell>
          <cell r="J43">
            <v>180.79284860678192</v>
          </cell>
          <cell r="K43">
            <v>180.79284860678192</v>
          </cell>
          <cell r="L43">
            <v>180.79284860678192</v>
          </cell>
          <cell r="M43">
            <v>180.79284860678192</v>
          </cell>
          <cell r="N43">
            <v>180.79284860678192</v>
          </cell>
        </row>
        <row r="44">
          <cell r="B44" t="str">
            <v>Total Cash Costs/oz - 1997 12 Month Average</v>
          </cell>
          <cell r="C44">
            <v>196.80961854011338</v>
          </cell>
          <cell r="D44">
            <v>196.80961854011338</v>
          </cell>
          <cell r="E44">
            <v>196.80961854011338</v>
          </cell>
          <cell r="F44">
            <v>196.80961854011338</v>
          </cell>
          <cell r="G44">
            <v>196.80961854011338</v>
          </cell>
          <cell r="H44">
            <v>196.80961854011338</v>
          </cell>
          <cell r="I44">
            <v>196.80961854011338</v>
          </cell>
          <cell r="J44">
            <v>196.80961854011338</v>
          </cell>
          <cell r="K44">
            <v>196.80961854011338</v>
          </cell>
          <cell r="L44">
            <v>196.80961854011338</v>
          </cell>
          <cell r="M44">
            <v>196.80961854011338</v>
          </cell>
          <cell r="N44">
            <v>196.80961854011338</v>
          </cell>
        </row>
        <row r="45">
          <cell r="B45" t="str">
            <v>Total Cash Costs/oz - 1997 8 Month Average</v>
          </cell>
          <cell r="C45">
            <v>172.76</v>
          </cell>
          <cell r="D45">
            <v>172.76</v>
          </cell>
          <cell r="E45">
            <v>172.76</v>
          </cell>
          <cell r="F45">
            <v>172.76</v>
          </cell>
          <cell r="G45">
            <v>172.76</v>
          </cell>
          <cell r="H45">
            <v>172.76</v>
          </cell>
          <cell r="I45">
            <v>172.76</v>
          </cell>
          <cell r="J45">
            <v>172.76</v>
          </cell>
          <cell r="K45">
            <v>172.76</v>
          </cell>
          <cell r="L45">
            <v>172.76</v>
          </cell>
          <cell r="M45">
            <v>172.76</v>
          </cell>
          <cell r="N45">
            <v>172.76</v>
          </cell>
        </row>
        <row r="46">
          <cell r="B46" t="str">
            <v>Target Cash Costs/oz - 2000 (Budget less 5%)</v>
          </cell>
          <cell r="C46">
            <v>150.95540058812105</v>
          </cell>
          <cell r="D46">
            <v>150.95540058812105</v>
          </cell>
          <cell r="E46">
            <v>150.95540058812105</v>
          </cell>
          <cell r="F46">
            <v>150.95540058812105</v>
          </cell>
          <cell r="G46">
            <v>150.95540058812105</v>
          </cell>
          <cell r="H46">
            <v>150.95540058812105</v>
          </cell>
          <cell r="I46">
            <v>150.95540058812105</v>
          </cell>
          <cell r="J46">
            <v>150.95540058812105</v>
          </cell>
          <cell r="K46">
            <v>150.95540058812105</v>
          </cell>
          <cell r="L46">
            <v>150.95540058812105</v>
          </cell>
          <cell r="M46">
            <v>150.95540058812105</v>
          </cell>
          <cell r="N46">
            <v>150.95540058812105</v>
          </cell>
        </row>
      </sheetData>
      <sheetData sheetId="20" refreshError="1">
        <row r="1">
          <cell r="A1" t="str">
            <v>Kumtor Operating Company</v>
          </cell>
        </row>
        <row r="2">
          <cell r="A2" t="str">
            <v>Nature Of Expense Summary</v>
          </cell>
        </row>
        <row r="3">
          <cell r="A3" t="str">
            <v>(excl. mgt. fees)</v>
          </cell>
        </row>
        <row r="4">
          <cell r="A4" t="str">
            <v>December 31, 2002</v>
          </cell>
        </row>
        <row r="5">
          <cell r="A5" t="str">
            <v>($000's)</v>
          </cell>
        </row>
        <row r="6">
          <cell r="A6" t="str">
            <v>Table 1.3</v>
          </cell>
        </row>
        <row r="8">
          <cell r="A8" t="str">
            <v>Current Month</v>
          </cell>
          <cell r="G8" t="str">
            <v>Year To Date</v>
          </cell>
          <cell r="K8" t="str">
            <v>Annual</v>
          </cell>
          <cell r="L8" t="str">
            <v>Latest</v>
          </cell>
        </row>
        <row r="9">
          <cell r="A9" t="str">
            <v>Actual</v>
          </cell>
          <cell r="B9" t="str">
            <v>Budget</v>
          </cell>
          <cell r="C9" t="str">
            <v>Variance</v>
          </cell>
          <cell r="G9" t="str">
            <v>Actual</v>
          </cell>
          <cell r="H9" t="str">
            <v>Budget</v>
          </cell>
          <cell r="I9" t="str">
            <v>Variance</v>
          </cell>
          <cell r="K9" t="str">
            <v>Budget</v>
          </cell>
          <cell r="L9" t="str">
            <v>Forecast</v>
          </cell>
        </row>
        <row r="10">
          <cell r="A10">
            <v>3272.8333399999997</v>
          </cell>
          <cell r="B10">
            <v>1779.6747600000001</v>
          </cell>
          <cell r="C10">
            <v>-1493.1585799999996</v>
          </cell>
          <cell r="E10" t="str">
            <v>Employee Costs</v>
          </cell>
          <cell r="G10">
            <v>25012.982010000003</v>
          </cell>
          <cell r="H10">
            <v>22072.20952</v>
          </cell>
          <cell r="I10">
            <v>-2940.772490000003</v>
          </cell>
          <cell r="K10">
            <v>22072.210520000001</v>
          </cell>
          <cell r="L10">
            <v>0</v>
          </cell>
        </row>
        <row r="11">
          <cell r="A11">
            <v>3031.7338</v>
          </cell>
          <cell r="B11">
            <v>2975.68959</v>
          </cell>
          <cell r="C11">
            <v>-56.044210000000021</v>
          </cell>
          <cell r="E11" t="str">
            <v>Operating Materials &amp; Supplies</v>
          </cell>
          <cell r="G11">
            <v>35103.802230000001</v>
          </cell>
          <cell r="H11">
            <v>37039.764060000001</v>
          </cell>
          <cell r="I11">
            <v>1935.9618300000002</v>
          </cell>
          <cell r="K11">
            <v>37039.75806</v>
          </cell>
          <cell r="L11">
            <v>0</v>
          </cell>
        </row>
        <row r="12">
          <cell r="A12">
            <v>358.11601000000002</v>
          </cell>
          <cell r="B12">
            <v>1141.9960000000001</v>
          </cell>
          <cell r="C12">
            <v>783.87999000000013</v>
          </cell>
          <cell r="E12" t="str">
            <v>Maintenance Materials &amp; Supplies</v>
          </cell>
          <cell r="G12">
            <v>19878.732629999999</v>
          </cell>
          <cell r="H12">
            <v>17930.23</v>
          </cell>
          <cell r="I12">
            <v>-1948.502629999999</v>
          </cell>
          <cell r="K12">
            <v>17930.227999999999</v>
          </cell>
          <cell r="L12">
            <v>0</v>
          </cell>
        </row>
        <row r="13">
          <cell r="A13">
            <v>-1.8042499999999999</v>
          </cell>
          <cell r="B13">
            <v>8.1509999999999998</v>
          </cell>
          <cell r="C13">
            <v>9.9552499999999995</v>
          </cell>
          <cell r="E13" t="str">
            <v>Procurement</v>
          </cell>
          <cell r="G13">
            <v>60.918479999999995</v>
          </cell>
          <cell r="H13">
            <v>97.804000000000002</v>
          </cell>
          <cell r="I13">
            <v>36.885520000000007</v>
          </cell>
          <cell r="K13">
            <v>97.804000000000002</v>
          </cell>
          <cell r="L13">
            <v>0</v>
          </cell>
        </row>
        <row r="14">
          <cell r="A14">
            <v>219.34842999999998</v>
          </cell>
          <cell r="B14">
            <v>311.12599999999998</v>
          </cell>
          <cell r="C14">
            <v>91.777569999999997</v>
          </cell>
          <cell r="E14" t="str">
            <v>Camp Catering</v>
          </cell>
          <cell r="G14">
            <v>2520.7168700000007</v>
          </cell>
          <cell r="H14">
            <v>3785.61</v>
          </cell>
          <cell r="I14">
            <v>1264.8931299999995</v>
          </cell>
          <cell r="K14">
            <v>3785.61</v>
          </cell>
          <cell r="L14">
            <v>0</v>
          </cell>
        </row>
        <row r="15">
          <cell r="A15">
            <v>1318.5993700000001</v>
          </cell>
          <cell r="B15">
            <v>890.35199999999998</v>
          </cell>
          <cell r="C15">
            <v>-428.24737000000016</v>
          </cell>
          <cell r="E15" t="str">
            <v>General and Administration</v>
          </cell>
          <cell r="G15">
            <v>12407.506649999999</v>
          </cell>
          <cell r="H15">
            <v>11096.376</v>
          </cell>
          <cell r="I15">
            <v>-1311.1306499999992</v>
          </cell>
          <cell r="K15">
            <v>11096.376</v>
          </cell>
          <cell r="L15">
            <v>0</v>
          </cell>
        </row>
        <row r="16">
          <cell r="A16">
            <v>8198.8266999999996</v>
          </cell>
          <cell r="B16">
            <v>7106.9893499999998</v>
          </cell>
          <cell r="C16">
            <v>-1091.8373499999998</v>
          </cell>
          <cell r="E16" t="str">
            <v>Total Operating Costs</v>
          </cell>
          <cell r="G16">
            <v>94984.658869999999</v>
          </cell>
          <cell r="H16">
            <v>92021.993580000009</v>
          </cell>
          <cell r="I16">
            <v>-2962.6652899999899</v>
          </cell>
          <cell r="K16">
            <v>92021.986580000012</v>
          </cell>
          <cell r="L16">
            <v>0</v>
          </cell>
        </row>
        <row r="18">
          <cell r="A18">
            <v>-148.95555999999999</v>
          </cell>
          <cell r="B18">
            <v>-1.258</v>
          </cell>
          <cell r="C18">
            <v>147.69755999999998</v>
          </cell>
          <cell r="E18" t="str">
            <v xml:space="preserve">Allocations </v>
          </cell>
          <cell r="G18">
            <v>-1098.0132699999997</v>
          </cell>
          <cell r="H18">
            <v>-828.452</v>
          </cell>
          <cell r="I18">
            <v>269.56126999999969</v>
          </cell>
          <cell r="K18">
            <v>-828.45699999999999</v>
          </cell>
          <cell r="L18">
            <v>0</v>
          </cell>
        </row>
        <row r="20">
          <cell r="A20">
            <v>8049.8711399999993</v>
          </cell>
          <cell r="B20">
            <v>7105.73135</v>
          </cell>
          <cell r="C20">
            <v>-944.13978999999983</v>
          </cell>
          <cell r="E20" t="str">
            <v>Net Operating Costs</v>
          </cell>
          <cell r="G20">
            <v>93886.645600000003</v>
          </cell>
          <cell r="H20">
            <v>91193.541580000005</v>
          </cell>
          <cell r="I20">
            <v>-2693.1040199999902</v>
          </cell>
          <cell r="K20">
            <v>91193.529580000017</v>
          </cell>
          <cell r="L20">
            <v>0</v>
          </cell>
        </row>
        <row r="23">
          <cell r="A23" t="str">
            <v>Balance check</v>
          </cell>
        </row>
        <row r="24">
          <cell r="A24">
            <v>0</v>
          </cell>
          <cell r="B24">
            <v>0</v>
          </cell>
          <cell r="C24">
            <v>0</v>
          </cell>
          <cell r="E24" t="str">
            <v>Mngt Fees</v>
          </cell>
          <cell r="G24">
            <v>1169.8807899999999</v>
          </cell>
          <cell r="H24">
            <v>0</v>
          </cell>
          <cell r="I24">
            <v>-1169.8807899999999</v>
          </cell>
          <cell r="K24">
            <v>0</v>
          </cell>
          <cell r="L24">
            <v>0</v>
          </cell>
        </row>
        <row r="26">
          <cell r="A26">
            <v>8049.8711399999993</v>
          </cell>
          <cell r="B26">
            <v>7105.73135</v>
          </cell>
          <cell r="C26">
            <v>-944.13978999999983</v>
          </cell>
          <cell r="E26" t="str">
            <v>Total of  2002 oper</v>
          </cell>
          <cell r="G26">
            <v>95056.526389999999</v>
          </cell>
          <cell r="H26">
            <v>91193.541580000005</v>
          </cell>
          <cell r="I26">
            <v>-3862.9848099999899</v>
          </cell>
          <cell r="K26">
            <v>91193.529580000017</v>
          </cell>
          <cell r="L26">
            <v>0</v>
          </cell>
        </row>
        <row r="34">
          <cell r="A34" t="str">
            <v>Кумтор Оперейтинг Компани</v>
          </cell>
        </row>
        <row r="35">
          <cell r="A35" t="str">
            <v>Свод по видам затрат</v>
          </cell>
        </row>
        <row r="36">
          <cell r="A36" t="str">
            <v>(без гонорара за менеджмент)</v>
          </cell>
        </row>
        <row r="37">
          <cell r="A37" t="str">
            <v>28 февраля 2001 г.</v>
          </cell>
        </row>
        <row r="38">
          <cell r="A38" t="str">
            <v>($000's)</v>
          </cell>
        </row>
        <row r="39">
          <cell r="A39" t="str">
            <v>Table 1.3</v>
          </cell>
        </row>
        <row r="41">
          <cell r="A41" t="str">
            <v>Текущий месяц</v>
          </cell>
          <cell r="G41" t="str">
            <v>За период с начала года</v>
          </cell>
          <cell r="K41" t="str">
            <v xml:space="preserve">Годовой </v>
          </cell>
          <cell r="L41" t="str">
            <v>Прогноз</v>
          </cell>
        </row>
        <row r="42">
          <cell r="A42" t="str">
            <v>Фактически</v>
          </cell>
          <cell r="B42" t="str">
            <v>Бюджет</v>
          </cell>
          <cell r="C42" t="str">
            <v>Расхож.</v>
          </cell>
          <cell r="E42" t="str">
            <v>Горный отдел</v>
          </cell>
          <cell r="G42" t="str">
            <v>Фактически</v>
          </cell>
          <cell r="H42" t="str">
            <v>Бюджет</v>
          </cell>
          <cell r="I42" t="str">
            <v>Расхож.</v>
          </cell>
          <cell r="K42" t="str">
            <v>бюджет</v>
          </cell>
          <cell r="L42" t="str">
            <v>2000 г.</v>
          </cell>
        </row>
        <row r="43">
          <cell r="A43">
            <v>3272.8333399999997</v>
          </cell>
          <cell r="B43">
            <v>1779.6747600000001</v>
          </cell>
          <cell r="C43">
            <v>-1493.1585799999996</v>
          </cell>
          <cell r="E43" t="str">
            <v>Затраты на сотрудников</v>
          </cell>
          <cell r="G43">
            <v>25012.982010000003</v>
          </cell>
          <cell r="H43">
            <v>22072.20952</v>
          </cell>
          <cell r="I43">
            <v>-2940.772490000003</v>
          </cell>
          <cell r="K43">
            <v>22072.210520000001</v>
          </cell>
          <cell r="L43">
            <v>0</v>
          </cell>
        </row>
        <row r="44">
          <cell r="A44">
            <v>3031.7338</v>
          </cell>
          <cell r="B44">
            <v>2975.68959</v>
          </cell>
          <cell r="C44">
            <v>-56.044210000000021</v>
          </cell>
          <cell r="E44" t="str">
            <v>Производственные запасы</v>
          </cell>
          <cell r="G44">
            <v>35103.802230000001</v>
          </cell>
          <cell r="H44">
            <v>37039.764060000001</v>
          </cell>
          <cell r="I44">
            <v>1935.9618300000002</v>
          </cell>
          <cell r="K44">
            <v>37039.75806</v>
          </cell>
          <cell r="L44">
            <v>0</v>
          </cell>
        </row>
        <row r="45">
          <cell r="A45">
            <v>358.11601000000002</v>
          </cell>
          <cell r="B45">
            <v>1141.9960000000001</v>
          </cell>
          <cell r="C45">
            <v>783.87999000000013</v>
          </cell>
          <cell r="E45" t="str">
            <v>Материальные запасы</v>
          </cell>
          <cell r="G45">
            <v>19878.732629999999</v>
          </cell>
          <cell r="H45">
            <v>17930.23</v>
          </cell>
          <cell r="I45">
            <v>-1948.502629999999</v>
          </cell>
          <cell r="K45">
            <v>17930.227999999999</v>
          </cell>
          <cell r="L45">
            <v>0</v>
          </cell>
        </row>
        <row r="46">
          <cell r="A46">
            <v>-1.8042499999999999</v>
          </cell>
          <cell r="B46">
            <v>8.1509999999999998</v>
          </cell>
          <cell r="C46">
            <v>9.9552499999999995</v>
          </cell>
          <cell r="E46" t="str">
            <v>Непроизводственные затраты</v>
          </cell>
          <cell r="G46">
            <v>60.918479999999995</v>
          </cell>
          <cell r="H46">
            <v>97.804000000000002</v>
          </cell>
          <cell r="I46">
            <v>36.885520000000007</v>
          </cell>
          <cell r="K46">
            <v>97.804000000000002</v>
          </cell>
          <cell r="L46">
            <v>0</v>
          </cell>
        </row>
        <row r="47">
          <cell r="A47">
            <v>219.34842999999998</v>
          </cell>
          <cell r="B47">
            <v>311.12599999999998</v>
          </cell>
          <cell r="C47">
            <v>91.777569999999997</v>
          </cell>
          <cell r="E47" t="str">
            <v>Внешние услуги</v>
          </cell>
          <cell r="G47">
            <v>2520.7168700000007</v>
          </cell>
          <cell r="H47">
            <v>3785.61</v>
          </cell>
          <cell r="I47">
            <v>1264.8931299999995</v>
          </cell>
          <cell r="K47">
            <v>3785.61</v>
          </cell>
          <cell r="L47">
            <v>0</v>
          </cell>
        </row>
        <row r="48">
          <cell r="A48">
            <v>1318.5993700000001</v>
          </cell>
          <cell r="B48">
            <v>890.35199999999998</v>
          </cell>
          <cell r="C48">
            <v>-428.24737000000016</v>
          </cell>
          <cell r="E48" t="str">
            <v>Коммуникации</v>
          </cell>
          <cell r="G48">
            <v>12407.506649999999</v>
          </cell>
          <cell r="H48">
            <v>11096.376</v>
          </cell>
          <cell r="I48">
            <v>-1311.1306499999992</v>
          </cell>
          <cell r="K48">
            <v>11096.376</v>
          </cell>
          <cell r="L48">
            <v>0</v>
          </cell>
        </row>
        <row r="49">
          <cell r="A49">
            <v>8198.8266999999996</v>
          </cell>
          <cell r="B49">
            <v>7106.9893499999998</v>
          </cell>
          <cell r="C49">
            <v>-1091.8373499999998</v>
          </cell>
          <cell r="E49" t="str">
            <v>Всего производственных затрат</v>
          </cell>
          <cell r="G49">
            <v>94984.658869999999</v>
          </cell>
          <cell r="H49">
            <v>92021.993580000009</v>
          </cell>
          <cell r="I49">
            <v>-2962.6652900000017</v>
          </cell>
          <cell r="J49">
            <v>0</v>
          </cell>
          <cell r="K49">
            <v>92021.986580000012</v>
          </cell>
          <cell r="L49">
            <v>0</v>
          </cell>
        </row>
        <row r="51">
          <cell r="A51">
            <v>-148.95555999999999</v>
          </cell>
          <cell r="B51">
            <v>-1.258</v>
          </cell>
          <cell r="C51">
            <v>147.69755999999998</v>
          </cell>
          <cell r="E51" t="str">
            <v>Распределения и возвраты</v>
          </cell>
          <cell r="G51">
            <v>-1098.0132699999997</v>
          </cell>
          <cell r="H51">
            <v>-828.452</v>
          </cell>
          <cell r="I51">
            <v>269.56126999999969</v>
          </cell>
          <cell r="K51">
            <v>-828.45699999999999</v>
          </cell>
          <cell r="L51">
            <v>0</v>
          </cell>
        </row>
        <row r="53">
          <cell r="A53">
            <v>8049.8711399999993</v>
          </cell>
          <cell r="B53">
            <v>7105.73135</v>
          </cell>
          <cell r="C53">
            <v>-944.13978999999983</v>
          </cell>
          <cell r="E53" t="str">
            <v>Чистые производственные затраты</v>
          </cell>
          <cell r="G53">
            <v>93886.645600000003</v>
          </cell>
          <cell r="H53">
            <v>91193.541580000005</v>
          </cell>
          <cell r="I53">
            <v>-2693.104020000002</v>
          </cell>
          <cell r="J53">
            <v>0</v>
          </cell>
          <cell r="K53">
            <v>91193.529580000017</v>
          </cell>
          <cell r="L53">
            <v>0</v>
          </cell>
        </row>
      </sheetData>
      <sheetData sheetId="21" refreshError="1">
        <row r="2">
          <cell r="B2" t="str">
            <v>Mining Cost Per BCM Mined</v>
          </cell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  <cell r="O2" t="str">
            <v>Total</v>
          </cell>
        </row>
        <row r="3">
          <cell r="B3" t="str">
            <v xml:space="preserve">2002 Avg. Actual Cost/BCM 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str">
            <v xml:space="preserve"> </v>
          </cell>
          <cell r="H3" t="str">
            <v/>
          </cell>
          <cell r="I3" t="e">
            <v>#REF!</v>
          </cell>
          <cell r="J3" t="e">
            <v>#REF!</v>
          </cell>
          <cell r="K3" t="e">
            <v>#REF!</v>
          </cell>
          <cell r="L3" t="e">
            <v>#REF!</v>
          </cell>
          <cell r="M3" t="e">
            <v>#REF!</v>
          </cell>
          <cell r="N3" t="e">
            <v>#REF!</v>
          </cell>
          <cell r="O3" t="e">
            <v>#REF!</v>
          </cell>
        </row>
        <row r="4">
          <cell r="B4" t="str">
            <v xml:space="preserve">2002 Avg. Budget Cost/BCM 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O4" t="e">
            <v>#REF!</v>
          </cell>
        </row>
        <row r="5">
          <cell r="B5" t="str">
            <v>2001 Avg. Actual Cost/BCM</v>
          </cell>
          <cell r="C5">
            <v>1.5630457794442147</v>
          </cell>
          <cell r="D5">
            <v>1.5630457794442147</v>
          </cell>
          <cell r="E5">
            <v>1.5630457794442147</v>
          </cell>
          <cell r="F5">
            <v>1.5630457794442147</v>
          </cell>
          <cell r="G5">
            <v>1.5630457794442147</v>
          </cell>
          <cell r="H5">
            <v>1.5630457794442147</v>
          </cell>
          <cell r="I5">
            <v>1.5630457794442147</v>
          </cell>
          <cell r="J5">
            <v>1.5630457794442147</v>
          </cell>
          <cell r="K5">
            <v>1.5630457794442147</v>
          </cell>
          <cell r="L5">
            <v>1.5630457794442147</v>
          </cell>
          <cell r="M5">
            <v>1.5630457794442147</v>
          </cell>
          <cell r="N5">
            <v>1.5630457794442147</v>
          </cell>
          <cell r="O5">
            <v>1.5630457794442147</v>
          </cell>
        </row>
        <row r="6">
          <cell r="B6" t="str">
            <v>2002 Budget Cost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>
            <v>0</v>
          </cell>
          <cell r="H6">
            <v>0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O6" t="e">
            <v>#REF!</v>
          </cell>
        </row>
        <row r="7">
          <cell r="B7" t="str">
            <v>2002 Budget BCM</v>
          </cell>
          <cell r="C7">
            <v>1612</v>
          </cell>
          <cell r="D7">
            <v>1456</v>
          </cell>
          <cell r="E7">
            <v>1612</v>
          </cell>
          <cell r="F7">
            <v>1560</v>
          </cell>
          <cell r="G7">
            <v>1612</v>
          </cell>
          <cell r="H7">
            <v>1560</v>
          </cell>
          <cell r="I7">
            <v>1612</v>
          </cell>
          <cell r="J7">
            <v>1612</v>
          </cell>
          <cell r="K7">
            <v>1560</v>
          </cell>
          <cell r="L7">
            <v>1612</v>
          </cell>
          <cell r="M7">
            <v>1560</v>
          </cell>
          <cell r="N7">
            <v>1612</v>
          </cell>
          <cell r="O7">
            <v>18980</v>
          </cell>
        </row>
        <row r="8">
          <cell r="B8" t="str">
            <v>2002 Actual Cost</v>
          </cell>
          <cell r="C8" t="e">
            <v>#REF!</v>
          </cell>
          <cell r="D8" t="e">
            <v>#REF!</v>
          </cell>
          <cell r="E8" t="e">
            <v>#REF!</v>
          </cell>
          <cell r="F8" t="e">
            <v>#REF!</v>
          </cell>
          <cell r="G8">
            <v>0</v>
          </cell>
          <cell r="H8">
            <v>0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O8" t="e">
            <v>#REF!</v>
          </cell>
        </row>
        <row r="9">
          <cell r="B9" t="str">
            <v>2002 Actual BCM</v>
          </cell>
          <cell r="C9">
            <v>1670.2929999999999</v>
          </cell>
          <cell r="D9">
            <v>1584.508</v>
          </cell>
          <cell r="E9">
            <v>1721.9549999999999</v>
          </cell>
          <cell r="F9">
            <v>1597.0909999999999</v>
          </cell>
          <cell r="G9">
            <v>1646.7819999999999</v>
          </cell>
          <cell r="H9">
            <v>1656.5409999999999</v>
          </cell>
          <cell r="I9">
            <v>1012.494</v>
          </cell>
          <cell r="J9">
            <v>1270.9649999999999</v>
          </cell>
          <cell r="K9">
            <v>1670.5450000000001</v>
          </cell>
          <cell r="L9">
            <v>1851.2280000000001</v>
          </cell>
          <cell r="M9">
            <v>1888.191</v>
          </cell>
          <cell r="N9">
            <v>2099.8049999999998</v>
          </cell>
          <cell r="O9">
            <v>19670.397999999997</v>
          </cell>
        </row>
        <row r="10">
          <cell r="B10" t="str">
            <v>2001 Actual Cost</v>
          </cell>
          <cell r="C10">
            <v>2646.32</v>
          </cell>
          <cell r="D10">
            <v>1930.39</v>
          </cell>
          <cell r="E10">
            <v>1677.508</v>
          </cell>
          <cell r="F10">
            <v>2274.9409999999998</v>
          </cell>
          <cell r="G10">
            <v>2362.2739999999999</v>
          </cell>
          <cell r="H10">
            <v>2149.4665499999996</v>
          </cell>
          <cell r="I10">
            <v>2725.8280600000003</v>
          </cell>
          <cell r="J10">
            <v>2512.05161</v>
          </cell>
          <cell r="K10">
            <v>2486.34602</v>
          </cell>
          <cell r="L10">
            <v>2386.4723600000002</v>
          </cell>
          <cell r="M10">
            <v>2927.4389299999998</v>
          </cell>
          <cell r="N10">
            <v>2854.6304999999993</v>
          </cell>
          <cell r="O10">
            <v>28933.667029999997</v>
          </cell>
        </row>
        <row r="11">
          <cell r="B11" t="str">
            <v>2001 Actual BCM</v>
          </cell>
          <cell r="C11">
            <v>1494.5909999999999</v>
          </cell>
          <cell r="D11">
            <v>1371.337</v>
          </cell>
          <cell r="E11">
            <v>1545.587</v>
          </cell>
          <cell r="F11">
            <v>1432.366</v>
          </cell>
          <cell r="G11">
            <v>1503.828</v>
          </cell>
          <cell r="H11">
            <v>1490.99</v>
          </cell>
          <cell r="I11">
            <v>1600.521</v>
          </cell>
          <cell r="J11">
            <v>1589.8109999999999</v>
          </cell>
          <cell r="K11">
            <v>1571.0940000000001</v>
          </cell>
          <cell r="L11">
            <v>1666.923</v>
          </cell>
          <cell r="M11">
            <v>1665.39</v>
          </cell>
          <cell r="N11">
            <v>1578.643</v>
          </cell>
          <cell r="O11">
            <v>18511.081000000002</v>
          </cell>
        </row>
        <row r="45">
          <cell r="B45" t="str">
            <v>Себестоимость добычи на 1 куб. м. добычи</v>
          </cell>
          <cell r="C45" t="str">
            <v>янв.</v>
          </cell>
          <cell r="D45" t="str">
            <v>февр.</v>
          </cell>
          <cell r="E45" t="str">
            <v>март</v>
          </cell>
          <cell r="F45" t="str">
            <v>апр.</v>
          </cell>
          <cell r="G45" t="str">
            <v>май</v>
          </cell>
          <cell r="H45" t="str">
            <v>июнь</v>
          </cell>
          <cell r="I45" t="str">
            <v>июль</v>
          </cell>
          <cell r="J45" t="str">
            <v>авг.</v>
          </cell>
          <cell r="K45" t="str">
            <v>сент.</v>
          </cell>
          <cell r="L45" t="str">
            <v>окт.</v>
          </cell>
          <cell r="M45" t="str">
            <v>нояб.</v>
          </cell>
          <cell r="N45" t="str">
            <v>дек.</v>
          </cell>
          <cell r="O45" t="str">
            <v>Итого</v>
          </cell>
        </row>
        <row r="46">
          <cell r="B46" t="str">
            <v>Сред. факт. себест. куб. м. в 2002 г.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str">
            <v xml:space="preserve"> </v>
          </cell>
          <cell r="H46" t="str">
            <v/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</row>
        <row r="47">
          <cell r="B47" t="str">
            <v>Сред. план. себест. куб. м в 2002 г.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  <cell r="J47" t="e">
            <v>#REF!</v>
          </cell>
          <cell r="K47" t="e">
            <v>#REF!</v>
          </cell>
          <cell r="L47" t="e">
            <v>#REF!</v>
          </cell>
          <cell r="M47" t="e">
            <v>#REF!</v>
          </cell>
          <cell r="N47" t="e">
            <v>#REF!</v>
          </cell>
          <cell r="O47" t="e">
            <v>#REF!</v>
          </cell>
        </row>
        <row r="48">
          <cell r="B48" t="str">
            <v>Сред. факт. себест. куб. м в 2001 г.</v>
          </cell>
          <cell r="C48">
            <v>1.5630457794442147</v>
          </cell>
          <cell r="D48">
            <v>1.5630457794442147</v>
          </cell>
          <cell r="E48">
            <v>1.5630457794442147</v>
          </cell>
          <cell r="F48">
            <v>1.5630457794442147</v>
          </cell>
          <cell r="G48">
            <v>1.5630457794442147</v>
          </cell>
          <cell r="H48">
            <v>1.5630457794442147</v>
          </cell>
          <cell r="I48">
            <v>1.5630457794442147</v>
          </cell>
          <cell r="J48">
            <v>1.5630457794442147</v>
          </cell>
          <cell r="K48">
            <v>1.5630457794442147</v>
          </cell>
          <cell r="L48">
            <v>1.5630457794442147</v>
          </cell>
          <cell r="M48">
            <v>1.5630457794442147</v>
          </cell>
          <cell r="N48">
            <v>1.5630457794442147</v>
          </cell>
          <cell r="O48">
            <v>1.5630457794442147</v>
          </cell>
        </row>
        <row r="49">
          <cell r="B49" t="str">
            <v>Mining Cost Per BCM Mined</v>
          </cell>
          <cell r="C49" t="e">
            <v>#REF!</v>
          </cell>
          <cell r="D49" t="e">
            <v>#REF!</v>
          </cell>
          <cell r="E49" t="e">
            <v>#REF!</v>
          </cell>
          <cell r="F49" t="e">
            <v>#REF!</v>
          </cell>
          <cell r="G49">
            <v>0</v>
          </cell>
          <cell r="H49">
            <v>0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O49" t="e">
            <v>#REF!</v>
          </cell>
        </row>
        <row r="50">
          <cell r="B50" t="str">
            <v xml:space="preserve">2002 Avg. Actual Cost/BCM </v>
          </cell>
          <cell r="C50">
            <v>1612</v>
          </cell>
          <cell r="D50">
            <v>1456</v>
          </cell>
          <cell r="E50">
            <v>1612</v>
          </cell>
          <cell r="F50">
            <v>1560</v>
          </cell>
          <cell r="G50">
            <v>1612</v>
          </cell>
          <cell r="H50">
            <v>1560</v>
          </cell>
          <cell r="I50">
            <v>1612</v>
          </cell>
          <cell r="J50">
            <v>1612</v>
          </cell>
          <cell r="K50">
            <v>1560</v>
          </cell>
          <cell r="L50">
            <v>1612</v>
          </cell>
          <cell r="M50">
            <v>1560</v>
          </cell>
          <cell r="O50">
            <v>18980</v>
          </cell>
        </row>
        <row r="51">
          <cell r="B51" t="str">
            <v xml:space="preserve">2002 Avg. Budget Cost/BCM 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>
            <v>0</v>
          </cell>
          <cell r="H51">
            <v>0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 t="e">
            <v>#REF!</v>
          </cell>
          <cell r="O51" t="e">
            <v>#REF!</v>
          </cell>
        </row>
        <row r="52">
          <cell r="B52" t="str">
            <v>2001 Avg. Actual Cost/BCM</v>
          </cell>
          <cell r="C52">
            <v>1670.2929999999999</v>
          </cell>
          <cell r="D52">
            <v>1584.508</v>
          </cell>
          <cell r="E52">
            <v>1721.9549999999999</v>
          </cell>
          <cell r="F52">
            <v>1597.0909999999999</v>
          </cell>
          <cell r="G52">
            <v>1646.7819999999999</v>
          </cell>
          <cell r="H52">
            <v>1656.5409999999999</v>
          </cell>
          <cell r="I52">
            <v>1012.494</v>
          </cell>
          <cell r="J52">
            <v>1270.9649999999999</v>
          </cell>
          <cell r="K52">
            <v>1670.5450000000001</v>
          </cell>
          <cell r="L52">
            <v>1851.2280000000001</v>
          </cell>
          <cell r="M52">
            <v>1888.191</v>
          </cell>
          <cell r="O52">
            <v>19670.397999999997</v>
          </cell>
        </row>
        <row r="53">
          <cell r="B53" t="str">
            <v>2002 Budget Cost</v>
          </cell>
          <cell r="C53">
            <v>2646.32</v>
          </cell>
          <cell r="D53">
            <v>1930.39</v>
          </cell>
          <cell r="E53">
            <v>1677.508</v>
          </cell>
          <cell r="F53">
            <v>2274.9409999999998</v>
          </cell>
          <cell r="G53">
            <v>2362.2739999999999</v>
          </cell>
          <cell r="H53">
            <v>2149.4665499999996</v>
          </cell>
          <cell r="I53">
            <v>2725.8280600000003</v>
          </cell>
          <cell r="J53">
            <v>2512.05161</v>
          </cell>
          <cell r="K53">
            <v>2486.34602</v>
          </cell>
          <cell r="L53">
            <v>2386.4723600000002</v>
          </cell>
          <cell r="M53">
            <v>2927.4389299999998</v>
          </cell>
          <cell r="N53">
            <v>2854.6304999999993</v>
          </cell>
          <cell r="O53">
            <v>28933.667029999997</v>
          </cell>
        </row>
        <row r="54">
          <cell r="B54" t="str">
            <v>2002 Budget BCM</v>
          </cell>
          <cell r="C54">
            <v>1494.5909999999999</v>
          </cell>
          <cell r="D54">
            <v>1371.337</v>
          </cell>
          <cell r="E54">
            <v>1545.587</v>
          </cell>
          <cell r="F54">
            <v>1432.366</v>
          </cell>
          <cell r="G54">
            <v>1503.828</v>
          </cell>
          <cell r="H54">
            <v>1490.99</v>
          </cell>
          <cell r="I54">
            <v>1600.521</v>
          </cell>
          <cell r="J54">
            <v>1589.8109999999999</v>
          </cell>
          <cell r="K54">
            <v>1571.0940000000001</v>
          </cell>
          <cell r="L54">
            <v>1666.923</v>
          </cell>
          <cell r="M54">
            <v>1665.39</v>
          </cell>
          <cell r="N54">
            <v>1578.643</v>
          </cell>
          <cell r="O54">
            <v>18511.081000000002</v>
          </cell>
        </row>
        <row r="55">
          <cell r="B55" t="str">
            <v>2002 Actual Cost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B56" t="str">
            <v>2002 Actual BCM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B57" t="str">
            <v>2001 Actual Cost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</sheetData>
      <sheetData sheetId="22" refreshError="1">
        <row r="2"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  <cell r="O2" t="str">
            <v>Total</v>
          </cell>
        </row>
        <row r="3">
          <cell r="B3" t="str">
            <v>2002 Avg. Actual Cost/Tonne</v>
          </cell>
          <cell r="C3">
            <v>4.0822461032245565</v>
          </cell>
          <cell r="D3">
            <v>4.5012691627202157</v>
          </cell>
          <cell r="E3">
            <v>4.770955419189387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>
            <v>1.1789186096230282</v>
          </cell>
        </row>
        <row r="4">
          <cell r="B4" t="str">
            <v>2002 Avg. Budget Cost/Tonne</v>
          </cell>
          <cell r="C4">
            <v>1.3433204067676969</v>
          </cell>
          <cell r="D4">
            <v>1.3433204067676969</v>
          </cell>
          <cell r="E4">
            <v>1.3433204067676969</v>
          </cell>
          <cell r="F4">
            <v>1.3433204067676969</v>
          </cell>
          <cell r="G4">
            <v>1.3433204067676969</v>
          </cell>
          <cell r="H4">
            <v>1.3433204067676969</v>
          </cell>
          <cell r="I4">
            <v>1.3433204067676969</v>
          </cell>
          <cell r="J4">
            <v>1.3433204067676969</v>
          </cell>
          <cell r="K4">
            <v>1.3433204067676969</v>
          </cell>
          <cell r="L4">
            <v>1.3433204067676969</v>
          </cell>
          <cell r="M4">
            <v>1.3433204067676969</v>
          </cell>
          <cell r="N4">
            <v>1.3433204067676969</v>
          </cell>
          <cell r="O4">
            <v>1.3433204067676969</v>
          </cell>
        </row>
        <row r="5">
          <cell r="B5" t="str">
            <v>2001 Avg. Actual Cost/Tonne</v>
          </cell>
          <cell r="C5">
            <v>5.6501035651874698</v>
          </cell>
          <cell r="D5">
            <v>5.6501035651874698</v>
          </cell>
          <cell r="E5">
            <v>5.6501035651874698</v>
          </cell>
          <cell r="F5">
            <v>5.6501035651874698</v>
          </cell>
          <cell r="G5">
            <v>5.6501035651874698</v>
          </cell>
          <cell r="H5">
            <v>5.6501035651874698</v>
          </cell>
          <cell r="I5">
            <v>5.6501035651874698</v>
          </cell>
          <cell r="J5">
            <v>5.6501035651874698</v>
          </cell>
          <cell r="K5">
            <v>5.6501035651874698</v>
          </cell>
          <cell r="L5">
            <v>5.6501035651874698</v>
          </cell>
          <cell r="M5">
            <v>5.6501035651874698</v>
          </cell>
          <cell r="N5">
            <v>5.6501035651874698</v>
          </cell>
          <cell r="O5">
            <v>5.6501035651874698</v>
          </cell>
        </row>
        <row r="6">
          <cell r="B6" t="str">
            <v>2002 Budget Cost</v>
          </cell>
          <cell r="C6">
            <v>2312.7242600000004</v>
          </cell>
          <cell r="D6">
            <v>2586.8391200000001</v>
          </cell>
          <cell r="E6">
            <v>2408.0478999999996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-2E-3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7307.6092799999997</v>
          </cell>
        </row>
        <row r="7">
          <cell r="B7" t="str">
            <v>2002 Budget Tonnes</v>
          </cell>
          <cell r="C7">
            <v>467.5</v>
          </cell>
          <cell r="D7">
            <v>401.7</v>
          </cell>
          <cell r="E7">
            <v>456.4</v>
          </cell>
          <cell r="F7">
            <v>452.82</v>
          </cell>
          <cell r="G7">
            <v>467.5</v>
          </cell>
          <cell r="H7">
            <v>452.4</v>
          </cell>
          <cell r="I7">
            <v>467.5</v>
          </cell>
          <cell r="J7">
            <v>444.64</v>
          </cell>
          <cell r="K7">
            <v>442.1</v>
          </cell>
          <cell r="L7">
            <v>467.5</v>
          </cell>
          <cell r="M7">
            <v>452.4</v>
          </cell>
          <cell r="N7">
            <v>467.5</v>
          </cell>
          <cell r="O7">
            <v>5439.9599999999991</v>
          </cell>
        </row>
        <row r="8">
          <cell r="B8" t="str">
            <v>2002 Actual Cost</v>
          </cell>
          <cell r="C8">
            <v>2061.6281737887753</v>
          </cell>
          <cell r="D8">
            <v>2024.7365038577047</v>
          </cell>
          <cell r="E8">
            <v>2528.6938268559234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6615.0585045024036</v>
          </cell>
        </row>
        <row r="9">
          <cell r="B9" t="str">
            <v>2002 Actual Tonnes</v>
          </cell>
          <cell r="C9">
            <v>505.02300000000002</v>
          </cell>
          <cell r="D9">
            <v>402.80200000000002</v>
          </cell>
          <cell r="E9">
            <v>478.702</v>
          </cell>
          <cell r="F9">
            <v>438.964</v>
          </cell>
          <cell r="G9">
            <v>474.012</v>
          </cell>
          <cell r="H9">
            <v>478.81200000000001</v>
          </cell>
          <cell r="I9">
            <v>478.416</v>
          </cell>
          <cell r="J9">
            <v>466.16699999999997</v>
          </cell>
          <cell r="K9">
            <v>496.70100000000002</v>
          </cell>
          <cell r="L9">
            <v>470.82</v>
          </cell>
          <cell r="M9">
            <v>441.31299999999999</v>
          </cell>
          <cell r="N9">
            <v>479.392</v>
          </cell>
          <cell r="O9">
            <v>5611.1239999999998</v>
          </cell>
        </row>
        <row r="10">
          <cell r="B10" t="str">
            <v>2001 Actual Cost</v>
          </cell>
          <cell r="C10">
            <v>2658.1319999999996</v>
          </cell>
          <cell r="D10">
            <v>1935.7127699999999</v>
          </cell>
          <cell r="E10">
            <v>2559.0480000000002</v>
          </cell>
          <cell r="F10">
            <v>2556.8730000000005</v>
          </cell>
          <cell r="G10">
            <v>2611.6980000000003</v>
          </cell>
          <cell r="H10">
            <v>3240.0549299999998</v>
          </cell>
          <cell r="I10">
            <v>2483.5804900000003</v>
          </cell>
          <cell r="J10">
            <v>2720.0886099999998</v>
          </cell>
          <cell r="K10">
            <v>2734.0748199999998</v>
          </cell>
          <cell r="L10">
            <v>2371.6090600000002</v>
          </cell>
          <cell r="M10">
            <v>2369.3209700000002</v>
          </cell>
          <cell r="N10">
            <v>2663.0601000000001</v>
          </cell>
          <cell r="O10">
            <v>30903.25275</v>
          </cell>
        </row>
        <row r="11">
          <cell r="B11" t="str">
            <v>2001 Actual Tonnes</v>
          </cell>
          <cell r="C11">
            <v>457.74799999999999</v>
          </cell>
          <cell r="D11">
            <v>438.59399999999999</v>
          </cell>
          <cell r="E11">
            <v>468.16500000000002</v>
          </cell>
          <cell r="F11">
            <v>457.12700000000001</v>
          </cell>
          <cell r="G11">
            <v>459.15300000000002</v>
          </cell>
          <cell r="H11">
            <v>444.06799999999998</v>
          </cell>
          <cell r="I11">
            <v>448.07600000000002</v>
          </cell>
          <cell r="J11">
            <v>451.50900000000001</v>
          </cell>
          <cell r="K11">
            <v>461.30799999999999</v>
          </cell>
          <cell r="L11">
            <v>460.56900000000002</v>
          </cell>
          <cell r="M11">
            <v>472.11500000000001</v>
          </cell>
          <cell r="N11">
            <v>451.07</v>
          </cell>
          <cell r="O11">
            <v>5469.5020000000004</v>
          </cell>
        </row>
        <row r="15">
          <cell r="N15" t="str">
            <v xml:space="preserve"> </v>
          </cell>
        </row>
        <row r="45">
          <cell r="C45" t="str">
            <v>янв.</v>
          </cell>
          <cell r="D45" t="str">
            <v>февр.</v>
          </cell>
          <cell r="E45" t="str">
            <v>март</v>
          </cell>
          <cell r="F45" t="str">
            <v>апр.</v>
          </cell>
          <cell r="G45" t="str">
            <v>май</v>
          </cell>
          <cell r="H45" t="str">
            <v>июнь</v>
          </cell>
          <cell r="I45" t="str">
            <v>июль</v>
          </cell>
          <cell r="J45" t="str">
            <v>авг.</v>
          </cell>
          <cell r="K45" t="str">
            <v>сент.</v>
          </cell>
          <cell r="L45" t="str">
            <v>окт.</v>
          </cell>
          <cell r="M45" t="str">
            <v>нояб.</v>
          </cell>
          <cell r="N45" t="str">
            <v>дек.</v>
          </cell>
          <cell r="O45" t="str">
            <v>Итого</v>
          </cell>
        </row>
        <row r="46">
          <cell r="B46" t="str">
            <v>Сред. план. себест. тонны в 2002 г.</v>
          </cell>
          <cell r="C46">
            <v>4.0822461032245565</v>
          </cell>
          <cell r="D46">
            <v>4.5012691627202157</v>
          </cell>
          <cell r="E46">
            <v>4.770955419189387</v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>
            <v>1.1789186096230282</v>
          </cell>
        </row>
        <row r="47">
          <cell r="B47" t="str">
            <v>Сред. факт. себест. тонны в 2001 г.</v>
          </cell>
          <cell r="C47">
            <v>1.3433204067676969</v>
          </cell>
          <cell r="D47">
            <v>1.3433204067676969</v>
          </cell>
          <cell r="E47">
            <v>1.3433204067676969</v>
          </cell>
          <cell r="F47">
            <v>1.3433204067676969</v>
          </cell>
          <cell r="G47">
            <v>1.3433204067676969</v>
          </cell>
          <cell r="H47">
            <v>1.3433204067676969</v>
          </cell>
          <cell r="I47">
            <v>1.3433204067676969</v>
          </cell>
          <cell r="J47">
            <v>1.3433204067676969</v>
          </cell>
          <cell r="K47">
            <v>1.3433204067676969</v>
          </cell>
          <cell r="L47">
            <v>1.3433204067676969</v>
          </cell>
          <cell r="M47">
            <v>1.3433204067676969</v>
          </cell>
          <cell r="N47">
            <v>1.3433204067676969</v>
          </cell>
          <cell r="O47">
            <v>1.3433204067676969</v>
          </cell>
        </row>
        <row r="48">
          <cell r="B48" t="str">
            <v>Сред. факт. себест. тонны в 2002 г.</v>
          </cell>
          <cell r="C48">
            <v>5.6501035651874698</v>
          </cell>
          <cell r="D48">
            <v>5.6501035651874698</v>
          </cell>
          <cell r="E48">
            <v>5.6501035651874698</v>
          </cell>
          <cell r="F48">
            <v>5.6501035651874698</v>
          </cell>
          <cell r="G48">
            <v>5.6501035651874698</v>
          </cell>
          <cell r="H48">
            <v>5.6501035651874698</v>
          </cell>
          <cell r="I48">
            <v>5.6501035651874698</v>
          </cell>
          <cell r="J48">
            <v>5.6501035651874698</v>
          </cell>
          <cell r="K48">
            <v>5.6501035651874698</v>
          </cell>
          <cell r="L48">
            <v>5.6501035651874698</v>
          </cell>
          <cell r="M48">
            <v>5.6501035651874698</v>
          </cell>
          <cell r="N48">
            <v>5.6501035651874698</v>
          </cell>
          <cell r="O48">
            <v>5.6501035651874698</v>
          </cell>
        </row>
        <row r="49">
          <cell r="B49" t="str">
            <v>2002 Avg. Budget Cost/Tonne</v>
          </cell>
          <cell r="C49">
            <v>2312.7242600000004</v>
          </cell>
          <cell r="D49">
            <v>2586.8391200000001</v>
          </cell>
          <cell r="E49">
            <v>2408.0478999999996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-2E-3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7307.6092799999997</v>
          </cell>
        </row>
        <row r="50">
          <cell r="B50" t="str">
            <v>2001 Avg. Actual Cost/Tonne</v>
          </cell>
          <cell r="C50">
            <v>467.5</v>
          </cell>
          <cell r="D50">
            <v>401.7</v>
          </cell>
          <cell r="E50">
            <v>456.4</v>
          </cell>
          <cell r="F50">
            <v>452.82</v>
          </cell>
          <cell r="G50">
            <v>467.5</v>
          </cell>
          <cell r="H50">
            <v>452.4</v>
          </cell>
          <cell r="I50">
            <v>467.5</v>
          </cell>
          <cell r="J50">
            <v>444.64</v>
          </cell>
          <cell r="K50">
            <v>442.1</v>
          </cell>
          <cell r="L50">
            <v>467.5</v>
          </cell>
          <cell r="M50">
            <v>452.4</v>
          </cell>
          <cell r="N50">
            <v>467.5</v>
          </cell>
          <cell r="O50">
            <v>5439.9599999999991</v>
          </cell>
        </row>
        <row r="51">
          <cell r="B51" t="str">
            <v>2002 Budget Cost</v>
          </cell>
          <cell r="C51">
            <v>2061.6281737887753</v>
          </cell>
          <cell r="D51">
            <v>2024.7365038577047</v>
          </cell>
          <cell r="E51">
            <v>2528.6938268559234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6615.0585045024036</v>
          </cell>
        </row>
        <row r="52">
          <cell r="B52" t="str">
            <v>2002 Budget Tonnes</v>
          </cell>
          <cell r="C52">
            <v>505.02300000000002</v>
          </cell>
          <cell r="D52">
            <v>402.80200000000002</v>
          </cell>
          <cell r="E52">
            <v>478.702</v>
          </cell>
          <cell r="F52">
            <v>438.964</v>
          </cell>
          <cell r="G52">
            <v>474.012</v>
          </cell>
          <cell r="H52">
            <v>478.81200000000001</v>
          </cell>
          <cell r="I52">
            <v>478.416</v>
          </cell>
          <cell r="J52">
            <v>466.16699999999997</v>
          </cell>
          <cell r="K52">
            <v>496.70100000000002</v>
          </cell>
          <cell r="L52">
            <v>470.82</v>
          </cell>
          <cell r="M52">
            <v>441.31299999999999</v>
          </cell>
          <cell r="N52">
            <v>479.392</v>
          </cell>
          <cell r="O52">
            <v>5611.1239999999998</v>
          </cell>
        </row>
        <row r="53">
          <cell r="B53" t="str">
            <v>2002 Actual Cost</v>
          </cell>
          <cell r="C53">
            <v>2658.1319999999996</v>
          </cell>
          <cell r="D53">
            <v>1935.7127699999999</v>
          </cell>
          <cell r="E53">
            <v>2559.0480000000002</v>
          </cell>
          <cell r="F53">
            <v>2556.8730000000005</v>
          </cell>
          <cell r="G53">
            <v>2611.6980000000003</v>
          </cell>
          <cell r="H53">
            <v>3240.0549299999998</v>
          </cell>
          <cell r="I53">
            <v>2483.5804900000003</v>
          </cell>
          <cell r="J53">
            <v>2720.0886099999998</v>
          </cell>
          <cell r="K53">
            <v>2734.0748199999998</v>
          </cell>
          <cell r="L53">
            <v>2371.6090600000002</v>
          </cell>
          <cell r="M53">
            <v>2369.3209700000002</v>
          </cell>
          <cell r="N53">
            <v>2663.0601000000001</v>
          </cell>
          <cell r="O53">
            <v>30903.25275</v>
          </cell>
        </row>
        <row r="54">
          <cell r="B54" t="str">
            <v>2002 Actual Tonnes</v>
          </cell>
          <cell r="C54">
            <v>457.74799999999999</v>
          </cell>
          <cell r="D54">
            <v>438.59399999999999</v>
          </cell>
          <cell r="E54">
            <v>468.16500000000002</v>
          </cell>
          <cell r="F54">
            <v>457.12700000000001</v>
          </cell>
          <cell r="G54">
            <v>459.15300000000002</v>
          </cell>
          <cell r="H54">
            <v>444.06799999999998</v>
          </cell>
          <cell r="I54">
            <v>448.07600000000002</v>
          </cell>
          <cell r="J54">
            <v>451.50900000000001</v>
          </cell>
          <cell r="K54">
            <v>461.30799999999999</v>
          </cell>
          <cell r="L54">
            <v>460.56900000000002</v>
          </cell>
          <cell r="M54">
            <v>472.11500000000001</v>
          </cell>
          <cell r="N54">
            <v>451.07</v>
          </cell>
          <cell r="O54">
            <v>5469.5020000000004</v>
          </cell>
        </row>
      </sheetData>
      <sheetData sheetId="23" refreshError="1">
        <row r="22">
          <cell r="A22" t="str">
            <v>KUMTOR GOLD PROJECT</v>
          </cell>
        </row>
        <row r="38">
          <cell r="A38" t="str">
            <v>Summary Report of Operations</v>
          </cell>
          <cell r="B38" t="str">
            <v>Summary Report of Operations</v>
          </cell>
        </row>
        <row r="40">
          <cell r="D40" t="str">
            <v>December 2002</v>
          </cell>
        </row>
        <row r="57">
          <cell r="D57" t="str">
            <v>KUMTOR GOLD COMPANY</v>
          </cell>
        </row>
        <row r="59">
          <cell r="D59" t="str">
            <v>TABLE OF CONTENTS</v>
          </cell>
        </row>
        <row r="61">
          <cell r="D61" t="str">
            <v>December 2002</v>
          </cell>
        </row>
        <row r="67">
          <cell r="A67">
            <v>1</v>
          </cell>
          <cell r="B67" t="str">
            <v>Operating Statistics…………………………………………………………………………………….….</v>
          </cell>
          <cell r="I67">
            <v>2</v>
          </cell>
        </row>
        <row r="70">
          <cell r="A70">
            <v>2</v>
          </cell>
          <cell r="B70" t="str">
            <v xml:space="preserve">Mining…………………………………………………………………………………………………..…… </v>
          </cell>
          <cell r="I70">
            <v>2</v>
          </cell>
        </row>
        <row r="73">
          <cell r="A73">
            <v>3</v>
          </cell>
          <cell r="B73" t="str">
            <v xml:space="preserve">Milling…………………………………………………………………………………………..…………… </v>
          </cell>
          <cell r="I73">
            <v>3</v>
          </cell>
        </row>
        <row r="76">
          <cell r="A76">
            <v>4</v>
          </cell>
          <cell r="B76" t="str">
            <v xml:space="preserve">Maintenance………………………………………………………………………...…………………….. </v>
          </cell>
          <cell r="I76">
            <v>3</v>
          </cell>
        </row>
        <row r="78">
          <cell r="B78" t="str">
            <v xml:space="preserve">4.1. Mine Maintenance…………………………………………………………………..………………. </v>
          </cell>
          <cell r="I78">
            <v>3</v>
          </cell>
        </row>
        <row r="80">
          <cell r="B80" t="str">
            <v>4.2. Mill Maintenance…………………………………………………………………...…………………</v>
          </cell>
          <cell r="I80">
            <v>4</v>
          </cell>
        </row>
        <row r="83">
          <cell r="A83">
            <v>5</v>
          </cell>
          <cell r="B83" t="str">
            <v xml:space="preserve">General……………………………………………………………………………….……………………… </v>
          </cell>
          <cell r="I83">
            <v>4</v>
          </cell>
        </row>
        <row r="86">
          <cell r="A86">
            <v>6</v>
          </cell>
          <cell r="B86" t="str">
            <v>Operating Costs…………………………………………………………………………………...……….</v>
          </cell>
          <cell r="I86">
            <v>4</v>
          </cell>
        </row>
        <row r="89">
          <cell r="A89">
            <v>7</v>
          </cell>
          <cell r="B89" t="str">
            <v>Operating Cost Summary……………………………………………………………..………………….</v>
          </cell>
          <cell r="I89">
            <v>5</v>
          </cell>
        </row>
        <row r="92">
          <cell r="A92">
            <v>8</v>
          </cell>
          <cell r="B92" t="str">
            <v>Capital Project Cost Summary…………………………………………………….…………………….</v>
          </cell>
          <cell r="I92">
            <v>6</v>
          </cell>
        </row>
        <row r="115">
          <cell r="A115" t="str">
            <v>Kumtor Gold Project (Kyrgyzstan)</v>
          </cell>
          <cell r="E115" t="str">
            <v>Summary Report of Operations - December 2002</v>
          </cell>
          <cell r="I115" t="str">
            <v>Page 1</v>
          </cell>
        </row>
        <row r="116">
          <cell r="A116" t="str">
            <v>Note:</v>
          </cell>
          <cell r="B116" t="str">
            <v>All dollar values are in US currency.</v>
          </cell>
        </row>
        <row r="117">
          <cell r="A117" t="str">
            <v>1.</v>
          </cell>
          <cell r="B117" t="str">
            <v>Operating Statistics</v>
          </cell>
        </row>
        <row r="119">
          <cell r="C119" t="str">
            <v>Current Month</v>
          </cell>
          <cell r="F119" t="str">
            <v>Year to Date</v>
          </cell>
          <cell r="I119">
            <v>2002</v>
          </cell>
        </row>
        <row r="120">
          <cell r="C120" t="str">
            <v>Actual</v>
          </cell>
          <cell r="D120" t="str">
            <v>Budget</v>
          </cell>
          <cell r="E120" t="str">
            <v>Variance</v>
          </cell>
          <cell r="F120" t="str">
            <v>Actual</v>
          </cell>
          <cell r="G120" t="str">
            <v>Budget</v>
          </cell>
          <cell r="H120" t="str">
            <v>Variance</v>
          </cell>
          <cell r="I120" t="str">
            <v>Budget</v>
          </cell>
        </row>
        <row r="121">
          <cell r="A121" t="str">
            <v>Gold Poured (ounces)</v>
          </cell>
          <cell r="C121">
            <v>70223</v>
          </cell>
          <cell r="D121">
            <v>79142</v>
          </cell>
          <cell r="E121">
            <v>-8919</v>
          </cell>
          <cell r="F121">
            <v>528550</v>
          </cell>
          <cell r="G121">
            <v>666116</v>
          </cell>
          <cell r="H121">
            <v>-137566</v>
          </cell>
          <cell r="I121">
            <v>666116</v>
          </cell>
        </row>
        <row r="122">
          <cell r="A122" t="str">
            <v>Gold Sales (ounces)</v>
          </cell>
          <cell r="C122">
            <v>42288.031109999996</v>
          </cell>
          <cell r="D122">
            <v>107511.16344086021</v>
          </cell>
          <cell r="E122">
            <v>-65223.132330860215</v>
          </cell>
          <cell r="F122">
            <v>523182.46355999995</v>
          </cell>
          <cell r="G122">
            <v>662190.83870967745</v>
          </cell>
          <cell r="H122">
            <v>-139008.37514967751</v>
          </cell>
          <cell r="I122">
            <v>662190.83870967745</v>
          </cell>
        </row>
        <row r="123">
          <cell r="A123" t="str">
            <v xml:space="preserve">Unit Net Operating </v>
          </cell>
        </row>
        <row r="124">
          <cell r="A124" t="str">
            <v xml:space="preserve">Cash Costs </v>
          </cell>
          <cell r="C124" t="e">
            <v>#REF!</v>
          </cell>
          <cell r="D124" t="e">
            <v>#REF!</v>
          </cell>
          <cell r="E124" t="e">
            <v>#REF!</v>
          </cell>
          <cell r="F124" t="e">
            <v>#REF!</v>
          </cell>
          <cell r="G124" t="e">
            <v>#REF!</v>
          </cell>
          <cell r="H124" t="e">
            <v>#REF!</v>
          </cell>
          <cell r="I124" t="e">
            <v>#REF!</v>
          </cell>
        </row>
        <row r="125">
          <cell r="A125" t="str">
            <v>(US$/ounce poured)</v>
          </cell>
        </row>
        <row r="128">
          <cell r="A128" t="str">
            <v>2.</v>
          </cell>
          <cell r="B128" t="str">
            <v>Mining</v>
          </cell>
        </row>
        <row r="130">
          <cell r="A130" t="str">
            <v>Current Month</v>
          </cell>
          <cell r="F130" t="str">
            <v>Year to Date</v>
          </cell>
          <cell r="I130">
            <v>2002</v>
          </cell>
        </row>
        <row r="131">
          <cell r="A131" t="str">
            <v>Actual</v>
          </cell>
          <cell r="B131" t="str">
            <v>Budget</v>
          </cell>
          <cell r="C131" t="str">
            <v>Variance</v>
          </cell>
          <cell r="D131" t="str">
            <v>Open pit production</v>
          </cell>
          <cell r="F131" t="str">
            <v>Actual</v>
          </cell>
          <cell r="G131" t="str">
            <v>Budget</v>
          </cell>
          <cell r="H131" t="str">
            <v>Variance</v>
          </cell>
          <cell r="I131" t="str">
            <v xml:space="preserve">Budget </v>
          </cell>
        </row>
        <row r="132">
          <cell r="D132" t="str">
            <v>BCM's:</v>
          </cell>
        </row>
        <row r="133">
          <cell r="A133">
            <v>63450</v>
          </cell>
          <cell r="B133">
            <v>0</v>
          </cell>
          <cell r="C133">
            <v>63450</v>
          </cell>
          <cell r="D133" t="str">
            <v>Ice</v>
          </cell>
          <cell r="F133">
            <v>876700</v>
          </cell>
          <cell r="G133">
            <v>0</v>
          </cell>
          <cell r="H133">
            <v>876700</v>
          </cell>
          <cell r="I133">
            <v>0</v>
          </cell>
        </row>
        <row r="134">
          <cell r="A134">
            <v>1862605</v>
          </cell>
          <cell r="B134">
            <v>1447742</v>
          </cell>
          <cell r="C134">
            <v>414863</v>
          </cell>
          <cell r="D134" t="str">
            <v>Waste &amp; low grade</v>
          </cell>
          <cell r="F134">
            <v>17160399</v>
          </cell>
          <cell r="G134">
            <v>17131817</v>
          </cell>
          <cell r="H134">
            <v>28582</v>
          </cell>
          <cell r="I134">
            <v>17131818</v>
          </cell>
        </row>
        <row r="135">
          <cell r="A135">
            <v>173750</v>
          </cell>
          <cell r="B135">
            <v>164258</v>
          </cell>
          <cell r="C135">
            <v>9492</v>
          </cell>
          <cell r="D135" t="str">
            <v>Ore</v>
          </cell>
          <cell r="F135">
            <v>1633299</v>
          </cell>
          <cell r="G135">
            <v>1848183</v>
          </cell>
          <cell r="H135">
            <v>-214884</v>
          </cell>
          <cell r="I135">
            <v>1848183</v>
          </cell>
        </row>
        <row r="136">
          <cell r="A136">
            <v>2099805</v>
          </cell>
          <cell r="B136">
            <v>1612000</v>
          </cell>
          <cell r="C136">
            <v>487805</v>
          </cell>
          <cell r="D136" t="str">
            <v>Total</v>
          </cell>
          <cell r="F136">
            <v>19670398</v>
          </cell>
          <cell r="G136">
            <v>18980000</v>
          </cell>
          <cell r="H136">
            <v>690398</v>
          </cell>
          <cell r="I136">
            <v>18980000</v>
          </cell>
        </row>
        <row r="137">
          <cell r="D137" t="str">
            <v>Ore production</v>
          </cell>
        </row>
        <row r="138">
          <cell r="D138" t="str">
            <v>Tonnes:</v>
          </cell>
        </row>
        <row r="139">
          <cell r="A139">
            <v>495189</v>
          </cell>
          <cell r="B139">
            <v>467500</v>
          </cell>
          <cell r="C139">
            <v>27689</v>
          </cell>
          <cell r="D139" t="str">
            <v>Ore mined (tonnes)</v>
          </cell>
          <cell r="F139">
            <v>4654904</v>
          </cell>
          <cell r="G139">
            <v>5439960</v>
          </cell>
          <cell r="H139">
            <v>-785056</v>
          </cell>
          <cell r="I139">
            <v>5439960</v>
          </cell>
        </row>
        <row r="140">
          <cell r="A140">
            <v>5.8710000000000004</v>
          </cell>
          <cell r="B140">
            <v>6.4</v>
          </cell>
          <cell r="C140">
            <v>-0.52899999999999991</v>
          </cell>
          <cell r="D140" t="str">
            <v>Grade (g/t)</v>
          </cell>
          <cell r="F140">
            <v>3.6794070896843416</v>
          </cell>
          <cell r="G140">
            <v>4.6681921161699726</v>
          </cell>
          <cell r="H140">
            <v>-0.98878502648563105</v>
          </cell>
          <cell r="I140">
            <v>4.6681921161699726</v>
          </cell>
        </row>
        <row r="141">
          <cell r="A141">
            <v>93474</v>
          </cell>
          <cell r="B141">
            <v>96195</v>
          </cell>
          <cell r="C141">
            <v>-2721</v>
          </cell>
          <cell r="D141" t="str">
            <v>Ounces</v>
          </cell>
          <cell r="F141">
            <v>550655</v>
          </cell>
          <cell r="G141">
            <v>816461</v>
          </cell>
          <cell r="H141">
            <v>-265806</v>
          </cell>
          <cell r="I141">
            <v>816461</v>
          </cell>
        </row>
        <row r="144">
          <cell r="A144" t="str">
            <v>December mining production was 30.26% over budget at 67,736 BCM/day. The actual ore mined was above budget by 5.92% or 27,689 tonnes. Ore grade was under budget by .53 g/t during the month.</v>
          </cell>
        </row>
        <row r="171">
          <cell r="A171" t="str">
            <v>Kumtor Gold Project (Kyrgyzstan)</v>
          </cell>
          <cell r="E171" t="str">
            <v>Summary Report of Operations - December 2002</v>
          </cell>
          <cell r="I171" t="str">
            <v>Page 2</v>
          </cell>
        </row>
        <row r="172">
          <cell r="A172" t="str">
            <v>3.</v>
          </cell>
          <cell r="B172" t="str">
            <v>Milling</v>
          </cell>
        </row>
        <row r="174">
          <cell r="A174" t="str">
            <v>Current Month</v>
          </cell>
          <cell r="F174" t="str">
            <v>Year to Date</v>
          </cell>
          <cell r="I174">
            <v>2002</v>
          </cell>
        </row>
        <row r="175">
          <cell r="A175" t="str">
            <v>Actual</v>
          </cell>
          <cell r="B175" t="str">
            <v>Budget</v>
          </cell>
          <cell r="C175" t="str">
            <v>Variance</v>
          </cell>
          <cell r="F175" t="str">
            <v>Actual</v>
          </cell>
          <cell r="G175" t="str">
            <v>Budget</v>
          </cell>
          <cell r="H175" t="str">
            <v>Variance</v>
          </cell>
          <cell r="I175" t="str">
            <v xml:space="preserve">Budget </v>
          </cell>
        </row>
        <row r="176">
          <cell r="D176" t="str">
            <v>Mill  production</v>
          </cell>
        </row>
        <row r="177">
          <cell r="A177">
            <v>479392</v>
          </cell>
          <cell r="B177">
            <v>467500</v>
          </cell>
          <cell r="C177">
            <v>11892</v>
          </cell>
          <cell r="D177" t="str">
            <v>Tonnes of ore milled</v>
          </cell>
          <cell r="F177">
            <v>5611124</v>
          </cell>
          <cell r="G177">
            <v>5439960</v>
          </cell>
          <cell r="H177">
            <v>171164</v>
          </cell>
          <cell r="I177">
            <v>5439960</v>
          </cell>
        </row>
        <row r="178">
          <cell r="A178">
            <v>5.1970000000000001</v>
          </cell>
          <cell r="B178">
            <v>6.4</v>
          </cell>
          <cell r="C178">
            <v>-1.2030000000000003</v>
          </cell>
          <cell r="D178" t="str">
            <v>Grade (g/t)</v>
          </cell>
          <cell r="F178">
            <v>3.7110215837325997</v>
          </cell>
          <cell r="G178">
            <v>4.6681921161699726</v>
          </cell>
          <cell r="H178">
            <v>-0.95717053243737293</v>
          </cell>
          <cell r="I178">
            <v>4.6681921161699726</v>
          </cell>
        </row>
        <row r="179">
          <cell r="A179">
            <v>0.8286</v>
          </cell>
          <cell r="B179">
            <v>0.83</v>
          </cell>
          <cell r="C179">
            <v>-1.3999999999999568E-3</v>
          </cell>
          <cell r="D179" t="str">
            <v>Recovery %</v>
          </cell>
          <cell r="F179">
            <v>0.78126741103103181</v>
          </cell>
          <cell r="G179">
            <v>0.81715354438240162</v>
          </cell>
          <cell r="H179">
            <v>-3.5886133351369809E-2</v>
          </cell>
          <cell r="I179">
            <v>0.81715354438240162</v>
          </cell>
        </row>
        <row r="180">
          <cell r="A180">
            <v>66370</v>
          </cell>
          <cell r="B180">
            <v>79842</v>
          </cell>
          <cell r="C180">
            <v>-13472</v>
          </cell>
          <cell r="D180" t="str">
            <v>Total ounces produced</v>
          </cell>
          <cell r="F180">
            <v>523039</v>
          </cell>
          <cell r="G180">
            <v>667174</v>
          </cell>
          <cell r="H180">
            <v>-144135</v>
          </cell>
          <cell r="I180">
            <v>667174</v>
          </cell>
        </row>
        <row r="181">
          <cell r="A181">
            <v>3853</v>
          </cell>
          <cell r="B181">
            <v>-700</v>
          </cell>
          <cell r="C181">
            <v>4553</v>
          </cell>
          <cell r="D181" t="str">
            <v>In-circuit change</v>
          </cell>
          <cell r="F181">
            <v>5511</v>
          </cell>
          <cell r="G181">
            <v>-1059</v>
          </cell>
          <cell r="H181">
            <v>6570</v>
          </cell>
          <cell r="I181">
            <v>-1058</v>
          </cell>
        </row>
        <row r="182">
          <cell r="A182">
            <v>70223</v>
          </cell>
          <cell r="B182">
            <v>79142</v>
          </cell>
          <cell r="C182">
            <v>-8919</v>
          </cell>
          <cell r="D182" t="str">
            <v>Total gold poured (ounces)</v>
          </cell>
          <cell r="F182">
            <v>528550</v>
          </cell>
          <cell r="G182">
            <v>666116</v>
          </cell>
          <cell r="H182">
            <v>-137566</v>
          </cell>
          <cell r="I182">
            <v>666116</v>
          </cell>
        </row>
        <row r="185">
          <cell r="A185" t="str">
            <v xml:space="preserve">Total of 479,392 tonnes of ore were milled during December. The actual head grade was 5.20 g/t with a gold recovery of 82.86%, compared to a budgeted head grade of 6.40 g/t and recovery of 83.00%. Kumtor poured 70,223 ounces of gold in December which was </v>
          </cell>
        </row>
        <row r="193">
          <cell r="A193" t="str">
            <v>4.</v>
          </cell>
          <cell r="B193" t="str">
            <v>Maintenance</v>
          </cell>
        </row>
        <row r="195">
          <cell r="B195">
            <v>4.0999999999999996</v>
          </cell>
          <cell r="C195" t="str">
            <v xml:space="preserve">Mine Maintenance </v>
          </cell>
        </row>
        <row r="198">
          <cell r="B198" t="str">
            <v>Availability</v>
          </cell>
          <cell r="D198" t="str">
            <v>Month %</v>
          </cell>
          <cell r="F198" t="str">
            <v>Year-to-date %</v>
          </cell>
        </row>
        <row r="199">
          <cell r="B199" t="str">
            <v>Drills</v>
          </cell>
          <cell r="D199">
            <v>0.96360000000000001</v>
          </cell>
          <cell r="F199">
            <v>0.90059999999999996</v>
          </cell>
        </row>
        <row r="200">
          <cell r="B200" t="str">
            <v>777 Haul trucks</v>
          </cell>
          <cell r="D200">
            <v>0.95820000000000005</v>
          </cell>
          <cell r="F200">
            <v>0.93659999999999999</v>
          </cell>
        </row>
        <row r="201">
          <cell r="B201" t="str">
            <v>Loaders 992</v>
          </cell>
          <cell r="D201">
            <v>0.87429999999999997</v>
          </cell>
          <cell r="F201">
            <v>0.90480000000000005</v>
          </cell>
        </row>
        <row r="202">
          <cell r="B202" t="str">
            <v xml:space="preserve">Aux loaders </v>
          </cell>
          <cell r="D202">
            <v>0.95689999999999997</v>
          </cell>
          <cell r="F202">
            <v>0.93479999999999996</v>
          </cell>
        </row>
        <row r="203">
          <cell r="B203" t="str">
            <v>Graders</v>
          </cell>
          <cell r="D203">
            <v>0.96450000000000002</v>
          </cell>
          <cell r="F203">
            <v>0.94779999999999998</v>
          </cell>
        </row>
        <row r="204">
          <cell r="B204" t="str">
            <v>Aux. Excavators</v>
          </cell>
          <cell r="D204">
            <v>0.70740000000000003</v>
          </cell>
          <cell r="F204">
            <v>0.88390000000000002</v>
          </cell>
        </row>
        <row r="205">
          <cell r="B205" t="str">
            <v>Dozers</v>
          </cell>
          <cell r="D205">
            <v>0.96050000000000002</v>
          </cell>
          <cell r="F205">
            <v>0.91910000000000003</v>
          </cell>
        </row>
        <row r="206">
          <cell r="B206" t="str">
            <v>CAT Shovels</v>
          </cell>
          <cell r="D206">
            <v>0.95979999999999999</v>
          </cell>
          <cell r="F206">
            <v>0.90490000000000004</v>
          </cell>
        </row>
        <row r="226">
          <cell r="A226" t="str">
            <v>Kumtor Gold Project (Kyrgyzstan)</v>
          </cell>
          <cell r="E226" t="str">
            <v>Summary Report of Operations - December 2002</v>
          </cell>
          <cell r="I226" t="str">
            <v>Page 3</v>
          </cell>
        </row>
        <row r="227">
          <cell r="B227">
            <v>4.2</v>
          </cell>
          <cell r="C227" t="str">
            <v>Mill Maintenance</v>
          </cell>
        </row>
        <row r="229">
          <cell r="D229" t="str">
            <v>Hours in  Month (October %)</v>
          </cell>
          <cell r="G229" t="str">
            <v>Year-to-date Hours (YTD %)</v>
          </cell>
        </row>
        <row r="230">
          <cell r="B230" t="str">
            <v>Mill Availability</v>
          </cell>
          <cell r="D230" t="str">
            <v>724hrs (97.31%)</v>
          </cell>
          <cell r="G230" t="str">
            <v>8,270.85hrs (94.42%)</v>
          </cell>
        </row>
        <row r="232">
          <cell r="B232" t="str">
            <v>Mill availability for the month was good.</v>
          </cell>
        </row>
        <row r="237">
          <cell r="A237" t="str">
            <v>5.</v>
          </cell>
          <cell r="B237" t="str">
            <v>General</v>
          </cell>
        </row>
        <row r="239">
          <cell r="B239">
            <v>5.0999999999999996</v>
          </cell>
          <cell r="C239" t="str">
            <v>HR and Administration</v>
          </cell>
        </row>
        <row r="241">
          <cell r="B241" t="str">
            <v>The regular workforce at the end of December totaled 1,557 active regular employees, compared</v>
          </cell>
        </row>
        <row r="242">
          <cell r="B242" t="str">
            <v>to the approved budget of 1,571.</v>
          </cell>
        </row>
        <row r="245">
          <cell r="B245" t="str">
            <v>5.2</v>
          </cell>
          <cell r="C245" t="str">
            <v>Safety &amp; Environment</v>
          </cell>
        </row>
        <row r="247">
          <cell r="B247" t="str">
            <v>There were no lost time injury, seven first aid injury and five medical aid injuries.</v>
          </cell>
        </row>
        <row r="252">
          <cell r="A252" t="str">
            <v>6.</v>
          </cell>
          <cell r="B252" t="str">
            <v>Operating Costs</v>
          </cell>
        </row>
        <row r="254">
          <cell r="B254" t="str">
            <v>6.1</v>
          </cell>
          <cell r="C254" t="str">
            <v>Mine</v>
          </cell>
        </row>
        <row r="256">
          <cell r="A256" t="str">
            <v>Current Month</v>
          </cell>
          <cell r="F256" t="str">
            <v>Year to Date</v>
          </cell>
          <cell r="I256">
            <v>2002</v>
          </cell>
        </row>
        <row r="257">
          <cell r="A257" t="str">
            <v>Actual</v>
          </cell>
          <cell r="B257" t="str">
            <v>Budget</v>
          </cell>
          <cell r="C257" t="str">
            <v>Variance</v>
          </cell>
          <cell r="F257" t="str">
            <v>Actual</v>
          </cell>
          <cell r="G257" t="str">
            <v>Budget</v>
          </cell>
          <cell r="H257" t="str">
            <v>Variance</v>
          </cell>
          <cell r="I257" t="str">
            <v xml:space="preserve">Budget </v>
          </cell>
        </row>
        <row r="258">
          <cell r="A258">
            <v>2099805</v>
          </cell>
          <cell r="B258">
            <v>1612000</v>
          </cell>
          <cell r="C258">
            <v>487805</v>
          </cell>
          <cell r="D258" t="str">
            <v xml:space="preserve">   BCM's</v>
          </cell>
          <cell r="F258">
            <v>19670398</v>
          </cell>
          <cell r="G258">
            <v>18980000</v>
          </cell>
          <cell r="H258">
            <v>690398</v>
          </cell>
          <cell r="I258">
            <v>18980000</v>
          </cell>
        </row>
        <row r="259">
          <cell r="A259" t="e">
            <v>#REF!</v>
          </cell>
          <cell r="B259" t="e">
            <v>#REF!</v>
          </cell>
          <cell r="C259" t="e">
            <v>#REF!</v>
          </cell>
          <cell r="D259" t="str">
            <v xml:space="preserve">   $/BCM</v>
          </cell>
          <cell r="F259" t="e">
            <v>#REF!</v>
          </cell>
          <cell r="G259" t="e">
            <v>#REF!</v>
          </cell>
          <cell r="H259" t="e">
            <v>#REF!</v>
          </cell>
          <cell r="I259" t="e">
            <v>#REF!</v>
          </cell>
        </row>
        <row r="260">
          <cell r="A260">
            <v>495189</v>
          </cell>
          <cell r="B260">
            <v>467500</v>
          </cell>
          <cell r="C260">
            <v>27689</v>
          </cell>
          <cell r="D260" t="str">
            <v xml:space="preserve">   Tonnes ore</v>
          </cell>
          <cell r="F260">
            <v>4654904</v>
          </cell>
          <cell r="G260">
            <v>5439960</v>
          </cell>
          <cell r="H260">
            <v>-785056</v>
          </cell>
          <cell r="I260">
            <v>5439960</v>
          </cell>
        </row>
        <row r="261">
          <cell r="A261" t="e">
            <v>#REF!</v>
          </cell>
          <cell r="B261" t="e">
            <v>#REF!</v>
          </cell>
          <cell r="C261" t="e">
            <v>#REF!</v>
          </cell>
          <cell r="D261" t="str">
            <v xml:space="preserve">   $/tonnes ore</v>
          </cell>
          <cell r="F261" t="e">
            <v>#REF!</v>
          </cell>
          <cell r="G261" t="e">
            <v>#REF!</v>
          </cell>
          <cell r="H261" t="e">
            <v>#REF!</v>
          </cell>
          <cell r="I261" t="e">
            <v>#REF!</v>
          </cell>
        </row>
        <row r="262">
          <cell r="A262">
            <v>93474</v>
          </cell>
          <cell r="B262">
            <v>96195</v>
          </cell>
          <cell r="C262">
            <v>-2721</v>
          </cell>
          <cell r="D262" t="str">
            <v xml:space="preserve">   Ounces Gold</v>
          </cell>
          <cell r="F262">
            <v>550655</v>
          </cell>
          <cell r="G262">
            <v>816461</v>
          </cell>
          <cell r="H262">
            <v>-265806</v>
          </cell>
          <cell r="I262">
            <v>816461</v>
          </cell>
        </row>
        <row r="263">
          <cell r="A263" t="e">
            <v>#REF!</v>
          </cell>
          <cell r="B263" t="e">
            <v>#REF!</v>
          </cell>
          <cell r="C263" t="e">
            <v>#REF!</v>
          </cell>
          <cell r="D263" t="str">
            <v xml:space="preserve">   $/oz</v>
          </cell>
          <cell r="F263" t="e">
            <v>#REF!</v>
          </cell>
          <cell r="G263" t="e">
            <v>#REF!</v>
          </cell>
          <cell r="H263" t="e">
            <v>#REF!</v>
          </cell>
          <cell r="I263" t="e">
            <v>#REF!</v>
          </cell>
        </row>
        <row r="286">
          <cell r="A286" t="str">
            <v>Kumtor Gold Project (Kyrgyzstan)</v>
          </cell>
          <cell r="E286" t="str">
            <v>Summary Report of Operations - December 2002</v>
          </cell>
          <cell r="I286" t="str">
            <v>Page 4</v>
          </cell>
        </row>
        <row r="287">
          <cell r="A287">
            <v>6.2</v>
          </cell>
          <cell r="B287" t="str">
            <v>Milling</v>
          </cell>
        </row>
        <row r="289">
          <cell r="A289" t="str">
            <v>Current Month</v>
          </cell>
          <cell r="F289" t="str">
            <v>Year to Date</v>
          </cell>
          <cell r="I289">
            <v>2002</v>
          </cell>
        </row>
        <row r="290">
          <cell r="A290" t="str">
            <v>Actual</v>
          </cell>
          <cell r="B290" t="str">
            <v>Budget</v>
          </cell>
          <cell r="C290" t="str">
            <v>Variance</v>
          </cell>
          <cell r="F290" t="str">
            <v>Actual</v>
          </cell>
          <cell r="G290" t="str">
            <v>Budget</v>
          </cell>
          <cell r="H290" t="str">
            <v>Variance</v>
          </cell>
          <cell r="I290" t="str">
            <v xml:space="preserve">Budget </v>
          </cell>
        </row>
        <row r="291">
          <cell r="A291">
            <v>479392</v>
          </cell>
          <cell r="B291">
            <v>467500</v>
          </cell>
          <cell r="C291">
            <v>11892</v>
          </cell>
          <cell r="D291" t="str">
            <v xml:space="preserve">   Tonnes milled</v>
          </cell>
          <cell r="F291">
            <v>5611124</v>
          </cell>
          <cell r="G291">
            <v>5439960</v>
          </cell>
          <cell r="H291">
            <v>171164</v>
          </cell>
          <cell r="I291">
            <v>5439960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 t="str">
            <v xml:space="preserve">   $/tonne</v>
          </cell>
          <cell r="F292">
            <v>1.1789186096230282</v>
          </cell>
          <cell r="G292">
            <v>1.3433204067676967</v>
          </cell>
          <cell r="H292">
            <v>0.16440179714466852</v>
          </cell>
          <cell r="I292">
            <v>1.3433207744174591</v>
          </cell>
        </row>
        <row r="293">
          <cell r="A293">
            <v>70223</v>
          </cell>
          <cell r="B293">
            <v>79142</v>
          </cell>
          <cell r="C293">
            <v>-8919</v>
          </cell>
          <cell r="D293" t="str">
            <v xml:space="preserve">   Ounces Poured</v>
          </cell>
          <cell r="F293">
            <v>528550</v>
          </cell>
          <cell r="G293">
            <v>666116</v>
          </cell>
          <cell r="H293">
            <v>-137566</v>
          </cell>
          <cell r="I293">
            <v>666116</v>
          </cell>
        </row>
        <row r="294">
          <cell r="A294">
            <v>0</v>
          </cell>
          <cell r="B294">
            <v>0</v>
          </cell>
          <cell r="C294">
            <v>0</v>
          </cell>
          <cell r="D294" t="str">
            <v xml:space="preserve">   $/ounce</v>
          </cell>
          <cell r="F294">
            <v>12.515482933501854</v>
          </cell>
          <cell r="G294">
            <v>10.970475532790083</v>
          </cell>
          <cell r="H294">
            <v>-1.5450074007117713</v>
          </cell>
          <cell r="I294">
            <v>10.970478535270132</v>
          </cell>
        </row>
        <row r="296">
          <cell r="A296" t="str">
            <v xml:space="preserve">Actual unit cost per tonne milled was over budget by $0.27 per tonne. </v>
          </cell>
        </row>
        <row r="299">
          <cell r="A299" t="str">
            <v>7.</v>
          </cell>
          <cell r="B299" t="str">
            <v>Operating Cost Summary</v>
          </cell>
        </row>
        <row r="302">
          <cell r="A302" t="str">
            <v>Current Month</v>
          </cell>
          <cell r="F302" t="str">
            <v>Year to Date</v>
          </cell>
          <cell r="I302">
            <v>2002</v>
          </cell>
        </row>
        <row r="303">
          <cell r="A303" t="str">
            <v>Actual</v>
          </cell>
          <cell r="B303" t="str">
            <v>Budget</v>
          </cell>
          <cell r="C303" t="str">
            <v>Variance</v>
          </cell>
          <cell r="D303" t="str">
            <v>Cost by activity</v>
          </cell>
          <cell r="F303" t="str">
            <v>Actual</v>
          </cell>
          <cell r="G303" t="str">
            <v>Budget</v>
          </cell>
          <cell r="H303" t="str">
            <v>Variance</v>
          </cell>
          <cell r="I303" t="str">
            <v xml:space="preserve">Budget </v>
          </cell>
        </row>
        <row r="304">
          <cell r="A304" t="e">
            <v>#REF!</v>
          </cell>
          <cell r="B304" t="e">
            <v>#REF!</v>
          </cell>
          <cell r="C304" t="e">
            <v>#REF!</v>
          </cell>
          <cell r="D304" t="str">
            <v>Mining</v>
          </cell>
          <cell r="F304" t="e">
            <v>#REF!</v>
          </cell>
          <cell r="G304" t="e">
            <v>#REF!</v>
          </cell>
          <cell r="H304" t="e">
            <v>#REF!</v>
          </cell>
          <cell r="I304" t="e">
            <v>#REF!</v>
          </cell>
        </row>
        <row r="305">
          <cell r="A305">
            <v>0</v>
          </cell>
          <cell r="B305">
            <v>0</v>
          </cell>
          <cell r="C305">
            <v>0</v>
          </cell>
          <cell r="D305" t="str">
            <v>Milling</v>
          </cell>
          <cell r="F305">
            <v>6615.0585045024045</v>
          </cell>
          <cell r="G305">
            <v>7307.6092799999988</v>
          </cell>
          <cell r="H305">
            <v>692.55077549759426</v>
          </cell>
          <cell r="I305">
            <v>7307.6112800000001</v>
          </cell>
        </row>
        <row r="306">
          <cell r="A306">
            <v>0</v>
          </cell>
          <cell r="B306">
            <v>0</v>
          </cell>
          <cell r="C306">
            <v>0</v>
          </cell>
          <cell r="D306" t="str">
            <v>Site administration</v>
          </cell>
          <cell r="F306">
            <v>6025.6056316100467</v>
          </cell>
          <cell r="G306">
            <v>6661.2034999999996</v>
          </cell>
          <cell r="H306">
            <v>635.59786838995296</v>
          </cell>
          <cell r="I306">
            <v>6661.2054999999991</v>
          </cell>
        </row>
        <row r="307">
          <cell r="A307">
            <v>0</v>
          </cell>
          <cell r="B307">
            <v>0</v>
          </cell>
          <cell r="C307">
            <v>0</v>
          </cell>
          <cell r="D307" t="str">
            <v>Maintenance</v>
          </cell>
          <cell r="F307">
            <v>424.8348213507735</v>
          </cell>
          <cell r="G307">
            <v>17193.346880000001</v>
          </cell>
          <cell r="H307">
            <v>16768.512058649227</v>
          </cell>
          <cell r="I307">
            <v>17193.346980000002</v>
          </cell>
        </row>
        <row r="308">
          <cell r="A308" t="e">
            <v>#REF!</v>
          </cell>
          <cell r="B308" t="e">
            <v>#REF!</v>
          </cell>
          <cell r="C308" t="e">
            <v>#REF!</v>
          </cell>
          <cell r="D308" t="str">
            <v>Total site costs</v>
          </cell>
          <cell r="F308" t="e">
            <v>#REF!</v>
          </cell>
          <cell r="G308" t="e">
            <v>#REF!</v>
          </cell>
          <cell r="H308" t="e">
            <v>#REF!</v>
          </cell>
          <cell r="I308" t="e">
            <v>#REF!</v>
          </cell>
        </row>
        <row r="309">
          <cell r="A309">
            <v>0</v>
          </cell>
          <cell r="B309">
            <v>0</v>
          </cell>
          <cell r="C309">
            <v>0</v>
          </cell>
          <cell r="D309" t="str">
            <v>Bishkek administration</v>
          </cell>
          <cell r="F309">
            <v>1869.0335691890339</v>
          </cell>
          <cell r="G309">
            <v>1718.8715499999998</v>
          </cell>
          <cell r="H309">
            <v>-150.16201918903403</v>
          </cell>
          <cell r="I309">
            <v>1718.8715499999998</v>
          </cell>
        </row>
        <row r="310">
          <cell r="A310">
            <v>8049.8711399999993</v>
          </cell>
          <cell r="B310">
            <v>7105.73135</v>
          </cell>
          <cell r="C310">
            <v>-944.13978999999927</v>
          </cell>
          <cell r="D310" t="str">
            <v>Net operating cash costs</v>
          </cell>
          <cell r="F310">
            <v>93886.645600000003</v>
          </cell>
          <cell r="G310">
            <v>91194</v>
          </cell>
          <cell r="H310">
            <v>-2692.6456000000035</v>
          </cell>
          <cell r="I310" t="e">
            <v>#REF!</v>
          </cell>
        </row>
        <row r="311">
          <cell r="A311" t="e">
            <v>#REF!</v>
          </cell>
          <cell r="B311" t="e">
            <v>#REF!</v>
          </cell>
          <cell r="C311" t="e">
            <v>#REF!</v>
          </cell>
          <cell r="D311" t="str">
            <v>Unit net oper. cash cost oz/poured</v>
          </cell>
          <cell r="F311" t="e">
            <v>#REF!</v>
          </cell>
          <cell r="G311" t="e">
            <v>#REF!</v>
          </cell>
          <cell r="H311" t="e">
            <v>#REF!</v>
          </cell>
          <cell r="I311" t="e">
            <v>#REF!</v>
          </cell>
        </row>
        <row r="314">
          <cell r="A314" t="str">
            <v>Current Month</v>
          </cell>
          <cell r="F314" t="str">
            <v>Year to Date</v>
          </cell>
          <cell r="I314">
            <v>2002</v>
          </cell>
        </row>
        <row r="315">
          <cell r="A315" t="str">
            <v>Actual</v>
          </cell>
          <cell r="B315" t="str">
            <v>Budget</v>
          </cell>
          <cell r="C315" t="str">
            <v>Variance</v>
          </cell>
          <cell r="D315" t="str">
            <v>Cost by expense element</v>
          </cell>
          <cell r="F315" t="str">
            <v>Actual</v>
          </cell>
          <cell r="G315" t="str">
            <v>Budget</v>
          </cell>
          <cell r="H315" t="str">
            <v>Variance</v>
          </cell>
          <cell r="I315" t="str">
            <v xml:space="preserve">Budget </v>
          </cell>
        </row>
        <row r="316">
          <cell r="A316">
            <v>3272.8333399999997</v>
          </cell>
          <cell r="B316">
            <v>1779.6747600000001</v>
          </cell>
          <cell r="C316">
            <v>-1493.1585799999996</v>
          </cell>
          <cell r="D316" t="str">
            <v>Employee Costs</v>
          </cell>
          <cell r="F316">
            <v>25012.982010000003</v>
          </cell>
          <cell r="G316">
            <v>22072.20952</v>
          </cell>
          <cell r="H316">
            <v>-2940.772490000003</v>
          </cell>
          <cell r="I316">
            <v>22072.210520000001</v>
          </cell>
        </row>
        <row r="317">
          <cell r="A317">
            <v>3031.7338</v>
          </cell>
          <cell r="B317">
            <v>2975.68959</v>
          </cell>
          <cell r="C317">
            <v>-56.044210000000021</v>
          </cell>
          <cell r="D317" t="str">
            <v>Operating Materials &amp; Supplies</v>
          </cell>
          <cell r="F317">
            <v>35103.802230000001</v>
          </cell>
          <cell r="G317">
            <v>37039.764060000001</v>
          </cell>
          <cell r="H317">
            <v>1935.9618300000002</v>
          </cell>
          <cell r="I317">
            <v>37039.75806</v>
          </cell>
        </row>
        <row r="318">
          <cell r="A318">
            <v>358.11601000000002</v>
          </cell>
          <cell r="B318">
            <v>1141.9960000000001</v>
          </cell>
          <cell r="C318">
            <v>783.87999000000013</v>
          </cell>
          <cell r="D318" t="str">
            <v>Maintenance Materials &amp; Supplies</v>
          </cell>
          <cell r="F318">
            <v>19878.732629999999</v>
          </cell>
          <cell r="G318">
            <v>17930.23</v>
          </cell>
          <cell r="H318">
            <v>-1948.502629999999</v>
          </cell>
          <cell r="I318">
            <v>17930.227999999999</v>
          </cell>
        </row>
        <row r="319">
          <cell r="A319">
            <v>-1.8042499999999999</v>
          </cell>
          <cell r="B319">
            <v>8.1509999999999998</v>
          </cell>
          <cell r="C319">
            <v>9.9552499999999995</v>
          </cell>
          <cell r="D319" t="str">
            <v>Procurement</v>
          </cell>
          <cell r="F319">
            <v>60.918479999999995</v>
          </cell>
          <cell r="G319">
            <v>97.804000000000002</v>
          </cell>
          <cell r="H319">
            <v>36.885520000000007</v>
          </cell>
          <cell r="I319">
            <v>97.804000000000002</v>
          </cell>
        </row>
        <row r="320">
          <cell r="A320">
            <v>219.34842999999998</v>
          </cell>
          <cell r="B320">
            <v>311.12599999999998</v>
          </cell>
          <cell r="C320">
            <v>91.777569999999997</v>
          </cell>
          <cell r="D320" t="str">
            <v>Camp Catering</v>
          </cell>
          <cell r="F320">
            <v>2520.7168700000007</v>
          </cell>
          <cell r="G320">
            <v>3785.61</v>
          </cell>
          <cell r="H320">
            <v>1264.8931299999995</v>
          </cell>
          <cell r="I320">
            <v>3785.61</v>
          </cell>
        </row>
        <row r="321">
          <cell r="A321">
            <v>1318.5993700000001</v>
          </cell>
          <cell r="B321">
            <v>890.35199999999998</v>
          </cell>
          <cell r="C321">
            <v>-428.24737000000016</v>
          </cell>
          <cell r="D321" t="str">
            <v>General and Administration</v>
          </cell>
          <cell r="F321">
            <v>12407.506649999999</v>
          </cell>
          <cell r="G321">
            <v>11096.376</v>
          </cell>
          <cell r="H321">
            <v>-1311.1306499999992</v>
          </cell>
          <cell r="I321">
            <v>11096.376</v>
          </cell>
        </row>
        <row r="322">
          <cell r="A322">
            <v>8198.8266999999996</v>
          </cell>
          <cell r="B322">
            <v>7106.9893499999998</v>
          </cell>
          <cell r="C322">
            <v>-1091.8373499999998</v>
          </cell>
          <cell r="D322" t="str">
            <v>Total operating costs</v>
          </cell>
          <cell r="F322">
            <v>94984.658869999999</v>
          </cell>
          <cell r="G322">
            <v>92021.993580000009</v>
          </cell>
          <cell r="H322">
            <v>-2962.6652899999899</v>
          </cell>
          <cell r="I322">
            <v>92021.986580000012</v>
          </cell>
        </row>
        <row r="323">
          <cell r="A323">
            <v>-148.95555999999999</v>
          </cell>
          <cell r="B323">
            <v>-1.258</v>
          </cell>
          <cell r="C323">
            <v>147.69755999999998</v>
          </cell>
          <cell r="D323" t="str">
            <v>Allocations &amp; recovery</v>
          </cell>
          <cell r="F323">
            <v>-1098.0132699999997</v>
          </cell>
          <cell r="G323">
            <v>-828.452</v>
          </cell>
          <cell r="H323">
            <v>269.56126999999969</v>
          </cell>
          <cell r="I323">
            <v>-828.45699999999999</v>
          </cell>
        </row>
        <row r="324">
          <cell r="A324">
            <v>8049.8711399999993</v>
          </cell>
          <cell r="B324">
            <v>7105.73135</v>
          </cell>
          <cell r="C324">
            <v>-944.13978999999927</v>
          </cell>
          <cell r="D324" t="str">
            <v>Net operating costs</v>
          </cell>
          <cell r="F324">
            <v>93886.645600000003</v>
          </cell>
          <cell r="G324">
            <v>91193.541580000005</v>
          </cell>
          <cell r="H324">
            <v>-2693.1040199999989</v>
          </cell>
          <cell r="I324">
            <v>91193.529580000017</v>
          </cell>
        </row>
        <row r="342">
          <cell r="A342" t="str">
            <v>Kumtor Gold Project (Kyrgyzstan)</v>
          </cell>
          <cell r="E342" t="str">
            <v>Summary Report of Operations - December 2002</v>
          </cell>
          <cell r="I342" t="str">
            <v>Page 5</v>
          </cell>
        </row>
        <row r="343">
          <cell r="A343">
            <v>8</v>
          </cell>
          <cell r="B343" t="str">
            <v>Capital Project Cost Summary</v>
          </cell>
        </row>
        <row r="345">
          <cell r="D345" t="str">
            <v>Month</v>
          </cell>
          <cell r="E345" t="str">
            <v>Year-to-date</v>
          </cell>
          <cell r="F345">
            <v>2002</v>
          </cell>
          <cell r="G345">
            <v>2002</v>
          </cell>
        </row>
        <row r="346">
          <cell r="D346" t="str">
            <v>Actual</v>
          </cell>
          <cell r="E346" t="str">
            <v>Actual</v>
          </cell>
          <cell r="F346" t="str">
            <v>Budget</v>
          </cell>
          <cell r="G346" t="str">
            <v>Forecast</v>
          </cell>
        </row>
        <row r="347">
          <cell r="A347" t="str">
            <v>2002 Capital Projects</v>
          </cell>
        </row>
        <row r="348">
          <cell r="A348" t="str">
            <v>Capital</v>
          </cell>
          <cell r="D348">
            <v>2803.444</v>
          </cell>
          <cell r="E348">
            <v>8610.179909025459</v>
          </cell>
          <cell r="F348">
            <v>4960.5</v>
          </cell>
          <cell r="G348">
            <v>7258.3514000000005</v>
          </cell>
        </row>
        <row r="349">
          <cell r="A349" t="str">
            <v>Development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Decommissioning/Reclamation</v>
          </cell>
          <cell r="D350">
            <v>0</v>
          </cell>
          <cell r="E350">
            <v>2E-3</v>
          </cell>
          <cell r="F350">
            <v>0</v>
          </cell>
          <cell r="G350">
            <v>4.0000000000000001E-3</v>
          </cell>
        </row>
        <row r="351">
          <cell r="A351" t="str">
            <v>Total Capital Projects</v>
          </cell>
          <cell r="D351">
            <v>2803.444</v>
          </cell>
          <cell r="E351">
            <v>8610.1819090254594</v>
          </cell>
          <cell r="F351">
            <v>4960.5</v>
          </cell>
          <cell r="G351">
            <v>7258.3554000000004</v>
          </cell>
        </row>
        <row r="402">
          <cell r="A402" t="str">
            <v>Kumtor Gold Project (Kyrgyzstan)</v>
          </cell>
          <cell r="E402" t="str">
            <v>Summary Report of Operations - December 2002</v>
          </cell>
          <cell r="I402" t="str">
            <v>Page 6</v>
          </cell>
        </row>
      </sheetData>
      <sheetData sheetId="24" refreshError="1">
        <row r="1">
          <cell r="A1" t="str">
            <v>Code</v>
          </cell>
          <cell r="B1" t="str">
            <v>Language1</v>
          </cell>
          <cell r="C1" t="str">
            <v>Language2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>
            <v>201</v>
          </cell>
          <cell r="B2" t="str">
            <v xml:space="preserve">Mine Administration           </v>
          </cell>
          <cell r="C2" t="str">
            <v>Горный отдел.  Администрация</v>
          </cell>
          <cell r="D2">
            <v>39036.193518681976</v>
          </cell>
          <cell r="E2">
            <v>118838.34478676193</v>
          </cell>
          <cell r="F2">
            <v>77107.285344559205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A3">
            <v>202</v>
          </cell>
          <cell r="B3" t="str">
            <v xml:space="preserve">Mine Light Vehicles           </v>
          </cell>
          <cell r="C3" t="str">
            <v>Горный отдел.  Легковой транспорт</v>
          </cell>
          <cell r="D3">
            <v>25716.940036718752</v>
          </cell>
          <cell r="E3">
            <v>18980.493988314818</v>
          </cell>
          <cell r="F3">
            <v>36917.720628125004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>
            <v>203</v>
          </cell>
          <cell r="B4" t="str">
            <v xml:space="preserve">Mine Training                 </v>
          </cell>
          <cell r="C4" t="str">
            <v>Горный отдел.  Треннинг</v>
          </cell>
          <cell r="D4">
            <v>2883.9080345890306</v>
          </cell>
          <cell r="E4">
            <v>53762.429901312098</v>
          </cell>
          <cell r="F4">
            <v>27351.767124491817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>
            <v>204</v>
          </cell>
          <cell r="B5" t="str">
            <v xml:space="preserve">Mine Dewatering               </v>
          </cell>
          <cell r="C5" t="str">
            <v>Горный отдел.  Осушение</v>
          </cell>
          <cell r="D5">
            <v>6696.5071545882229</v>
          </cell>
          <cell r="E5">
            <v>20379.902936708215</v>
          </cell>
          <cell r="F5">
            <v>19881.327499737548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205</v>
          </cell>
          <cell r="B6" t="str">
            <v xml:space="preserve">Earth Works                   </v>
          </cell>
          <cell r="C6" t="str">
            <v>Горный отдел.  Земельные работы</v>
          </cell>
          <cell r="D6">
            <v>337083.42685553507</v>
          </cell>
          <cell r="E6">
            <v>2685.93223384253</v>
          </cell>
          <cell r="F6">
            <v>11176.370274730893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206</v>
          </cell>
          <cell r="B7" t="str">
            <v xml:space="preserve">Mine Engineering &amp; Geology    </v>
          </cell>
          <cell r="C7" t="str">
            <v>Инженерный-геологический отдел</v>
          </cell>
          <cell r="D7">
            <v>127590.51226718936</v>
          </cell>
          <cell r="E7">
            <v>263416.33347556245</v>
          </cell>
          <cell r="F7">
            <v>176004.5207525579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207</v>
          </cell>
          <cell r="B8" t="str">
            <v xml:space="preserve">Mine Services                 </v>
          </cell>
          <cell r="C8" t="str">
            <v>Горный отдел.  Обслуживание</v>
          </cell>
          <cell r="D8">
            <v>1.5506372765230481E-3</v>
          </cell>
          <cell r="E8">
            <v>-3.7539746081165504E-3</v>
          </cell>
          <cell r="F8">
            <v>1.7553420047988766E-3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208</v>
          </cell>
          <cell r="B9" t="str">
            <v xml:space="preserve">Crusher                       </v>
          </cell>
          <cell r="C9" t="str">
            <v>Дробилка</v>
          </cell>
          <cell r="D9">
            <v>1.0351841443480225E-2</v>
          </cell>
          <cell r="E9">
            <v>-8.0543154217593838E-4</v>
          </cell>
          <cell r="F9">
            <v>-1.8547953652614524E-3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209</v>
          </cell>
          <cell r="B10" t="str">
            <v xml:space="preserve">Rehandle                      </v>
          </cell>
          <cell r="C10" t="str">
            <v>Обработка отвалов</v>
          </cell>
          <cell r="D10">
            <v>53602.522133244696</v>
          </cell>
          <cell r="E10">
            <v>86441.388610218855</v>
          </cell>
          <cell r="F10">
            <v>106013.36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211</v>
          </cell>
          <cell r="B11" t="str">
            <v xml:space="preserve">Loaders                       </v>
          </cell>
          <cell r="C11" t="str">
            <v>Погрузка</v>
          </cell>
          <cell r="D11">
            <v>79940.081936200368</v>
          </cell>
          <cell r="E11">
            <v>184978.94037479372</v>
          </cell>
          <cell r="F11">
            <v>374963.0733056172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212</v>
          </cell>
          <cell r="B12" t="str">
            <v xml:space="preserve">Trucks                        </v>
          </cell>
          <cell r="C12" t="str">
            <v>Грузовики</v>
          </cell>
          <cell r="D12">
            <v>664064.54777749465</v>
          </cell>
          <cell r="E12">
            <v>763494.59859345923</v>
          </cell>
          <cell r="F12">
            <v>639550.59396510548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>
            <v>213</v>
          </cell>
          <cell r="B13" t="str">
            <v xml:space="preserve">Drilling                      </v>
          </cell>
          <cell r="C13" t="str">
            <v>Бурение</v>
          </cell>
          <cell r="D13">
            <v>203087.02347897907</v>
          </cell>
          <cell r="E13">
            <v>229141.70503343063</v>
          </cell>
          <cell r="F13">
            <v>280920.20283324359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>
            <v>214</v>
          </cell>
          <cell r="B14" t="str">
            <v xml:space="preserve">Blasting                      </v>
          </cell>
          <cell r="C14" t="str">
            <v>Взрывные работы</v>
          </cell>
          <cell r="D14">
            <v>394047.16266194655</v>
          </cell>
          <cell r="E14">
            <v>492551.87304291129</v>
          </cell>
          <cell r="F14">
            <v>494433.93659277179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>
            <v>215</v>
          </cell>
          <cell r="B15" t="str">
            <v xml:space="preserve">Pit Support                   </v>
          </cell>
          <cell r="C15" t="str">
            <v>Обслуживание карьера</v>
          </cell>
          <cell r="D15">
            <v>48179.140272896657</v>
          </cell>
          <cell r="E15">
            <v>88708.366015097883</v>
          </cell>
          <cell r="F15">
            <v>90963.614286082389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>
            <v>216</v>
          </cell>
          <cell r="B16" t="str">
            <v xml:space="preserve">Dozers                        </v>
          </cell>
          <cell r="C16" t="str">
            <v>Дозеры</v>
          </cell>
          <cell r="D16">
            <v>396492.63186035142</v>
          </cell>
          <cell r="E16">
            <v>157971.3141625679</v>
          </cell>
          <cell r="F16">
            <v>146524.61560542663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>
            <v>217</v>
          </cell>
          <cell r="B17" t="str">
            <v xml:space="preserve">Graders                       </v>
          </cell>
          <cell r="C17" t="str">
            <v>Грейдеры</v>
          </cell>
          <cell r="D17">
            <v>90066.074689640605</v>
          </cell>
          <cell r="E17">
            <v>66204.245230333006</v>
          </cell>
          <cell r="F17">
            <v>69764.568924036997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>
            <v>218</v>
          </cell>
          <cell r="B18" t="str">
            <v xml:space="preserve">Shovels                       </v>
          </cell>
          <cell r="C18" t="str">
            <v>Экскаваторы</v>
          </cell>
          <cell r="D18">
            <v>347449.65014399064</v>
          </cell>
          <cell r="E18">
            <v>272984.27254667657</v>
          </cell>
          <cell r="F18">
            <v>395902.97720258182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>
            <v>220</v>
          </cell>
          <cell r="B19" t="str">
            <v xml:space="preserve">Exploration Activity          </v>
          </cell>
          <cell r="C19" t="str">
            <v>Геологоразведка</v>
          </cell>
          <cell r="D19">
            <v>3397.9999056568977</v>
          </cell>
          <cell r="E19">
            <v>-3398.0053776486402</v>
          </cell>
          <cell r="F19">
            <v>-8.6055992629781031E-3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301</v>
          </cell>
          <cell r="B20" t="str">
            <v xml:space="preserve">Mill Administration           </v>
          </cell>
          <cell r="C20" t="str">
            <v>Фабрика.  Администрация</v>
          </cell>
          <cell r="D20">
            <v>66858.825503148648</v>
          </cell>
          <cell r="E20">
            <v>86740.784547856456</v>
          </cell>
          <cell r="F20">
            <v>70827.937023840175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>
            <v>302</v>
          </cell>
          <cell r="B21" t="str">
            <v xml:space="preserve">Mill Light Vehicles           </v>
          </cell>
          <cell r="C21" t="str">
            <v>Фабрика.  Легковой автотранспорт</v>
          </cell>
          <cell r="D21">
            <v>2218.0981755371095</v>
          </cell>
          <cell r="E21">
            <v>4202.033593066406</v>
          </cell>
          <cell r="F21">
            <v>5644.1714801269536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304</v>
          </cell>
          <cell r="B22" t="str">
            <v xml:space="preserve">Mill Building Operation       </v>
          </cell>
          <cell r="C22" t="str">
            <v>Эксплуатация здания фабрики.</v>
          </cell>
          <cell r="D22">
            <v>9113.6061000000009</v>
          </cell>
          <cell r="E22">
            <v>7177.6310762469966</v>
          </cell>
          <cell r="F22">
            <v>17951.532309006681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305</v>
          </cell>
          <cell r="B23" t="str">
            <v xml:space="preserve">Assay Laboratory              </v>
          </cell>
          <cell r="C23" t="str">
            <v>Химическая лаборатория</v>
          </cell>
          <cell r="D23">
            <v>18837.533103791407</v>
          </cell>
          <cell r="E23">
            <v>28291.059860680154</v>
          </cell>
          <cell r="F23">
            <v>23180.824237780595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306</v>
          </cell>
          <cell r="B24" t="str">
            <v xml:space="preserve">Metallurgical Laboratory      </v>
          </cell>
          <cell r="C24" t="str">
            <v>Металлургическая лаборатория</v>
          </cell>
          <cell r="D24">
            <v>8209.9023037888746</v>
          </cell>
          <cell r="E24">
            <v>16731.827555175903</v>
          </cell>
          <cell r="F24">
            <v>16816.312870879352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312</v>
          </cell>
          <cell r="B25" t="str">
            <v xml:space="preserve">Primary Crushing/Ore Handling </v>
          </cell>
          <cell r="C25" t="str">
            <v>Первичное дробление/сортировка отвалов</v>
          </cell>
          <cell r="D25">
            <v>41090.451099999998</v>
          </cell>
          <cell r="E25">
            <v>39513.937000000005</v>
          </cell>
          <cell r="F25">
            <v>73232.759900000005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313</v>
          </cell>
          <cell r="B26" t="str">
            <v xml:space="preserve">Grinding/Pebble Crusher       </v>
          </cell>
          <cell r="C26" t="str">
            <v>Измельчение/дробление гальки</v>
          </cell>
          <cell r="D26">
            <v>397895.67415568227</v>
          </cell>
          <cell r="E26">
            <v>399296.73619062715</v>
          </cell>
          <cell r="F26">
            <v>743094.01269762218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>
            <v>314</v>
          </cell>
          <cell r="B27" t="str">
            <v xml:space="preserve">Flotation/Thickening          </v>
          </cell>
          <cell r="C27" t="str">
            <v>Флотация/уплотнение</v>
          </cell>
          <cell r="D27">
            <v>223716.02369024642</v>
          </cell>
          <cell r="E27">
            <v>205614.66773632573</v>
          </cell>
          <cell r="F27">
            <v>238265.81825249686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315</v>
          </cell>
          <cell r="B28" t="str">
            <v xml:space="preserve">Carbon in Leach               </v>
          </cell>
          <cell r="C28" t="str">
            <v>УВР</v>
          </cell>
          <cell r="D28">
            <v>575072.77989922662</v>
          </cell>
          <cell r="E28">
            <v>504146.8662578502</v>
          </cell>
          <cell r="F28">
            <v>605796.38799255504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316</v>
          </cell>
          <cell r="B29" t="str">
            <v xml:space="preserve">Carbon Stripping Refinary     </v>
          </cell>
          <cell r="C29" t="str">
            <v>Вскрыша углерода/аффинаж</v>
          </cell>
          <cell r="D29">
            <v>99362.204934871159</v>
          </cell>
          <cell r="E29">
            <v>91373.882270914823</v>
          </cell>
          <cell r="F29">
            <v>112557.84287048111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317</v>
          </cell>
          <cell r="B30" t="str">
            <v xml:space="preserve">Tailings Transportation       </v>
          </cell>
          <cell r="C30" t="str">
            <v>Транспортировка х/хранилища.</v>
          </cell>
          <cell r="D30">
            <v>216.78721338643641</v>
          </cell>
          <cell r="E30">
            <v>51586.02914619619</v>
          </cell>
          <cell r="F30">
            <v>18106.687908567244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318</v>
          </cell>
          <cell r="B31" t="str">
            <v xml:space="preserve">Mill Utilities                </v>
          </cell>
          <cell r="C31" t="str">
            <v>Фабрика.  Коммунальные службы</v>
          </cell>
          <cell r="D31">
            <v>511744.31146628776</v>
          </cell>
          <cell r="E31">
            <v>468202.55626664677</v>
          </cell>
          <cell r="F31">
            <v>513897.50706001528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323</v>
          </cell>
          <cell r="B32" t="str">
            <v xml:space="preserve">Water &amp; Effluent Treatment    </v>
          </cell>
          <cell r="C32" t="str">
            <v>Водоснабжение/очистка промстоков</v>
          </cell>
          <cell r="D32">
            <v>107291.97614280891</v>
          </cell>
          <cell r="E32">
            <v>121858.49235611813</v>
          </cell>
          <cell r="F32">
            <v>89322.032252551624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>
            <v>401</v>
          </cell>
          <cell r="B33" t="str">
            <v xml:space="preserve">Site Administration           </v>
          </cell>
          <cell r="C33" t="str">
            <v>Администрация на объекте</v>
          </cell>
          <cell r="D33">
            <v>426398.72043796495</v>
          </cell>
          <cell r="E33">
            <v>422161.45468475245</v>
          </cell>
          <cell r="F33">
            <v>452314.84778972698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402</v>
          </cell>
          <cell r="B34" t="str">
            <v xml:space="preserve">Administration Light Vehicles </v>
          </cell>
          <cell r="C34" t="str">
            <v>Легковой транспорт администрации</v>
          </cell>
          <cell r="D34">
            <v>3861.0057343952476</v>
          </cell>
          <cell r="E34">
            <v>2713.1147938476561</v>
          </cell>
          <cell r="F34">
            <v>4093.5677683593749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>
            <v>404</v>
          </cell>
          <cell r="B35" t="str">
            <v xml:space="preserve">Power Line Loan               </v>
          </cell>
          <cell r="C35" t="str">
            <v>Балыкчи  - ЛЭП в Тамгу</v>
          </cell>
          <cell r="D35">
            <v>308342.07</v>
          </cell>
          <cell r="E35">
            <v>278502.51</v>
          </cell>
          <cell r="F35">
            <v>308342.07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>
            <v>411</v>
          </cell>
          <cell r="B36" t="str">
            <v xml:space="preserve">Commuting                     </v>
          </cell>
          <cell r="C36" t="str">
            <v>Переезды</v>
          </cell>
          <cell r="D36">
            <v>64635.547369837528</v>
          </cell>
          <cell r="E36">
            <v>189629.45207142667</v>
          </cell>
          <cell r="F36">
            <v>178868.70141517691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412</v>
          </cell>
          <cell r="B37" t="str">
            <v xml:space="preserve">Camp Operation                </v>
          </cell>
          <cell r="C37" t="str">
            <v>Поселок.  Эксплуатация</v>
          </cell>
          <cell r="D37">
            <v>87544.456778879612</v>
          </cell>
          <cell r="E37">
            <v>102720.94396081452</v>
          </cell>
          <cell r="F37">
            <v>82626.115776871389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>
            <v>415</v>
          </cell>
          <cell r="B38" t="str">
            <v xml:space="preserve">Camp Catering                 </v>
          </cell>
          <cell r="C38" t="str">
            <v>Поселок. Питание</v>
          </cell>
          <cell r="D38">
            <v>334271.58002037281</v>
          </cell>
          <cell r="E38">
            <v>227802.1276203265</v>
          </cell>
          <cell r="F38">
            <v>258557.08188133873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>
            <v>421</v>
          </cell>
          <cell r="B39" t="str">
            <v xml:space="preserve">Worker Health &amp; Safety        </v>
          </cell>
          <cell r="C39" t="str">
            <v>Охрана здоровья и ТБ.</v>
          </cell>
          <cell r="D39">
            <v>16291.088536201622</v>
          </cell>
          <cell r="E39">
            <v>33516.057196068614</v>
          </cell>
          <cell r="F39">
            <v>26906.007723125589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422</v>
          </cell>
          <cell r="B40" t="str">
            <v>Worker Health &amp; Safety Vehicle</v>
          </cell>
          <cell r="C40" t="str">
            <v>Охрана здоровья и ТБ. Автотранспорт</v>
          </cell>
          <cell r="D40">
            <v>2194.9811218261721</v>
          </cell>
          <cell r="E40">
            <v>1361.526002734375</v>
          </cell>
          <cell r="F40">
            <v>2224.6287150878907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431</v>
          </cell>
          <cell r="B41" t="str">
            <v xml:space="preserve">Environment                   </v>
          </cell>
          <cell r="C41" t="str">
            <v>Охрана ОС</v>
          </cell>
          <cell r="D41">
            <v>-9496.2825827661454</v>
          </cell>
          <cell r="E41">
            <v>203507.8263796283</v>
          </cell>
          <cell r="F41">
            <v>115297.84185243069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432</v>
          </cell>
          <cell r="B42" t="str">
            <v xml:space="preserve">Environment - Light Vehicles  </v>
          </cell>
          <cell r="C42" t="str">
            <v>Охрана ОС  - Легковой транспорт</v>
          </cell>
          <cell r="D42">
            <v>1583.5048994995118</v>
          </cell>
          <cell r="E42">
            <v>1470.7840271484374</v>
          </cell>
          <cell r="F42">
            <v>2016.153320703125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>
            <v>441</v>
          </cell>
          <cell r="B43" t="str">
            <v>Procurement &amp; Site Wharehousin</v>
          </cell>
          <cell r="C43" t="str">
            <v>Снабжение и склад на сайте</v>
          </cell>
          <cell r="D43">
            <v>-10878.63062626807</v>
          </cell>
          <cell r="E43">
            <v>164783.460646205</v>
          </cell>
          <cell r="F43">
            <v>61843.83116225079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442</v>
          </cell>
          <cell r="B44" t="str">
            <v xml:space="preserve">Warehouse Vehicle Operation   </v>
          </cell>
          <cell r="C44" t="str">
            <v>Эксплуатация автотранспорта на складе</v>
          </cell>
          <cell r="D44">
            <v>2157.9740004196165</v>
          </cell>
          <cell r="E44">
            <v>775.25070268554691</v>
          </cell>
          <cell r="F44">
            <v>2252.1282990722657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>
            <v>443</v>
          </cell>
          <cell r="B45" t="str">
            <v xml:space="preserve">CAT Parts Warehouse           </v>
          </cell>
          <cell r="C45" t="str">
            <v>Склад запчастей экскаватора КАТ</v>
          </cell>
          <cell r="D45">
            <v>1304.5922045308873</v>
          </cell>
          <cell r="E45">
            <v>1655.6129995699432</v>
          </cell>
          <cell r="F45">
            <v>1123.9763762766911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>
            <v>451</v>
          </cell>
          <cell r="B46" t="str">
            <v xml:space="preserve">Balyckchy Marshalling Yard    </v>
          </cell>
          <cell r="C46" t="str">
            <v>Балыкчи  Перевалочная База</v>
          </cell>
          <cell r="D46">
            <v>174539.50205003028</v>
          </cell>
          <cell r="E46">
            <v>184509.11954242719</v>
          </cell>
          <cell r="F46">
            <v>144914.98407470557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>
            <v>461</v>
          </cell>
          <cell r="B47" t="str">
            <v xml:space="preserve">Site General Services         </v>
          </cell>
          <cell r="C47" t="str">
            <v>Объект. Общее обслуживание</v>
          </cell>
          <cell r="D47">
            <v>249370.88687681957</v>
          </cell>
          <cell r="E47">
            <v>9906.4316897588178</v>
          </cell>
          <cell r="F47">
            <v>100618.2106252541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462</v>
          </cell>
          <cell r="B48" t="str">
            <v xml:space="preserve">Off-Site Roads                </v>
          </cell>
          <cell r="C48" t="str">
            <v>Дороги вне объекта</v>
          </cell>
          <cell r="D48">
            <v>9296.1417683295913</v>
          </cell>
          <cell r="E48">
            <v>16361.395248190502</v>
          </cell>
          <cell r="F48">
            <v>17364.063295290365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>
            <v>471</v>
          </cell>
          <cell r="B49" t="str">
            <v xml:space="preserve">Finance &amp; Accounting          </v>
          </cell>
          <cell r="C49" t="str">
            <v>Финансы и бухучет</v>
          </cell>
          <cell r="D49">
            <v>6127.5538507558031</v>
          </cell>
          <cell r="E49">
            <v>9794.2873740446321</v>
          </cell>
          <cell r="F49">
            <v>8666.8302991194942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472</v>
          </cell>
          <cell r="B50" t="str">
            <v>Management Information Systems</v>
          </cell>
          <cell r="C50" t="str">
            <v>Управление информационными системами</v>
          </cell>
          <cell r="D50">
            <v>-18951.01395561629</v>
          </cell>
          <cell r="E50">
            <v>8948.70014430837</v>
          </cell>
          <cell r="F50">
            <v>8419.8631920201769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473</v>
          </cell>
          <cell r="B51" t="str">
            <v xml:space="preserve">Communications and PC Support </v>
          </cell>
          <cell r="C51" t="str">
            <v>Связь и поддержка ПК</v>
          </cell>
          <cell r="D51">
            <v>-22637.171657972918</v>
          </cell>
          <cell r="E51">
            <v>47260.459788579399</v>
          </cell>
          <cell r="F51">
            <v>11202.20088079183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481</v>
          </cell>
          <cell r="B52" t="str">
            <v xml:space="preserve">Human Resources               </v>
          </cell>
          <cell r="C52" t="str">
            <v>Отдел кадров</v>
          </cell>
          <cell r="D52">
            <v>106528.88704639539</v>
          </cell>
          <cell r="E52">
            <v>156960.2978936515</v>
          </cell>
          <cell r="F52">
            <v>125110.92724856037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482</v>
          </cell>
          <cell r="B53" t="str">
            <v xml:space="preserve">Medical Services              </v>
          </cell>
          <cell r="C53" t="str">
            <v>Медобслуживание</v>
          </cell>
          <cell r="D53">
            <v>30781.227185391952</v>
          </cell>
          <cell r="E53">
            <v>48834.255658901646</v>
          </cell>
          <cell r="F53">
            <v>54211.964642484942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483</v>
          </cell>
          <cell r="B54" t="str">
            <v xml:space="preserve">Karakol Regional Office       </v>
          </cell>
          <cell r="C54" t="str">
            <v>Каракольский учебный центр</v>
          </cell>
          <cell r="D54">
            <v>7748.9624698204316</v>
          </cell>
          <cell r="E54">
            <v>4921.604481225022</v>
          </cell>
          <cell r="F54">
            <v>2425.2314348076629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484</v>
          </cell>
          <cell r="B55" t="str">
            <v xml:space="preserve">Barskaun Health Center        </v>
          </cell>
          <cell r="C55" t="str">
            <v>Барскаун . Центр здоровья</v>
          </cell>
          <cell r="D55">
            <v>750.46040515653783</v>
          </cell>
          <cell r="E55">
            <v>-750.46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>
            <v>485</v>
          </cell>
          <cell r="B56" t="str">
            <v xml:space="preserve">Barskaun Bus Stop             </v>
          </cell>
          <cell r="C56" t="str">
            <v>Автобусная остановка в Барскауне</v>
          </cell>
          <cell r="D56">
            <v>-199.89928350148062</v>
          </cell>
          <cell r="E56">
            <v>199.89841748412522</v>
          </cell>
          <cell r="F56">
            <v>2.427410000006347E-3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>
            <v>491</v>
          </cell>
          <cell r="B57" t="str">
            <v xml:space="preserve">Security                      </v>
          </cell>
          <cell r="C57" t="str">
            <v>Служба безопасности</v>
          </cell>
          <cell r="D57">
            <v>36751.75671343039</v>
          </cell>
          <cell r="E57">
            <v>66050.520761741092</v>
          </cell>
          <cell r="F57">
            <v>43217.633572359875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>
            <v>492</v>
          </cell>
          <cell r="B58" t="str">
            <v xml:space="preserve">Security Vehicles Operation   </v>
          </cell>
          <cell r="C58" t="str">
            <v>Эксплуатация а/транспорта службы безоп.</v>
          </cell>
          <cell r="D58">
            <v>6876.2143430843062</v>
          </cell>
          <cell r="E58">
            <v>6407.1712881431249</v>
          </cell>
          <cell r="F58">
            <v>7788.8487561390621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>
            <v>501</v>
          </cell>
          <cell r="B59" t="str">
            <v xml:space="preserve">Maintenance Administration    </v>
          </cell>
          <cell r="C59" t="str">
            <v>Техобслуживание. Администрация</v>
          </cell>
          <cell r="D59">
            <v>-19804.94238916329</v>
          </cell>
          <cell r="E59">
            <v>72749.512197552802</v>
          </cell>
          <cell r="F59">
            <v>42063.889374635182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>
            <v>502</v>
          </cell>
          <cell r="B60" t="str">
            <v xml:space="preserve">Maintenance Light Vehicles    </v>
          </cell>
          <cell r="C60" t="str">
            <v>Техобслуживание. Легковой транспорт</v>
          </cell>
          <cell r="D60">
            <v>15719.35636266632</v>
          </cell>
          <cell r="E60">
            <v>11334.962940882873</v>
          </cell>
          <cell r="F60">
            <v>17024.428073576353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510</v>
          </cell>
          <cell r="B61" t="str">
            <v xml:space="preserve">Automotive Shop               </v>
          </cell>
          <cell r="C61" t="str">
            <v>Цех автозапчастей</v>
          </cell>
          <cell r="D61">
            <v>12062.548395892241</v>
          </cell>
          <cell r="E61">
            <v>-3087.5805123941768</v>
          </cell>
          <cell r="F61">
            <v>-6646.6878842656206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511</v>
          </cell>
          <cell r="B62" t="str">
            <v xml:space="preserve">Heavy Equipment Maintenance   </v>
          </cell>
          <cell r="C62" t="str">
            <v>Тяжелое оборудование. Техобслуживание.</v>
          </cell>
          <cell r="D62">
            <v>-1869.5041297857097</v>
          </cell>
          <cell r="E62">
            <v>135742.47036837181</v>
          </cell>
          <cell r="F62">
            <v>36171.112715961746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512</v>
          </cell>
          <cell r="B63" t="str">
            <v>Highway Fleet &amp; Light Vehicles</v>
          </cell>
          <cell r="C63" t="str">
            <v>Автомобильный и легковой транспорт</v>
          </cell>
          <cell r="D63">
            <v>2008.7323840083036</v>
          </cell>
          <cell r="E63">
            <v>21674.713681808149</v>
          </cell>
          <cell r="F63">
            <v>-6819.9892072157327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514</v>
          </cell>
          <cell r="B64" t="str">
            <v xml:space="preserve">Mill Maintenance Shop         </v>
          </cell>
          <cell r="C64" t="str">
            <v>Фабрика.  Цех техобслуживания</v>
          </cell>
          <cell r="D64">
            <v>24474.62055046087</v>
          </cell>
          <cell r="E64">
            <v>44811.565474158138</v>
          </cell>
          <cell r="F64">
            <v>5349.3578249683633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515</v>
          </cell>
          <cell r="B65" t="str">
            <v xml:space="preserve">Electrical/Instrumentation    </v>
          </cell>
          <cell r="C65" t="str">
            <v>Электричество/инструменты</v>
          </cell>
          <cell r="D65">
            <v>-24748.550139828854</v>
          </cell>
          <cell r="E65">
            <v>29098.670469024968</v>
          </cell>
          <cell r="F65">
            <v>-21384.826757635368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521</v>
          </cell>
          <cell r="B66" t="str">
            <v xml:space="preserve">Site Utilities                </v>
          </cell>
          <cell r="C66" t="str">
            <v>Объект. Коммунальные службы</v>
          </cell>
          <cell r="D66">
            <v>17409.680975062907</v>
          </cell>
          <cell r="E66">
            <v>9420.2431640625</v>
          </cell>
          <cell r="F66">
            <v>12081.03741796875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601</v>
          </cell>
          <cell r="B67" t="str">
            <v xml:space="preserve">Bishkek Administration        </v>
          </cell>
          <cell r="C67" t="str">
            <v>Бишкек. Администрация</v>
          </cell>
          <cell r="D67">
            <v>237023.88350818423</v>
          </cell>
          <cell r="E67">
            <v>389323.83031285834</v>
          </cell>
          <cell r="F67">
            <v>276824.38264659949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602</v>
          </cell>
          <cell r="B68" t="str">
            <v xml:space="preserve">Bishkek Light Vehicles        </v>
          </cell>
          <cell r="C68" t="str">
            <v>Бишкек. Легковой транспорт</v>
          </cell>
          <cell r="D68">
            <v>42083.770113656661</v>
          </cell>
          <cell r="E68">
            <v>54259.020822468607</v>
          </cell>
          <cell r="F68">
            <v>44911.119692173903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603</v>
          </cell>
          <cell r="B69" t="str">
            <v xml:space="preserve">Corporate Relations           </v>
          </cell>
          <cell r="C69" t="str">
            <v>Отдел внешних связей</v>
          </cell>
          <cell r="D69">
            <v>7921.9737497243132</v>
          </cell>
          <cell r="E69">
            <v>50354.143917612433</v>
          </cell>
          <cell r="F69">
            <v>52647.688949116011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>
            <v>604</v>
          </cell>
          <cell r="B70" t="str">
            <v xml:space="preserve">Facilities                    </v>
          </cell>
          <cell r="C70" t="str">
            <v>Административно-хозяйственная часть</v>
          </cell>
          <cell r="D70">
            <v>45315.224257384747</v>
          </cell>
          <cell r="E70">
            <v>67872.013171648723</v>
          </cell>
          <cell r="F70">
            <v>54240.444778128251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605</v>
          </cell>
          <cell r="B71" t="str">
            <v xml:space="preserve">JV Executive Administration   </v>
          </cell>
          <cell r="C71" t="str">
            <v>Исопльнительная администрация СП</v>
          </cell>
          <cell r="D71">
            <v>20671.387700778381</v>
          </cell>
          <cell r="E71">
            <v>26330.818156075708</v>
          </cell>
          <cell r="F71">
            <v>8249.6882887045977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606</v>
          </cell>
          <cell r="B72" t="str">
            <v xml:space="preserve">Finance &amp; Accounting          </v>
          </cell>
          <cell r="C72" t="str">
            <v>Финансы и бухучет</v>
          </cell>
          <cell r="D72">
            <v>31934.04797484916</v>
          </cell>
          <cell r="E72">
            <v>70489.602074578768</v>
          </cell>
          <cell r="F72">
            <v>65863.909385048319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>
            <v>607</v>
          </cell>
          <cell r="B73" t="str">
            <v>Management Information Systems</v>
          </cell>
          <cell r="C73" t="str">
            <v>Системы упарвления информацией</v>
          </cell>
          <cell r="D73">
            <v>5540.6622772993815</v>
          </cell>
          <cell r="E73">
            <v>9106.679243259372</v>
          </cell>
          <cell r="F73">
            <v>8665.9226499828328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608</v>
          </cell>
          <cell r="B74" t="str">
            <v xml:space="preserve">Bishkek Procurement           </v>
          </cell>
          <cell r="C74" t="str">
            <v>Бишкек. Снабжение</v>
          </cell>
          <cell r="D74">
            <v>11363.094118881267</v>
          </cell>
          <cell r="E74">
            <v>11407.083980524534</v>
          </cell>
          <cell r="F74">
            <v>14147.080269754675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609</v>
          </cell>
          <cell r="B75" t="str">
            <v xml:space="preserve">Human Resourses               </v>
          </cell>
          <cell r="C75" t="str">
            <v>Отдел кадров</v>
          </cell>
          <cell r="D75">
            <v>6920.6136198858858</v>
          </cell>
          <cell r="E75">
            <v>52809.293818330458</v>
          </cell>
          <cell r="F75">
            <v>9507.7076108855399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610</v>
          </cell>
          <cell r="B76" t="str">
            <v xml:space="preserve">Medical Services              </v>
          </cell>
          <cell r="C76" t="str">
            <v>Медобслуживание</v>
          </cell>
          <cell r="D76">
            <v>4119.476378031557</v>
          </cell>
          <cell r="E76">
            <v>68483.483706330488</v>
          </cell>
          <cell r="F76">
            <v>32061.698913648925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611</v>
          </cell>
          <cell r="B77" t="str">
            <v xml:space="preserve">Security                      </v>
          </cell>
          <cell r="C77" t="str">
            <v>Служба безопасности</v>
          </cell>
          <cell r="D77">
            <v>14626.687867572708</v>
          </cell>
          <cell r="E77">
            <v>29121.781206074138</v>
          </cell>
          <cell r="F77">
            <v>26256.619862108764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612</v>
          </cell>
          <cell r="B78" t="str">
            <v xml:space="preserve">KGC Executive Administration  </v>
          </cell>
          <cell r="C78" t="str">
            <v>Исполнительная администрация КГК</v>
          </cell>
          <cell r="D78">
            <v>4116.8069719929308</v>
          </cell>
          <cell r="E78">
            <v>6446.9869637033844</v>
          </cell>
          <cell r="F78">
            <v>8014.9402311764743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>
            <v>701</v>
          </cell>
          <cell r="B79" t="str">
            <v xml:space="preserve">Amortization and Reclamation  </v>
          </cell>
          <cell r="C79" t="str">
            <v>Амортизация и рекультивация</v>
          </cell>
          <cell r="D79">
            <v>3626130.46</v>
          </cell>
          <cell r="E79">
            <v>3086605.83</v>
          </cell>
          <cell r="F79">
            <v>3045895.92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>
            <v>2</v>
          </cell>
          <cell r="B80" t="str">
            <v xml:space="preserve">Mining                        </v>
          </cell>
          <cell r="C80" t="str">
            <v>Горный отдел</v>
          </cell>
          <cell r="D80">
            <v>2819334.3346301825</v>
          </cell>
          <cell r="E80">
            <v>2817142.1309949365</v>
          </cell>
          <cell r="F80">
            <v>2947475.9256340172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3</v>
          </cell>
          <cell r="B81" t="str">
            <v xml:space="preserve">Milling                       </v>
          </cell>
          <cell r="C81" t="str">
            <v>Фабрика</v>
          </cell>
          <cell r="D81">
            <v>2061628.173788775</v>
          </cell>
          <cell r="E81">
            <v>2024736.5038577046</v>
          </cell>
          <cell r="F81">
            <v>2528693.8268559226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>
            <v>4</v>
          </cell>
          <cell r="B82" t="str">
            <v xml:space="preserve">Site Administration           </v>
          </cell>
          <cell r="C82" t="str">
            <v>Администрация на объекте</v>
          </cell>
          <cell r="D82">
            <v>1815194.1157070168</v>
          </cell>
          <cell r="E82">
            <v>2190003.8033736632</v>
          </cell>
          <cell r="F82">
            <v>2020407.7125293636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5</v>
          </cell>
          <cell r="B83" t="str">
            <v xml:space="preserve">Maintenance                   </v>
          </cell>
          <cell r="C83" t="str">
            <v>Техобслуживание</v>
          </cell>
          <cell r="D83">
            <v>25251.942009312665</v>
          </cell>
          <cell r="E83">
            <v>321744.55778346694</v>
          </cell>
          <cell r="F83">
            <v>77838.32155799387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6</v>
          </cell>
          <cell r="B84" t="str">
            <v xml:space="preserve">Bishkek Administration        </v>
          </cell>
          <cell r="C84" t="str">
            <v>Администрация в Бишкеке</v>
          </cell>
          <cell r="D84">
            <v>431637.62853824132</v>
          </cell>
          <cell r="E84">
            <v>836004.73737346486</v>
          </cell>
          <cell r="F84">
            <v>601391.20327732794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7</v>
          </cell>
          <cell r="B85" t="str">
            <v xml:space="preserve">Amortization and Reclamation  </v>
          </cell>
          <cell r="C85" t="str">
            <v>Строительство</v>
          </cell>
          <cell r="D85">
            <v>3626130.46</v>
          </cell>
          <cell r="E85">
            <v>3086605.83</v>
          </cell>
          <cell r="F85">
            <v>3045895.92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>
            <v>1001</v>
          </cell>
          <cell r="B86" t="str">
            <v xml:space="preserve">National Salaries and Wages                       </v>
          </cell>
          <cell r="C86" t="str">
            <v>Зарплата местных служащих и рабочих</v>
          </cell>
          <cell r="D86">
            <v>290516.1966382945</v>
          </cell>
          <cell r="E86">
            <v>381581.75779483822</v>
          </cell>
          <cell r="F86">
            <v>266846.54785964725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1002</v>
          </cell>
          <cell r="B87" t="str">
            <v xml:space="preserve">National Premiums                                 </v>
          </cell>
          <cell r="C87" t="str">
            <v>Надбавка местным работникам</v>
          </cell>
          <cell r="D87">
            <v>322232.82174074074</v>
          </cell>
          <cell r="E87">
            <v>503647.35862469941</v>
          </cell>
          <cell r="F87">
            <v>454183.52630549303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1004</v>
          </cell>
          <cell r="B88" t="str">
            <v xml:space="preserve">National Overtime                                 </v>
          </cell>
          <cell r="C88" t="str">
            <v>Сверхурочные местным работникам</v>
          </cell>
          <cell r="D88">
            <v>59361.165593910089</v>
          </cell>
          <cell r="E88">
            <v>57715.827041462377</v>
          </cell>
          <cell r="F88">
            <v>50184.391843615311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1005</v>
          </cell>
          <cell r="B89" t="str">
            <v xml:space="preserve">National Production Bonus                         </v>
          </cell>
          <cell r="C89" t="str">
            <v>Премия местным работникам</v>
          </cell>
          <cell r="D89">
            <v>127350.3341589833</v>
          </cell>
          <cell r="E89">
            <v>88493.601467002067</v>
          </cell>
          <cell r="F89">
            <v>83352.837502547918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1007</v>
          </cell>
          <cell r="B90" t="str">
            <v xml:space="preserve">National Sick Leave                               </v>
          </cell>
          <cell r="C90" t="str">
            <v>Больничные листы местым работникам</v>
          </cell>
          <cell r="D90">
            <v>1608.5846760864783</v>
          </cell>
          <cell r="E90">
            <v>4218.8898320267754</v>
          </cell>
          <cell r="F90">
            <v>2642.0668145784693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>
            <v>1008</v>
          </cell>
          <cell r="B91" t="str">
            <v xml:space="preserve">National Social Insurance Fund                    </v>
          </cell>
          <cell r="C91" t="str">
            <v>Фонд соцстрахования местных работников</v>
          </cell>
          <cell r="D91">
            <v>129385.4043523687</v>
          </cell>
          <cell r="E91">
            <v>500569.19531615695</v>
          </cell>
          <cell r="F91">
            <v>173724.07934150036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A92">
            <v>1010</v>
          </cell>
          <cell r="B92" t="str">
            <v xml:space="preserve">National Union Payment Benefit                    </v>
          </cell>
          <cell r="C92" t="str">
            <v>Выплаты по профсоюзному договору</v>
          </cell>
          <cell r="D92">
            <v>1751.467990235763</v>
          </cell>
          <cell r="E92">
            <v>659.45024745040735</v>
          </cell>
          <cell r="F92">
            <v>279.97520144436874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1011</v>
          </cell>
          <cell r="B93" t="str">
            <v xml:space="preserve">National Employee Assistance Program              </v>
          </cell>
          <cell r="C93" t="str">
            <v>Программа помощи местн. работникам</v>
          </cell>
          <cell r="D93">
            <v>0</v>
          </cell>
          <cell r="E93">
            <v>0</v>
          </cell>
          <cell r="F93">
            <v>-2.217079065303551E-3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A94">
            <v>1012</v>
          </cell>
          <cell r="B94" t="str">
            <v xml:space="preserve">National Education and Training                   </v>
          </cell>
          <cell r="C94" t="str">
            <v>Образование и треннинг местных работников</v>
          </cell>
          <cell r="D94">
            <v>6499.7403072171019</v>
          </cell>
          <cell r="E94">
            <v>1376.4388101989093</v>
          </cell>
          <cell r="F94">
            <v>1268.3189299724504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A95">
            <v>1013</v>
          </cell>
          <cell r="B95" t="str">
            <v xml:space="preserve">National Recruitment                              </v>
          </cell>
          <cell r="C95" t="str">
            <v>Найм местных работников</v>
          </cell>
          <cell r="D95">
            <v>476.14843533107216</v>
          </cell>
          <cell r="E95">
            <v>-105.37919571507805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A96">
            <v>1014</v>
          </cell>
          <cell r="B96" t="str">
            <v xml:space="preserve">National Sanitorium Leave                         </v>
          </cell>
          <cell r="C96" t="str">
            <v>Отдых в санатории местных работников.</v>
          </cell>
          <cell r="D96">
            <v>0</v>
          </cell>
          <cell r="E96">
            <v>3900</v>
          </cell>
          <cell r="F96">
            <v>2335.6199340836151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A97">
            <v>1015</v>
          </cell>
          <cell r="B97" t="str">
            <v xml:space="preserve">National Tool and Clothing Allowance              </v>
          </cell>
          <cell r="C97" t="str">
            <v>Инструменты и спецодежда мест. работников</v>
          </cell>
          <cell r="D97">
            <v>19.386796519164697</v>
          </cell>
          <cell r="E97">
            <v>21.479549828551782</v>
          </cell>
          <cell r="F97">
            <v>149.94002969693184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A98">
            <v>1016</v>
          </cell>
          <cell r="B98" t="str">
            <v xml:space="preserve">National Dues and Memberships                     </v>
          </cell>
          <cell r="C98" t="str">
            <v>Членские взносы и сборы местных работников</v>
          </cell>
          <cell r="D98">
            <v>24.9903636130027</v>
          </cell>
          <cell r="E98">
            <v>12.50957476125482</v>
          </cell>
          <cell r="F98">
            <v>260.53432532972607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1017</v>
          </cell>
          <cell r="B99" t="str">
            <v xml:space="preserve">National Medical                                  </v>
          </cell>
          <cell r="C99" t="str">
            <v>Медобслуживание местных работников</v>
          </cell>
          <cell r="D99">
            <v>1579.1601862213195</v>
          </cell>
          <cell r="E99">
            <v>51312.158339929483</v>
          </cell>
          <cell r="F99">
            <v>2174.9262402038416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1020</v>
          </cell>
          <cell r="B100" t="str">
            <v xml:space="preserve">Social Events                                     </v>
          </cell>
          <cell r="C100" t="str">
            <v>Общественные мероприятия</v>
          </cell>
          <cell r="D100">
            <v>4458.7610685082018</v>
          </cell>
          <cell r="E100">
            <v>1328.3611160250293</v>
          </cell>
          <cell r="F100">
            <v>1910.3359913256481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1021</v>
          </cell>
          <cell r="B101" t="str">
            <v xml:space="preserve">Site Food Benefit                                 </v>
          </cell>
          <cell r="C101" t="str">
            <v>Льгота на питание на объекте</v>
          </cell>
          <cell r="D101">
            <v>-36092.420930688502</v>
          </cell>
          <cell r="E101">
            <v>-34669.046996656449</v>
          </cell>
          <cell r="F101">
            <v>-30611.21308176293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1101</v>
          </cell>
          <cell r="B102" t="str">
            <v xml:space="preserve">Expatriate Salaries and Wages                     </v>
          </cell>
          <cell r="C102" t="str">
            <v>Зарплаты  иностранным рабочим и служащим</v>
          </cell>
          <cell r="D102">
            <v>537797.96784837579</v>
          </cell>
          <cell r="E102">
            <v>631435.2625715551</v>
          </cell>
          <cell r="F102">
            <v>530172.39634587767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1102</v>
          </cell>
          <cell r="B103" t="str">
            <v xml:space="preserve">Expatriate Premiums                               </v>
          </cell>
          <cell r="C103" t="str">
            <v>Надбавки  иностранным работникам</v>
          </cell>
          <cell r="D103">
            <v>333714.58502707584</v>
          </cell>
          <cell r="E103">
            <v>315402.75642246997</v>
          </cell>
          <cell r="F103">
            <v>408310.06120981002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1103</v>
          </cell>
          <cell r="B104" t="str">
            <v xml:space="preserve">Expatriate Statutory Benefits                     </v>
          </cell>
          <cell r="C104" t="str">
            <v>Обязательные выплаты иностр. работникам</v>
          </cell>
          <cell r="D104">
            <v>34881.023470274762</v>
          </cell>
          <cell r="E104">
            <v>18992.469325050002</v>
          </cell>
          <cell r="F104">
            <v>19888.034379839999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1104</v>
          </cell>
          <cell r="B105" t="str">
            <v xml:space="preserve">Expatriate Overtime                               </v>
          </cell>
          <cell r="C105" t="str">
            <v>Сверхурочные иностранным работникам</v>
          </cell>
          <cell r="D105">
            <v>10843.363580883437</v>
          </cell>
          <cell r="E105">
            <v>9677.0485344999997</v>
          </cell>
          <cell r="F105">
            <v>16342.868279390001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1105</v>
          </cell>
          <cell r="B106" t="str">
            <v xml:space="preserve">Expatriate Production Bonus                       </v>
          </cell>
          <cell r="C106" t="str">
            <v>Премия иностранным работникам</v>
          </cell>
          <cell r="D106">
            <v>0</v>
          </cell>
          <cell r="E106">
            <v>0</v>
          </cell>
          <cell r="F106">
            <v>281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1106</v>
          </cell>
          <cell r="B107" t="str">
            <v xml:space="preserve">Expatriate Severence                              </v>
          </cell>
          <cell r="C107" t="str">
            <v>Выходное пособие иностр. работникам</v>
          </cell>
          <cell r="D107">
            <v>-214753.55774840823</v>
          </cell>
          <cell r="E107">
            <v>214753.55774840823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A108">
            <v>1109</v>
          </cell>
          <cell r="B108" t="str">
            <v xml:space="preserve">Expatriate Education and Training                 </v>
          </cell>
          <cell r="C108" t="str">
            <v>Программа по выплате пособий экспатр.</v>
          </cell>
          <cell r="D108">
            <v>11290</v>
          </cell>
          <cell r="E108">
            <v>1314.3826859294329</v>
          </cell>
          <cell r="F108">
            <v>161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1110</v>
          </cell>
          <cell r="B109" t="str">
            <v xml:space="preserve">Expatriate Recruitment                            </v>
          </cell>
          <cell r="C109" t="str">
            <v>Найм иностранных работников</v>
          </cell>
          <cell r="D109">
            <v>0</v>
          </cell>
          <cell r="E109">
            <v>14502.148598602138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1111</v>
          </cell>
          <cell r="B110" t="str">
            <v xml:space="preserve">Expatriate Relocation                             </v>
          </cell>
          <cell r="C110" t="str">
            <v>Переезд иностранных работников</v>
          </cell>
          <cell r="D110">
            <v>-10325.657192558941</v>
          </cell>
          <cell r="E110">
            <v>50211.29</v>
          </cell>
          <cell r="F110">
            <v>6255.876915236644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11110</v>
          </cell>
          <cell r="B111" t="str">
            <v xml:space="preserve">Petty Cash - Bishkek (Som)                        </v>
          </cell>
          <cell r="C111" t="str">
            <v>Мелкая наличность - Бишкек (сом)</v>
          </cell>
          <cell r="D111">
            <v>-4205.9971603680924</v>
          </cell>
          <cell r="E111">
            <v>8972.8746430028987</v>
          </cell>
          <cell r="F111">
            <v>-3901.7971338582129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1112</v>
          </cell>
          <cell r="B112" t="str">
            <v xml:space="preserve">Expatriate Tool and Clothing Allowance            </v>
          </cell>
          <cell r="C112" t="str">
            <v>Спецодежды и инструменты иностр. работников</v>
          </cell>
          <cell r="D112">
            <v>588</v>
          </cell>
          <cell r="E112">
            <v>719.01490482576276</v>
          </cell>
          <cell r="F112">
            <v>782.62701596976308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11120</v>
          </cell>
          <cell r="B113" t="str">
            <v xml:space="preserve">Petty Cash - Balykchy (Som)                       </v>
          </cell>
          <cell r="C113" t="str">
            <v>Мелкая наличность - Балыкчи (сом)</v>
          </cell>
          <cell r="D113">
            <v>2323.7848670086473</v>
          </cell>
          <cell r="E113">
            <v>-2339.2995151044615</v>
          </cell>
          <cell r="F113">
            <v>1814.7015908178942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11130</v>
          </cell>
          <cell r="B114" t="str">
            <v xml:space="preserve">Petty Cash - Karakol (Som)                        </v>
          </cell>
          <cell r="C114" t="str">
            <v>Мелкая наличность - Каракол (сом)</v>
          </cell>
          <cell r="D114">
            <v>1096.627023715891</v>
          </cell>
          <cell r="E114">
            <v>-897.06378810972524</v>
          </cell>
          <cell r="F114">
            <v>3966.5134164429455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1114</v>
          </cell>
          <cell r="B115" t="str">
            <v xml:space="preserve">Expatriate Medical                                </v>
          </cell>
          <cell r="C115" t="str">
            <v>Медобслуживание иностранных работников</v>
          </cell>
          <cell r="D115">
            <v>76.181784502110062</v>
          </cell>
          <cell r="E115">
            <v>362.24902659497695</v>
          </cell>
          <cell r="F115">
            <v>1305.6802052946882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11140</v>
          </cell>
          <cell r="B116" t="str">
            <v xml:space="preserve">Petty Cash - Med.Clinic (Som)                     </v>
          </cell>
          <cell r="C116" t="str">
            <v>Мелкая наличность - Медклиника (сом)</v>
          </cell>
          <cell r="D116">
            <v>14.557079816198696</v>
          </cell>
          <cell r="E116">
            <v>-164.59827774471412</v>
          </cell>
          <cell r="F116">
            <v>467.85526282078285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11150</v>
          </cell>
          <cell r="B117" t="str">
            <v xml:space="preserve">Petty Cash - Site (Som)                           </v>
          </cell>
          <cell r="C117" t="str">
            <v>Мелкая наличность - Объект (сом)</v>
          </cell>
          <cell r="D117">
            <v>-54.97861173604413</v>
          </cell>
          <cell r="E117">
            <v>-104.43216124560539</v>
          </cell>
          <cell r="F117">
            <v>13.417791183205196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A118">
            <v>11310</v>
          </cell>
          <cell r="B118" t="str">
            <v xml:space="preserve">Petty Cash - Bishkek (Usd)                        </v>
          </cell>
          <cell r="C118" t="str">
            <v>Мелкая наличность - Бишкек (долл. США)</v>
          </cell>
          <cell r="D118">
            <v>-12339.99999885559</v>
          </cell>
          <cell r="E118">
            <v>13715</v>
          </cell>
          <cell r="F118">
            <v>-223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A119">
            <v>11320</v>
          </cell>
          <cell r="B119" t="str">
            <v xml:space="preserve">Petty Cash - Med.Clinic (Usd)                     </v>
          </cell>
          <cell r="C119" t="str">
            <v>Мелкая наличность - Медклиника (доллар США)</v>
          </cell>
          <cell r="D119">
            <v>1508</v>
          </cell>
          <cell r="E119">
            <v>-1458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A120">
            <v>11330</v>
          </cell>
          <cell r="B120" t="str">
            <v xml:space="preserve">Petty Cash - Site (Usd)                           </v>
          </cell>
          <cell r="C120" t="str">
            <v>Мелкая наличность - объект (доллар США)</v>
          </cell>
          <cell r="D120">
            <v>58</v>
          </cell>
          <cell r="E120">
            <v>1540</v>
          </cell>
          <cell r="F120">
            <v>-1054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A121">
            <v>12000</v>
          </cell>
          <cell r="B121" t="str">
            <v xml:space="preserve">Bank and Cash Subsystem Control Acc               </v>
          </cell>
          <cell r="C121" t="str">
            <v>Контр. счет субсистемы банка и наличности</v>
          </cell>
          <cell r="D121">
            <v>8250263.3251565751</v>
          </cell>
          <cell r="E121">
            <v>1331770.9808328177</v>
          </cell>
          <cell r="F121">
            <v>3115085.6940500084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1201</v>
          </cell>
          <cell r="B122" t="str">
            <v xml:space="preserve">Contractor Services - Nationals                   </v>
          </cell>
          <cell r="C122" t="str">
            <v>Контрактные услуги - местные работники</v>
          </cell>
          <cell r="D122">
            <v>32900.857030159903</v>
          </cell>
          <cell r="E122">
            <v>96659.786618527054</v>
          </cell>
          <cell r="F122">
            <v>75588.144653131196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1202</v>
          </cell>
          <cell r="B123" t="str">
            <v xml:space="preserve">Contractor Services - Expats                      </v>
          </cell>
          <cell r="C123" t="str">
            <v>Контрактные услуги - иностранные работники</v>
          </cell>
          <cell r="D123">
            <v>12163.5</v>
          </cell>
          <cell r="E123">
            <v>1219.5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A124">
            <v>12350</v>
          </cell>
          <cell r="B124" t="str">
            <v xml:space="preserve">Cash In Progress (Usd)                            </v>
          </cell>
          <cell r="C124" t="str">
            <v>Наличность в прогрессе (долл.США)</v>
          </cell>
          <cell r="D124">
            <v>0</v>
          </cell>
          <cell r="E124">
            <v>0</v>
          </cell>
          <cell r="F124">
            <v>100000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1303</v>
          </cell>
          <cell r="B125" t="str">
            <v xml:space="preserve">Contractors                                       </v>
          </cell>
          <cell r="C125" t="str">
            <v>Контрактники</v>
          </cell>
          <cell r="D125">
            <v>150.73772792225736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14120</v>
          </cell>
          <cell r="B126" t="str">
            <v xml:space="preserve">A/R General New (Som)                             </v>
          </cell>
          <cell r="C126" t="str">
            <v>Общие счета дебиторов новые (сомы)</v>
          </cell>
          <cell r="D126">
            <v>-717.7037366612426</v>
          </cell>
          <cell r="E126">
            <v>710.57717306789402</v>
          </cell>
          <cell r="F126">
            <v>-15520.88151516178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14140</v>
          </cell>
          <cell r="B127" t="str">
            <v xml:space="preserve">A/R Loan Apricots (Som)                           </v>
          </cell>
          <cell r="C127" t="str">
            <v>С/Д заем на абрикосы (сомы)</v>
          </cell>
          <cell r="D127">
            <v>-711.64333662243735</v>
          </cell>
          <cell r="E127">
            <v>686.67049984061305</v>
          </cell>
          <cell r="F127">
            <v>637.54386604438332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14150</v>
          </cell>
          <cell r="B128" t="str">
            <v xml:space="preserve">A/R Karakol Apt Empl (Som)                        </v>
          </cell>
          <cell r="C128" t="str">
            <v>С/Д квартиры д/сотруд. в Караколе (сомы)</v>
          </cell>
          <cell r="D128">
            <v>-2748.8265847114594</v>
          </cell>
          <cell r="E128">
            <v>-1549.1827754343701</v>
          </cell>
          <cell r="F128">
            <v>-1390.2996412403443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A129">
            <v>14160</v>
          </cell>
          <cell r="B129" t="str">
            <v xml:space="preserve">A/R Kyrgyzaltyn                                   </v>
          </cell>
          <cell r="C129" t="str">
            <v>С/Д Кыргызалтын (сомы)</v>
          </cell>
          <cell r="D129">
            <v>609264.18899300904</v>
          </cell>
          <cell r="E129">
            <v>362885.35864242451</v>
          </cell>
          <cell r="F129">
            <v>-972149.54502415285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A130">
            <v>14170</v>
          </cell>
          <cell r="B130" t="str">
            <v xml:space="preserve">A/R - CUSTOMS                                     </v>
          </cell>
          <cell r="C130" t="str">
            <v>С/Д ТАМОЖНЯ (сомы)</v>
          </cell>
          <cell r="D130">
            <v>-4107.4644339736551</v>
          </cell>
          <cell r="E130">
            <v>3963.3261646776809</v>
          </cell>
          <cell r="F130">
            <v>3679.7769614538411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A131">
            <v>14205</v>
          </cell>
          <cell r="B131" t="str">
            <v xml:space="preserve">A/R Gold Sales (Usd)                              </v>
          </cell>
          <cell r="C131" t="str">
            <v>С/Д реализация золота (сомы)</v>
          </cell>
          <cell r="D131">
            <v>0</v>
          </cell>
          <cell r="E131">
            <v>40.000000000931323</v>
          </cell>
          <cell r="F131">
            <v>-40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A132">
            <v>14210</v>
          </cell>
          <cell r="B132" t="str">
            <v xml:space="preserve">A/R CAT Parts (USD)                               </v>
          </cell>
          <cell r="C132" t="str">
            <v>С/Д запчасти к экскаваторам (сомы)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A133">
            <v>14215</v>
          </cell>
          <cell r="B133" t="str">
            <v xml:space="preserve">A/R Offsetable (Usd)                              </v>
          </cell>
          <cell r="C133" t="str">
            <v>С/Д в зачет (долл. США)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A134">
            <v>14220</v>
          </cell>
          <cell r="B134" t="str">
            <v xml:space="preserve">A/R General New (Usd)                             </v>
          </cell>
          <cell r="C134" t="str">
            <v>Общие счета дебиторов новые (долл.США)</v>
          </cell>
          <cell r="D134">
            <v>2292.0598915281303</v>
          </cell>
          <cell r="E134">
            <v>-5648.81</v>
          </cell>
          <cell r="F134">
            <v>67012.81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A135">
            <v>14230</v>
          </cell>
          <cell r="B135" t="str">
            <v xml:space="preserve">Medical A/R - Cigna (Usd)                         </v>
          </cell>
          <cell r="C135" t="str">
            <v>Медицинские С/Д - Сигна (долл. США)</v>
          </cell>
          <cell r="D135">
            <v>11749.47</v>
          </cell>
          <cell r="E135">
            <v>-6464.34</v>
          </cell>
          <cell r="F135">
            <v>7500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A136">
            <v>14235</v>
          </cell>
          <cell r="B136" t="str">
            <v xml:space="preserve">SOS Prepaid (Cnd)                                 </v>
          </cell>
          <cell r="C136" t="str">
            <v xml:space="preserve">Предоплата - СОС </v>
          </cell>
          <cell r="D136">
            <v>-717.24019104152921</v>
          </cell>
          <cell r="E136">
            <v>-780.1752464376633</v>
          </cell>
          <cell r="F136">
            <v>-823.50746137965598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>
            <v>14240</v>
          </cell>
          <cell r="B137" t="str">
            <v xml:space="preserve">Gold Medals (Usd)                                 </v>
          </cell>
          <cell r="C137" t="str">
            <v>Золотые медали (долл. США)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>
            <v>14245</v>
          </cell>
          <cell r="B138" t="str">
            <v xml:space="preserve">A/R Cyanide Plant (Usd)                           </v>
          </cell>
          <cell r="C138" t="str">
            <v>С/Д цианидный завод (долл.США)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A139">
            <v>14255</v>
          </cell>
          <cell r="B139" t="str">
            <v xml:space="preserve">A/R Back Charge-Som/Usd (Usd)                     </v>
          </cell>
          <cell r="C139" t="str">
            <v>С/Д возврат начисления - сом/долл. (долл.США)</v>
          </cell>
          <cell r="D139">
            <v>35.199998474121095</v>
          </cell>
          <cell r="E139">
            <v>-5.0169022363277804E-3</v>
          </cell>
          <cell r="F139">
            <v>-35.200000000000003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A140">
            <v>14950</v>
          </cell>
          <cell r="B140" t="str">
            <v xml:space="preserve">Allowance For D/A (Som)                           </v>
          </cell>
          <cell r="C140" t="str">
            <v>Резерв под сомнит. долг (сом)</v>
          </cell>
          <cell r="D140">
            <v>1185.49679451056</v>
          </cell>
          <cell r="E140">
            <v>-1143.8955928535579</v>
          </cell>
          <cell r="F140">
            <v>-1062.0575935448869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A141">
            <v>14955</v>
          </cell>
          <cell r="B141" t="str">
            <v xml:space="preserve">Allowance For D/A (Usd)                           </v>
          </cell>
          <cell r="C141" t="str">
            <v>Резерв под сомнит. долг (долл.США)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A142">
            <v>15240</v>
          </cell>
          <cell r="B142" t="str">
            <v xml:space="preserve">A/R Cgi Kyrgyz (Usd)                              </v>
          </cell>
          <cell r="C142" t="str">
            <v>С/Д КГИ - Кыргызстан (долл.США)</v>
          </cell>
          <cell r="D142">
            <v>0</v>
          </cell>
          <cell r="E142">
            <v>1858.65</v>
          </cell>
          <cell r="F142">
            <v>-1733.89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>
            <v>15300</v>
          </cell>
          <cell r="B143" t="str">
            <v xml:space="preserve">Accounts Receivable Subsystem Control Acc         </v>
          </cell>
          <cell r="C143" t="str">
            <v>Контр. счет субсистемы счетов дебиторов</v>
          </cell>
          <cell r="D143">
            <v>-7019.4189974913752</v>
          </cell>
          <cell r="E143">
            <v>18758.506861717837</v>
          </cell>
          <cell r="F143">
            <v>-24169.888182262795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15360</v>
          </cell>
          <cell r="B144" t="str">
            <v xml:space="preserve">Expat Pay Advan Clearing (Cnd)                    </v>
          </cell>
          <cell r="C144" t="str">
            <v>Клиринг авансов под зарплату экспатриантов (кан. долл)</v>
          </cell>
          <cell r="D144">
            <v>5.3432813729159534E-12</v>
          </cell>
          <cell r="E144">
            <v>1.1084466677857563E-12</v>
          </cell>
          <cell r="F144">
            <v>-2.8990143619012088E-12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15370</v>
          </cell>
          <cell r="B145" t="str">
            <v xml:space="preserve">A/R Commissary (Som)                              </v>
          </cell>
          <cell r="C145" t="str">
            <v>С/Д магазин (долл.США)</v>
          </cell>
          <cell r="D145">
            <v>1.021277751171727E-15</v>
          </cell>
          <cell r="E145">
            <v>92.97464209663498</v>
          </cell>
          <cell r="F145">
            <v>1.0762090986330719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15420</v>
          </cell>
          <cell r="B146" t="str">
            <v xml:space="preserve">A/R Interest on STI Loan (USD)                    </v>
          </cell>
          <cell r="C146" t="str">
            <v>С/Д проценты по займу ГНИ (долл.США)</v>
          </cell>
          <cell r="D146">
            <v>1486.96</v>
          </cell>
          <cell r="E146">
            <v>1288.04</v>
          </cell>
          <cell r="F146">
            <v>1434.7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15430</v>
          </cell>
          <cell r="B147" t="str">
            <v xml:space="preserve">A/R Interest Income                               </v>
          </cell>
          <cell r="C147" t="str">
            <v/>
          </cell>
          <cell r="D147">
            <v>-4236.4362004621707</v>
          </cell>
          <cell r="E147">
            <v>3135.3533071388506</v>
          </cell>
          <cell r="F147">
            <v>4897.4349868299978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16100</v>
          </cell>
          <cell r="B148" t="str">
            <v xml:space="preserve">Inventory-Spare Parts                             </v>
          </cell>
          <cell r="C148" t="str">
            <v>ТМЗ - запчасти</v>
          </cell>
          <cell r="D148">
            <v>11612.010649795538</v>
          </cell>
          <cell r="E148">
            <v>-696701.4253392024</v>
          </cell>
          <cell r="F148">
            <v>-1411083.8300115531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16101</v>
          </cell>
          <cell r="B149" t="str">
            <v xml:space="preserve">Inventory Cut-Off Adjustment                      </v>
          </cell>
          <cell r="C149" t="str">
            <v>Корректировка запасов</v>
          </cell>
          <cell r="D149">
            <v>-63170.400000000001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16103</v>
          </cell>
          <cell r="B150" t="str">
            <v xml:space="preserve">Food and Supplies Inventory                       </v>
          </cell>
          <cell r="C150" t="str">
            <v>Запасы продовольствия и материалов</v>
          </cell>
          <cell r="D150">
            <v>-41771.839999999997</v>
          </cell>
          <cell r="E150">
            <v>-5202.140000000014</v>
          </cell>
          <cell r="F150">
            <v>-92861.23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16120</v>
          </cell>
          <cell r="B151" t="str">
            <v xml:space="preserve">Stock in Transit Control Acc                      </v>
          </cell>
          <cell r="C151" t="str">
            <v>Контр. счет запасов в пути</v>
          </cell>
          <cell r="D151">
            <v>573289.1810561372</v>
          </cell>
          <cell r="E151">
            <v>352747.44421911374</v>
          </cell>
          <cell r="F151">
            <v>-16157.592475061156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16200</v>
          </cell>
          <cell r="B152" t="str">
            <v xml:space="preserve">Provision for Freight                             </v>
          </cell>
          <cell r="C152" t="str">
            <v>Резерв на перевозки</v>
          </cell>
          <cell r="D152">
            <v>-265962.3547212946</v>
          </cell>
          <cell r="E152">
            <v>-43623.334542844561</v>
          </cell>
          <cell r="F152">
            <v>-132038.38887919838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17110</v>
          </cell>
          <cell r="B153" t="str">
            <v xml:space="preserve">Broken Ore - Cash                                 </v>
          </cell>
          <cell r="C153" t="str">
            <v>Отбитая руда - денеж. средства</v>
          </cell>
          <cell r="D153">
            <v>-46556.27</v>
          </cell>
          <cell r="E153">
            <v>504144.18</v>
          </cell>
          <cell r="F153">
            <v>-921393.94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17115</v>
          </cell>
          <cell r="B154" t="str">
            <v xml:space="preserve">Broken Ore Non-Cash                               </v>
          </cell>
          <cell r="C154" t="str">
            <v>Отбитая руда - неденеж. средства</v>
          </cell>
          <cell r="D154">
            <v>-15049.18</v>
          </cell>
          <cell r="E154">
            <v>-25299.9</v>
          </cell>
          <cell r="F154">
            <v>-287993.07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17120</v>
          </cell>
          <cell r="B155" t="str">
            <v xml:space="preserve">In-Circuit - Cash                                 </v>
          </cell>
          <cell r="C155" t="str">
            <v>Незаверш. произв. - денеж. средства</v>
          </cell>
          <cell r="D155">
            <v>-171792.24</v>
          </cell>
          <cell r="E155">
            <v>433293.11</v>
          </cell>
          <cell r="F155">
            <v>26320.6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17125</v>
          </cell>
          <cell r="B156" t="str">
            <v xml:space="preserve">In-Circuit Non-Cash                               </v>
          </cell>
          <cell r="C156" t="str">
            <v>Незаверш. произв. - неденеж. средства</v>
          </cell>
          <cell r="D156">
            <v>-50161.22</v>
          </cell>
          <cell r="E156">
            <v>72639.47</v>
          </cell>
          <cell r="F156">
            <v>-68619.05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17130</v>
          </cell>
          <cell r="B157" t="str">
            <v xml:space="preserve">Finished Goods - Cash                             </v>
          </cell>
          <cell r="C157" t="str">
            <v>Готовая продукция - денеж. средства</v>
          </cell>
          <cell r="D157">
            <v>-3277925.32</v>
          </cell>
          <cell r="E157">
            <v>478893.58</v>
          </cell>
          <cell r="F157">
            <v>569224.79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17135</v>
          </cell>
          <cell r="B158" t="str">
            <v xml:space="preserve">Finished Goods Non-Cash                           </v>
          </cell>
          <cell r="C158" t="str">
            <v>Готовая продукция - неденеж. средства</v>
          </cell>
          <cell r="D158">
            <v>-1477152.54</v>
          </cell>
          <cell r="E158">
            <v>119334.91</v>
          </cell>
          <cell r="F158">
            <v>124553.97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18100</v>
          </cell>
          <cell r="B159" t="str">
            <v xml:space="preserve">A/P Advance Payments Control Acc                  </v>
          </cell>
          <cell r="C159" t="str">
            <v>Контр. счет С/К авансовых платежей</v>
          </cell>
          <cell r="D159">
            <v>-8167.4340361791401</v>
          </cell>
          <cell r="E159">
            <v>-6315.9107886372176</v>
          </cell>
          <cell r="F159">
            <v>396977.84178410633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18210</v>
          </cell>
          <cell r="B160" t="str">
            <v xml:space="preserve">Prepaid Insurance (Usd)                           </v>
          </cell>
          <cell r="C160" t="str">
            <v>Предоплач. страхование (долл.США)</v>
          </cell>
          <cell r="D160">
            <v>-537142.5</v>
          </cell>
          <cell r="E160">
            <v>-485429.11</v>
          </cell>
          <cell r="F160">
            <v>-537142.5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18215</v>
          </cell>
          <cell r="B161" t="str">
            <v xml:space="preserve">Prepaid Insurance (Cnd)                           </v>
          </cell>
          <cell r="C161" t="str">
            <v/>
          </cell>
          <cell r="D161">
            <v>-8670.4607023071821</v>
          </cell>
          <cell r="E161">
            <v>-8756.6132442323724</v>
          </cell>
          <cell r="F161">
            <v>-10776.73206811182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18220</v>
          </cell>
          <cell r="B162" t="str">
            <v xml:space="preserve">Prepaid 2% Cam Guar (Usd)                         </v>
          </cell>
          <cell r="C162" t="str">
            <v>Предопл. 2% гарантия Камеко (долл.США)</v>
          </cell>
          <cell r="D162">
            <v>-128333.33</v>
          </cell>
          <cell r="E162">
            <v>-128333.33</v>
          </cell>
          <cell r="F162">
            <v>-128333.33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>
            <v>18300</v>
          </cell>
          <cell r="B163" t="str">
            <v xml:space="preserve">Orica Emulsion Materials Prepaid                  </v>
          </cell>
          <cell r="C163" t="str">
            <v>Предопл. эмульс.материалы Орика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>
            <v>18305</v>
          </cell>
          <cell r="B164" t="str">
            <v xml:space="preserve">Deferred Refinancing (Usd)                        </v>
          </cell>
          <cell r="C164" t="str">
            <v>Отсрочен. рефинансирование (долл.США)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>
            <v>18310</v>
          </cell>
          <cell r="B165" t="str">
            <v xml:space="preserve">Manual Prepaid (Usd)                              </v>
          </cell>
          <cell r="C165" t="str">
            <v>Предоплата вручную (долл. США)</v>
          </cell>
          <cell r="D165">
            <v>5041.38</v>
          </cell>
          <cell r="E165">
            <v>-15179.21</v>
          </cell>
          <cell r="F165">
            <v>50685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18320</v>
          </cell>
          <cell r="B166" t="str">
            <v xml:space="preserve">A/P House Rental (Som)                            </v>
          </cell>
          <cell r="C166" t="str">
            <v>С/К аренда жилья (сом)</v>
          </cell>
          <cell r="D166">
            <v>243.60786329178936</v>
          </cell>
          <cell r="E166">
            <v>212.84522260827094</v>
          </cell>
          <cell r="F166">
            <v>1424.134155479818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18330</v>
          </cell>
          <cell r="B167" t="str">
            <v xml:space="preserve">A/P House Rental (Usd)                            </v>
          </cell>
          <cell r="C167" t="str">
            <v>С/К аренда жилья (долл.США)</v>
          </cell>
          <cell r="D167">
            <v>4600</v>
          </cell>
          <cell r="E167">
            <v>-10300</v>
          </cell>
          <cell r="F167">
            <v>-8980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18910</v>
          </cell>
          <cell r="B168" t="str">
            <v xml:space="preserve">Prepaid Donations (Usd)                           </v>
          </cell>
          <cell r="C168" t="str">
            <v>Предоплата благотворительность (долл.США)</v>
          </cell>
          <cell r="D168">
            <v>0</v>
          </cell>
          <cell r="E168">
            <v>-33333.339999999997</v>
          </cell>
          <cell r="F168">
            <v>83333.33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>
            <v>2001</v>
          </cell>
          <cell r="B169" t="str">
            <v xml:space="preserve">Explosives                                        </v>
          </cell>
          <cell r="C169" t="str">
            <v>Взрывчатые вещества</v>
          </cell>
          <cell r="D169">
            <v>220435.27928690589</v>
          </cell>
          <cell r="E169">
            <v>295625.79216157965</v>
          </cell>
          <cell r="F169">
            <v>318135.66272090573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2002</v>
          </cell>
          <cell r="B170" t="str">
            <v xml:space="preserve">Blasting Accessories                              </v>
          </cell>
          <cell r="C170" t="str">
            <v>Принадлежности для взрывных работ</v>
          </cell>
          <cell r="D170">
            <v>105142.39477539062</v>
          </cell>
          <cell r="E170">
            <v>102618.24096679687</v>
          </cell>
          <cell r="F170">
            <v>102281.31461262703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2101</v>
          </cell>
          <cell r="B171" t="str">
            <v xml:space="preserve">Bits                                              </v>
          </cell>
          <cell r="C171" t="str">
            <v>Коронки</v>
          </cell>
          <cell r="D171">
            <v>3928.7683715820312</v>
          </cell>
          <cell r="E171">
            <v>7205.165283203125</v>
          </cell>
          <cell r="F171">
            <v>2259.491455078125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35920</v>
          </cell>
          <cell r="B172" t="str">
            <v xml:space="preserve">A/P Manual Accruals (Usd)                         </v>
          </cell>
          <cell r="C172" t="str">
            <v>С/К начисления вручную (долл.США)</v>
          </cell>
          <cell r="D172">
            <v>454932.96183343371</v>
          </cell>
          <cell r="E172">
            <v>84605.862846054428</v>
          </cell>
          <cell r="F172">
            <v>115753.91368115082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35925</v>
          </cell>
          <cell r="B173" t="str">
            <v xml:space="preserve">PSB Temporary Loan                                </v>
          </cell>
          <cell r="C173" t="str">
            <v>Промстройбанк временный заем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A174">
            <v>35930</v>
          </cell>
          <cell r="B174" t="str">
            <v xml:space="preserve">A/P Accrued Insurance (Usd)                       </v>
          </cell>
          <cell r="C174" t="str">
            <v>С/К начисленное страхование (долл.США)</v>
          </cell>
          <cell r="D174">
            <v>0</v>
          </cell>
          <cell r="E174">
            <v>-510.60653729000001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A175">
            <v>35950</v>
          </cell>
          <cell r="B175" t="str">
            <v xml:space="preserve">A/P Legal Fees (Cnd)                              </v>
          </cell>
          <cell r="C175" t="str">
            <v>С/К юридические гонорары (кан.долл)</v>
          </cell>
          <cell r="D175">
            <v>-9058.139861348609</v>
          </cell>
          <cell r="E175">
            <v>-6787.9697513931314</v>
          </cell>
          <cell r="F175">
            <v>-4764.3118750621215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A176">
            <v>3601</v>
          </cell>
          <cell r="B176" t="str">
            <v xml:space="preserve">Instrumentation Equipment                         </v>
          </cell>
          <cell r="C176" t="str">
            <v>Инструментальное оборудование</v>
          </cell>
          <cell r="D176">
            <v>6127.0118259624451</v>
          </cell>
          <cell r="E176">
            <v>21705.813540282299</v>
          </cell>
          <cell r="F176">
            <v>11663.48220539093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A177">
            <v>3603</v>
          </cell>
          <cell r="B177" t="str">
            <v xml:space="preserve">Radio Equipment and Licences                      </v>
          </cell>
          <cell r="C177" t="str">
            <v>Радиооборудование и лицензии</v>
          </cell>
          <cell r="D177">
            <v>3963.3612750244142</v>
          </cell>
          <cell r="E177">
            <v>1000.5173803710937</v>
          </cell>
          <cell r="F177">
            <v>19083.382004674375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A178">
            <v>3604</v>
          </cell>
          <cell r="B178" t="str">
            <v xml:space="preserve">Foxboro and Related Equipment                     </v>
          </cell>
          <cell r="C178" t="str">
            <v>Фоксборо и связанное оборудование</v>
          </cell>
          <cell r="D178">
            <v>489.90279531478882</v>
          </cell>
          <cell r="E178">
            <v>237.33879661560059</v>
          </cell>
          <cell r="F178">
            <v>2148.6175103187561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A179">
            <v>3605</v>
          </cell>
          <cell r="B179" t="str">
            <v xml:space="preserve">Meters and Gauges                                 </v>
          </cell>
          <cell r="C179" t="str">
            <v>Измерительные инструменты</v>
          </cell>
          <cell r="D179">
            <v>0</v>
          </cell>
          <cell r="E179">
            <v>171.12</v>
          </cell>
          <cell r="F179">
            <v>220.86073826195664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A180">
            <v>36105</v>
          </cell>
          <cell r="B180" t="str">
            <v xml:space="preserve">A/P Wages &amp; Salaries (Som)                        </v>
          </cell>
          <cell r="C180" t="str">
            <v>С/К зарплата (сом)</v>
          </cell>
          <cell r="D180">
            <v>5766.492769976554</v>
          </cell>
          <cell r="E180">
            <v>-56487.032469228659</v>
          </cell>
          <cell r="F180">
            <v>15486.189972033939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A181">
            <v>36110</v>
          </cell>
          <cell r="B181" t="str">
            <v xml:space="preserve">Salary Clearing Account (Som)                     </v>
          </cell>
          <cell r="C181" t="str">
            <v>Зарплата клиринговый счет (сом)</v>
          </cell>
          <cell r="D181">
            <v>-671.21871244462454</v>
          </cell>
          <cell r="E181">
            <v>-130732.40737735991</v>
          </cell>
          <cell r="F181">
            <v>137000.48191176134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A182">
            <v>36125</v>
          </cell>
          <cell r="B182" t="str">
            <v xml:space="preserve">Expat Pay Bank Clring 2 (Cnd)                     </v>
          </cell>
          <cell r="C182" t="str">
            <v>Экспатр. Банковский клиринг зарплаты 2 (кан.долл)</v>
          </cell>
          <cell r="D182">
            <v>90.373463981171881</v>
          </cell>
          <cell r="E182">
            <v>67.723875897053404</v>
          </cell>
          <cell r="F182">
            <v>47.533751324563582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A183">
            <v>36130</v>
          </cell>
          <cell r="B183" t="str">
            <v xml:space="preserve">Expat Payroll Clearing (Cnd)                      </v>
          </cell>
          <cell r="C183" t="str">
            <v>Экспатр. Зарплата Клиринг (кан.долл)</v>
          </cell>
          <cell r="D183">
            <v>1.7963926261380181E-11</v>
          </cell>
          <cell r="E183">
            <v>1.9719978890624472E-11</v>
          </cell>
          <cell r="F183">
            <v>2.0952509780000567E-11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A184">
            <v>36310</v>
          </cell>
          <cell r="B184" t="str">
            <v xml:space="preserve">A/P Ka Mgt Fee (Som)                              </v>
          </cell>
          <cell r="C184" t="str">
            <v>С/К К/А гонорар за менеджмент (сом)</v>
          </cell>
          <cell r="D184">
            <v>-62052.851824613143</v>
          </cell>
          <cell r="E184">
            <v>28704.878172062439</v>
          </cell>
          <cell r="F184">
            <v>-5346.5641868924267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>
            <v>36320</v>
          </cell>
          <cell r="B185" t="str">
            <v xml:space="preserve">A/P Royalty Tax (Som)                             </v>
          </cell>
          <cell r="C185" t="str">
            <v>С/К Налог роялти (сом)</v>
          </cell>
          <cell r="D185">
            <v>-106921.48758857918</v>
          </cell>
          <cell r="E185">
            <v>-65767.813847792</v>
          </cell>
          <cell r="F185">
            <v>114448.04608707319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>
            <v>36330</v>
          </cell>
          <cell r="B186" t="str">
            <v xml:space="preserve">A/P Koc Mgt Fee (Usd)                             </v>
          </cell>
          <cell r="C186" t="str">
            <v>С/К КОК гонорар за менеджмент (долл.США)</v>
          </cell>
          <cell r="D186">
            <v>143583.46</v>
          </cell>
          <cell r="E186">
            <v>-39218.800000000003</v>
          </cell>
          <cell r="F186">
            <v>-23298.23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A187">
            <v>36905</v>
          </cell>
          <cell r="B187" t="str">
            <v xml:space="preserve">Share Savings-Expat(Cnd)                          </v>
          </cell>
          <cell r="C187" t="str">
            <v>Сбережения по акциям-Экспатр.(кан.долл)</v>
          </cell>
          <cell r="D187">
            <v>-2.0129199691867536E-4</v>
          </cell>
          <cell r="E187">
            <v>-1.5084377225304309E-4</v>
          </cell>
          <cell r="F187">
            <v>-1.0587359722350614E-4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>
            <v>36910</v>
          </cell>
          <cell r="B188" t="str">
            <v xml:space="preserve">A/P By Employee (Intercom)(Cnd                    </v>
          </cell>
          <cell r="C188" t="str">
            <v>С/К по каждому сотруднику (Внутрихоз.)(кан.долл)</v>
          </cell>
          <cell r="D188">
            <v>-2.9026305955700309</v>
          </cell>
          <cell r="E188">
            <v>94.35135082083049</v>
          </cell>
          <cell r="F188">
            <v>-5.6172895881752689E-14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A189">
            <v>36920</v>
          </cell>
          <cell r="B189" t="str">
            <v xml:space="preserve">A/P Wage Garnishee (Som)                          </v>
          </cell>
          <cell r="C189" t="str">
            <v>С/К алименты с зарплаты (сом)</v>
          </cell>
          <cell r="D189">
            <v>-6.0160332081693468E-4</v>
          </cell>
          <cell r="E189">
            <v>-11682.37961488202</v>
          </cell>
          <cell r="F189">
            <v>11682.378680883183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A190">
            <v>36925</v>
          </cell>
          <cell r="B190" t="str">
            <v xml:space="preserve">A/P Car Rental (Som)                              </v>
          </cell>
          <cell r="C190" t="str">
            <v>С/К аренда машин (сом)</v>
          </cell>
          <cell r="D190">
            <v>0</v>
          </cell>
          <cell r="E190">
            <v>43.369083914840466</v>
          </cell>
          <cell r="F190">
            <v>-43.369083914840466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A191">
            <v>36930</v>
          </cell>
          <cell r="B191" t="str">
            <v xml:space="preserve">A/P Court Proceedings (Som)                       </v>
          </cell>
          <cell r="C191" t="str">
            <v>С/К судебные разбирательства (сом)</v>
          </cell>
          <cell r="D191">
            <v>-1.0324755550305413E-15</v>
          </cell>
          <cell r="E191">
            <v>9.5062846483529029E-16</v>
          </cell>
          <cell r="F191">
            <v>1.6375789613221059E-15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>
            <v>36935</v>
          </cell>
          <cell r="B192" t="str">
            <v xml:space="preserve">A/P Trade Union (Som)                             </v>
          </cell>
          <cell r="C192" t="str">
            <v>С/К Профсоюз (сом)</v>
          </cell>
          <cell r="D192">
            <v>1.8189894035458565E-12</v>
          </cell>
          <cell r="E192">
            <v>1.0358705693060521</v>
          </cell>
          <cell r="F192">
            <v>-1.035870569306212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>
            <v>36940</v>
          </cell>
          <cell r="B193" t="str">
            <v xml:space="preserve">A/P Expat Garnishee (Cnd)                         </v>
          </cell>
          <cell r="C193" t="str">
            <v>С/К алименты с экспатриантов (кан.долл)</v>
          </cell>
          <cell r="D193">
            <v>705.85110977343629</v>
          </cell>
          <cell r="E193">
            <v>-786.80712310608794</v>
          </cell>
          <cell r="F193">
            <v>-759.29066741240729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>
            <v>3703</v>
          </cell>
          <cell r="B194" t="str">
            <v xml:space="preserve">Maintenance Materials                             </v>
          </cell>
          <cell r="C194" t="str">
            <v>Материалы на ТО</v>
          </cell>
          <cell r="D194">
            <v>215.54670435564694</v>
          </cell>
          <cell r="E194">
            <v>108.82926163</v>
          </cell>
          <cell r="F194">
            <v>354.15591506580625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A195">
            <v>3704</v>
          </cell>
          <cell r="B195" t="str">
            <v xml:space="preserve">Maintenance Overhead                              </v>
          </cell>
          <cell r="C195" t="str">
            <v>Перевозка материалов</v>
          </cell>
          <cell r="D195">
            <v>0</v>
          </cell>
          <cell r="E195">
            <v>33.317987504110491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A196">
            <v>37130</v>
          </cell>
          <cell r="B196" t="str">
            <v xml:space="preserve">Forward Revaluation Liability                     </v>
          </cell>
          <cell r="C196" t="str">
            <v/>
          </cell>
          <cell r="D196">
            <v>0</v>
          </cell>
          <cell r="E196">
            <v>0</v>
          </cell>
          <cell r="F196">
            <v>18665307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A197">
            <v>4101</v>
          </cell>
          <cell r="B197" t="str">
            <v xml:space="preserve">Ground Transportation                             </v>
          </cell>
          <cell r="C197" t="str">
            <v>Наземный транспорт</v>
          </cell>
          <cell r="D197">
            <v>81016.432848256052</v>
          </cell>
          <cell r="E197">
            <v>45180.863005963642</v>
          </cell>
          <cell r="F197">
            <v>79741.115153977007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A198">
            <v>4102</v>
          </cell>
          <cell r="B198" t="str">
            <v xml:space="preserve">General Freight - Truck                           </v>
          </cell>
          <cell r="C198" t="str">
            <v>Основные грузоперевозки - грузовик</v>
          </cell>
          <cell r="D198">
            <v>7071.5084726990808</v>
          </cell>
          <cell r="E198">
            <v>4052.5417289664947</v>
          </cell>
          <cell r="F198">
            <v>668.21109287023762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>
            <v>4103</v>
          </cell>
          <cell r="B199" t="str">
            <v xml:space="preserve">General Freight - Air                             </v>
          </cell>
          <cell r="C199" t="str">
            <v>Основные грузовые перевозки - авиа</v>
          </cell>
          <cell r="D199">
            <v>15587.803881287224</v>
          </cell>
          <cell r="E199">
            <v>40315.20610732658</v>
          </cell>
          <cell r="F199">
            <v>11247.479662557995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A200">
            <v>4104</v>
          </cell>
          <cell r="B200" t="str">
            <v xml:space="preserve">General Freight - Sea                             </v>
          </cell>
          <cell r="C200" t="str">
            <v>Основные грузовые перевозки - море</v>
          </cell>
          <cell r="D200">
            <v>7923.45</v>
          </cell>
          <cell r="E200">
            <v>96726.04</v>
          </cell>
          <cell r="F200">
            <v>33613.97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>
            <v>4105</v>
          </cell>
          <cell r="B201" t="str">
            <v xml:space="preserve">General Freight - Rail                            </v>
          </cell>
          <cell r="C201" t="str">
            <v>Основные перевозки - ЖД</v>
          </cell>
          <cell r="D201">
            <v>6569.8560662390692</v>
          </cell>
          <cell r="E201">
            <v>9542.7052897817011</v>
          </cell>
          <cell r="F201">
            <v>6665.2998544858528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A202">
            <v>4106</v>
          </cell>
          <cell r="B202" t="str">
            <v xml:space="preserve">Customs Fees                                      </v>
          </cell>
          <cell r="C202" t="str">
            <v>Растамаживание</v>
          </cell>
          <cell r="D202">
            <v>13569.985283302638</v>
          </cell>
          <cell r="E202">
            <v>10057.011935917741</v>
          </cell>
          <cell r="F202">
            <v>9323.1323847047643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A203">
            <v>4107</v>
          </cell>
          <cell r="B203" t="str">
            <v xml:space="preserve">Freight Clearing                                  </v>
          </cell>
          <cell r="C203" t="str">
            <v>Клиринг перевозок</v>
          </cell>
          <cell r="D203">
            <v>-117692.6</v>
          </cell>
          <cell r="E203">
            <v>-195186.76</v>
          </cell>
          <cell r="F203">
            <v>-131335.73000000001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>
            <v>41205</v>
          </cell>
          <cell r="B204" t="str">
            <v xml:space="preserve">Senior Debt - Chase                               </v>
          </cell>
          <cell r="C204" t="str">
            <v>Старший Debt - Чейз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>
            <v>41210</v>
          </cell>
          <cell r="B205" t="str">
            <v xml:space="preserve">Senior Debt - Edc                                 </v>
          </cell>
          <cell r="C205" t="str">
            <v>Старший Debt - Edc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A206">
            <v>41225</v>
          </cell>
          <cell r="B206" t="str">
            <v xml:space="preserve">Subord Debt - Ebrd                                </v>
          </cell>
          <cell r="C206" t="str">
            <v>Суборд. Debt - ЕБРР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A207">
            <v>41230</v>
          </cell>
          <cell r="B207" t="str">
            <v xml:space="preserve">Subord Debt - Ifc                                 </v>
          </cell>
          <cell r="C207" t="str">
            <v>Суборд. Debt - МФК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A208">
            <v>41410</v>
          </cell>
          <cell r="B208" t="str">
            <v xml:space="preserve">Subord Debt - Cbi                                 </v>
          </cell>
          <cell r="C208" t="str">
            <v>Суборд. Debt - КБИ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>
            <v>41650</v>
          </cell>
          <cell r="B209" t="str">
            <v xml:space="preserve">L/T LEASE A/P SHOVEL #5 (USD)                     </v>
          </cell>
          <cell r="C209" t="str">
            <v>ДС АРЕНДА С/К ЭКСКАВ. №5 (долл.США)</v>
          </cell>
          <cell r="D209">
            <v>0</v>
          </cell>
          <cell r="E209">
            <v>0</v>
          </cell>
          <cell r="F209">
            <v>204448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A210">
            <v>4201</v>
          </cell>
          <cell r="B210" t="str">
            <v xml:space="preserve">Cycle Count Adjustments                           </v>
          </cell>
          <cell r="C210" t="str">
            <v>Корректировка по циклам прересчета</v>
          </cell>
          <cell r="D210">
            <v>-40106.630107300894</v>
          </cell>
          <cell r="E210">
            <v>40474.089999999997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A211">
            <v>4206</v>
          </cell>
          <cell r="B211" t="str">
            <v xml:space="preserve">Inventory Adjustments                             </v>
          </cell>
          <cell r="C211" t="str">
            <v>Корректировка ТМЗ</v>
          </cell>
          <cell r="D211">
            <v>-15526.651979982853</v>
          </cell>
          <cell r="E211">
            <v>11356.711982727051</v>
          </cell>
          <cell r="F211">
            <v>-5552.1317022132826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4207</v>
          </cell>
          <cell r="B212" t="str">
            <v xml:space="preserve">Goods Damaged in Transit/Lost                     </v>
          </cell>
          <cell r="C212" t="str">
            <v>Товары поврежденные при транспорт.</v>
          </cell>
          <cell r="D212">
            <v>203.09999918937683</v>
          </cell>
          <cell r="E212">
            <v>0</v>
          </cell>
          <cell r="F212">
            <v>1956.287899017334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A213">
            <v>43510</v>
          </cell>
          <cell r="B213" t="str">
            <v xml:space="preserve">Reclamation Provision                             </v>
          </cell>
          <cell r="C213" t="str">
            <v>Рекультивация Резерв</v>
          </cell>
          <cell r="D213">
            <v>-146569.92000000001</v>
          </cell>
          <cell r="E213">
            <v>-116849.60000000001</v>
          </cell>
          <cell r="F213">
            <v>-68597.759999999995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>
            <v>43610</v>
          </cell>
          <cell r="B214" t="str">
            <v xml:space="preserve">LEASE INT - CAT SHOVEL #1 (USD)                   </v>
          </cell>
          <cell r="C214" t="str">
            <v>ПРОЦЕНТЫ АРЕНДА - ЭКСКАВ. №1 (долл.США)</v>
          </cell>
          <cell r="D214">
            <v>170013.09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>
            <v>43620</v>
          </cell>
          <cell r="B215" t="str">
            <v xml:space="preserve">LEASE INT - CAT SHOVEL #2 (USD)                   </v>
          </cell>
          <cell r="C215" t="str">
            <v>ПРОЦЕНТЫ АРЕНДА - ЭКСКАВ. №2 (долл.США)</v>
          </cell>
          <cell r="D215">
            <v>-38.06</v>
          </cell>
          <cell r="E215">
            <v>0</v>
          </cell>
          <cell r="F215">
            <v>153986.69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>
            <v>43630</v>
          </cell>
          <cell r="B216" t="str">
            <v xml:space="preserve">LEASE INT - CAT SHOVEL #3 (USD)                   </v>
          </cell>
          <cell r="C216" t="str">
            <v>ПРОЦЕНТЫ АРЕНДА - ЭКСКАВ. №3 (долл.США)</v>
          </cell>
          <cell r="D216">
            <v>-122.2</v>
          </cell>
          <cell r="E216">
            <v>0</v>
          </cell>
          <cell r="F216">
            <v>149562.26999999999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43640</v>
          </cell>
          <cell r="B217" t="str">
            <v xml:space="preserve">LEASE INT - CAT SHOVEL #4 (USD)                   </v>
          </cell>
          <cell r="C217" t="str">
            <v>ПРОЦЕНТЫ АРЕНДА - ЭКСКАВ. №4 (долл.США)</v>
          </cell>
          <cell r="D217">
            <v>-289.02</v>
          </cell>
          <cell r="E217">
            <v>-45.7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A218">
            <v>43650</v>
          </cell>
          <cell r="B218" t="str">
            <v xml:space="preserve">LEASE INT - CAT SHOVEL #5 (USD)                   </v>
          </cell>
          <cell r="C218" t="str">
            <v>ПРОЦЕНТЫ АРЕНДА - ЭКСКАВ. №5 (долл.США)</v>
          </cell>
          <cell r="D218">
            <v>-4644.2700000000004</v>
          </cell>
          <cell r="E218">
            <v>-4126.55</v>
          </cell>
          <cell r="F218">
            <v>-4363.29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A219">
            <v>5101</v>
          </cell>
          <cell r="B219" t="str">
            <v xml:space="preserve">Mill Depreciation                                 </v>
          </cell>
          <cell r="C219" t="str">
            <v>Фабрика Амортизация</v>
          </cell>
          <cell r="D219">
            <v>1833091.44</v>
          </cell>
          <cell r="E219">
            <v>1548655.15</v>
          </cell>
          <cell r="F219">
            <v>1685813.46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A220">
            <v>5102</v>
          </cell>
          <cell r="B220" t="str">
            <v xml:space="preserve">Mine Depletion                                    </v>
          </cell>
          <cell r="C220" t="str">
            <v>Рудник Износ</v>
          </cell>
          <cell r="D220">
            <v>413274.84</v>
          </cell>
          <cell r="E220">
            <v>339590.58</v>
          </cell>
          <cell r="F220">
            <v>219961.95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A221">
            <v>5103</v>
          </cell>
          <cell r="B221" t="str">
            <v xml:space="preserve">Reclamation                                       </v>
          </cell>
          <cell r="C221" t="str">
            <v>Рекультивация</v>
          </cell>
          <cell r="D221">
            <v>146569.92000000001</v>
          </cell>
          <cell r="E221">
            <v>116849.60000000001</v>
          </cell>
          <cell r="F221">
            <v>68597.759999999995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>
            <v>5104</v>
          </cell>
          <cell r="B222" t="str">
            <v xml:space="preserve">Administration Assets Depreciation                </v>
          </cell>
          <cell r="C222" t="str">
            <v>Администр. активы Амортизация</v>
          </cell>
          <cell r="D222">
            <v>1233194.26</v>
          </cell>
          <cell r="E222">
            <v>1081510.5</v>
          </cell>
          <cell r="F222">
            <v>1071522.75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A223">
            <v>59200</v>
          </cell>
          <cell r="B223" t="str">
            <v xml:space="preserve">Hedge Reserve Deferred Charge Current             </v>
          </cell>
          <cell r="C223" t="str">
            <v/>
          </cell>
          <cell r="D223">
            <v>3259136.6</v>
          </cell>
          <cell r="E223">
            <v>1167334.3</v>
          </cell>
          <cell r="F223">
            <v>-714375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>
            <v>59220</v>
          </cell>
          <cell r="B224" t="str">
            <v xml:space="preserve">Hedge Reserve Effectiveness Test                  </v>
          </cell>
          <cell r="C224" t="str">
            <v/>
          </cell>
          <cell r="D224">
            <v>0</v>
          </cell>
          <cell r="E224">
            <v>0</v>
          </cell>
          <cell r="F224">
            <v>-22013427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A225">
            <v>6101</v>
          </cell>
          <cell r="B225" t="str">
            <v xml:space="preserve">Catering                                          </v>
          </cell>
          <cell r="C225" t="str">
            <v>Питание</v>
          </cell>
          <cell r="D225">
            <v>219.53226965833406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A226">
            <v>6102</v>
          </cell>
          <cell r="B226" t="str">
            <v xml:space="preserve">Office Coffee and Tea                             </v>
          </cell>
          <cell r="C226" t="str">
            <v>Кофе и чай для офиса</v>
          </cell>
          <cell r="D226">
            <v>90.936720637884434</v>
          </cell>
          <cell r="E226">
            <v>153.29187709987508</v>
          </cell>
          <cell r="F226">
            <v>52.196458829999997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A227">
            <v>6104</v>
          </cell>
          <cell r="B227" t="str">
            <v xml:space="preserve">Camp Food and Supplies                            </v>
          </cell>
          <cell r="C227" t="str">
            <v>Продукты питания для лагеря</v>
          </cell>
          <cell r="D227">
            <v>260375.16</v>
          </cell>
          <cell r="E227">
            <v>142753.04</v>
          </cell>
          <cell r="F227">
            <v>204857.02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61110</v>
          </cell>
          <cell r="B228" t="str">
            <v xml:space="preserve">Sales - Gold                                      </v>
          </cell>
          <cell r="C228" t="str">
            <v>Реализация - золото</v>
          </cell>
          <cell r="D228">
            <v>-25773407.890000001</v>
          </cell>
          <cell r="E228">
            <v>-14931487.109999999</v>
          </cell>
          <cell r="F228">
            <v>-16261424.91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61120</v>
          </cell>
          <cell r="B229" t="str">
            <v xml:space="preserve">Sales - Hedging                                   </v>
          </cell>
          <cell r="C229" t="str">
            <v>Реализация - хедж</v>
          </cell>
          <cell r="D229">
            <v>1402179</v>
          </cell>
          <cell r="E229">
            <v>1620211</v>
          </cell>
          <cell r="F229">
            <v>2286249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61125</v>
          </cell>
          <cell r="B230" t="str">
            <v xml:space="preserve">Hedge Adjustment (IAS)                            </v>
          </cell>
          <cell r="C230" t="str">
            <v/>
          </cell>
          <cell r="D230">
            <v>0</v>
          </cell>
          <cell r="E230">
            <v>0</v>
          </cell>
          <cell r="F230">
            <v>3348120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6500</v>
          </cell>
          <cell r="B231" t="str">
            <v xml:space="preserve">PO: Food and Supplies                             </v>
          </cell>
          <cell r="C231" t="str">
            <v>ЗП: продукты и принадлежности</v>
          </cell>
          <cell r="D231">
            <v>1.0901595815084875E-3</v>
          </cell>
          <cell r="E231">
            <v>3.7854573456570506E-3</v>
          </cell>
          <cell r="F231">
            <v>-2.1856078412383795E-2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7101</v>
          </cell>
          <cell r="B232" t="str">
            <v xml:space="preserve">Office Supplies                                   </v>
          </cell>
          <cell r="C232" t="str">
            <v>Офисные принадлежности</v>
          </cell>
          <cell r="D232">
            <v>9334.3154474003659</v>
          </cell>
          <cell r="E232">
            <v>10551.448657154442</v>
          </cell>
          <cell r="F232">
            <v>6417.4972720440228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71010</v>
          </cell>
          <cell r="B233" t="str">
            <v xml:space="preserve">Cost Of Goods Sold-Cash                           </v>
          </cell>
          <cell r="C233" t="str">
            <v>Себестоим. реализ.продукции-наличн.</v>
          </cell>
          <cell r="D233">
            <v>10649320.02</v>
          </cell>
          <cell r="E233">
            <v>6773300.8600000003</v>
          </cell>
          <cell r="F233">
            <v>8501655.5399999991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7102</v>
          </cell>
          <cell r="B234" t="str">
            <v xml:space="preserve">Computer Supplies                                 </v>
          </cell>
          <cell r="C234" t="str">
            <v>Компьютерные принадлежности</v>
          </cell>
          <cell r="D234">
            <v>1332.1382239077257</v>
          </cell>
          <cell r="E234">
            <v>3915.456905984473</v>
          </cell>
          <cell r="F234">
            <v>2174.9692184288483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71020</v>
          </cell>
          <cell r="B235" t="str">
            <v xml:space="preserve">Cost Of Goods Sold-Non-Cash                       </v>
          </cell>
          <cell r="C235" t="str">
            <v>Себестоим. реализ.продукции-неналичн.</v>
          </cell>
          <cell r="D235">
            <v>5168493.4000000004</v>
          </cell>
          <cell r="E235">
            <v>2919931.35</v>
          </cell>
          <cell r="F235">
            <v>3277954.08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7201</v>
          </cell>
          <cell r="B236" t="str">
            <v xml:space="preserve">Furniture and Fixture                             </v>
          </cell>
          <cell r="C236" t="str">
            <v>Мебель и оснащение</v>
          </cell>
          <cell r="D236">
            <v>2051.4201804806098</v>
          </cell>
          <cell r="E236">
            <v>3344.2834244136861</v>
          </cell>
          <cell r="F236">
            <v>5943.1023628255807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7202</v>
          </cell>
          <cell r="B237" t="str">
            <v xml:space="preserve">Office Equipment                                  </v>
          </cell>
          <cell r="C237" t="str">
            <v>Офисное оборудование</v>
          </cell>
          <cell r="D237">
            <v>1334.9501884838121</v>
          </cell>
          <cell r="E237">
            <v>2160.4432488289845</v>
          </cell>
          <cell r="F237">
            <v>4910.7801403631347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7203</v>
          </cell>
          <cell r="B238" t="str">
            <v xml:space="preserve">Specialty Equipment                               </v>
          </cell>
          <cell r="C238" t="str">
            <v>Специализированное оборудование</v>
          </cell>
          <cell r="D238">
            <v>5407.8360000000011</v>
          </cell>
          <cell r="E238">
            <v>449.79505963956944</v>
          </cell>
          <cell r="F238">
            <v>1854.0261510883672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7204</v>
          </cell>
          <cell r="B239" t="str">
            <v xml:space="preserve">Computer Software                                 </v>
          </cell>
          <cell r="C239" t="str">
            <v>Программное обеспечение</v>
          </cell>
          <cell r="D239">
            <v>1216.4063973650318</v>
          </cell>
          <cell r="E239">
            <v>348.49449218961661</v>
          </cell>
          <cell r="F239">
            <v>500.56080498000017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7205</v>
          </cell>
          <cell r="B240" t="str">
            <v xml:space="preserve">Computer Hardware                                 </v>
          </cell>
          <cell r="C240" t="str">
            <v>Компьютерные части</v>
          </cell>
          <cell r="D240">
            <v>1620.2431470864797</v>
          </cell>
          <cell r="E240">
            <v>2831.9115864906994</v>
          </cell>
          <cell r="F240">
            <v>1471.8059437010575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7206</v>
          </cell>
          <cell r="B241" t="str">
            <v xml:space="preserve">Equipment Rental                                  </v>
          </cell>
          <cell r="C241" t="str">
            <v>Аренда оборудования</v>
          </cell>
          <cell r="D241">
            <v>32076.243310983278</v>
          </cell>
          <cell r="E241">
            <v>33056.761551385127</v>
          </cell>
          <cell r="F241">
            <v>42944.026942528406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7301</v>
          </cell>
          <cell r="B242" t="str">
            <v xml:space="preserve">Bank Charges - Promstroy                          </v>
          </cell>
          <cell r="C242" t="str">
            <v>Банковские гонорары - Промстройбанк</v>
          </cell>
          <cell r="D242">
            <v>1723.1511728685168</v>
          </cell>
          <cell r="E242">
            <v>2509.7705790400005</v>
          </cell>
          <cell r="F242">
            <v>1612.4299315399999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7302</v>
          </cell>
          <cell r="B243" t="str">
            <v xml:space="preserve">Bank charges - Kyrgyzenergobank                   </v>
          </cell>
          <cell r="C243" t="str">
            <v>Банковские гонорары - Кыргызэнерго</v>
          </cell>
          <cell r="D243">
            <v>12593.572721639915</v>
          </cell>
          <cell r="E243">
            <v>4.3369083899999996</v>
          </cell>
          <cell r="F243">
            <v>5162.12253917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7304</v>
          </cell>
          <cell r="B244" t="str">
            <v xml:space="preserve">Banking Fees - Chase Operating                    </v>
          </cell>
          <cell r="C244" t="str">
            <v>Банковские гонорары - Чейз операционный</v>
          </cell>
          <cell r="D244">
            <v>2155</v>
          </cell>
          <cell r="E244">
            <v>1930</v>
          </cell>
          <cell r="F244">
            <v>2275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A245">
            <v>7305</v>
          </cell>
          <cell r="B245" t="str">
            <v xml:space="preserve">Banking Fees - Royal Bank of Canada               </v>
          </cell>
          <cell r="C245" t="str">
            <v>Банковские гонорары - Роял Банк Канады</v>
          </cell>
          <cell r="D245">
            <v>850.02584520358823</v>
          </cell>
          <cell r="E245">
            <v>1125.2434918199999</v>
          </cell>
          <cell r="F245">
            <v>1223.05406526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A246">
            <v>7306</v>
          </cell>
          <cell r="B246" t="str">
            <v xml:space="preserve">Banking Fees - Other                              </v>
          </cell>
          <cell r="C246" t="str">
            <v>Банковские гонорары - прочие</v>
          </cell>
          <cell r="D246">
            <v>2972.88</v>
          </cell>
          <cell r="E246">
            <v>2954.29</v>
          </cell>
          <cell r="F246">
            <v>3139.1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A247">
            <v>7307</v>
          </cell>
          <cell r="B247" t="str">
            <v xml:space="preserve">Other Finance and Admin                           </v>
          </cell>
          <cell r="C247" t="str">
            <v>Прочее финансовые и администр. расходы</v>
          </cell>
          <cell r="D247">
            <v>745</v>
          </cell>
          <cell r="E247">
            <v>3297.575637425698</v>
          </cell>
          <cell r="F247">
            <v>2137.8865169211535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A248">
            <v>7401</v>
          </cell>
          <cell r="B248" t="str">
            <v xml:space="preserve">Legal Fees                                        </v>
          </cell>
          <cell r="C248" t="str">
            <v>Комиссионные за юридические услуги</v>
          </cell>
          <cell r="D248">
            <v>-39000.269002621673</v>
          </cell>
          <cell r="E248">
            <v>76308.519340850107</v>
          </cell>
          <cell r="F248">
            <v>10405.178224422656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A249">
            <v>7402</v>
          </cell>
          <cell r="B249" t="str">
            <v xml:space="preserve">Audit Fees                                        </v>
          </cell>
          <cell r="C249" t="str">
            <v>Аудиторские гонорары</v>
          </cell>
          <cell r="D249">
            <v>-13927.800268225747</v>
          </cell>
          <cell r="E249">
            <v>30500</v>
          </cell>
          <cell r="F249">
            <v>11619.931855759998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7403</v>
          </cell>
          <cell r="B250" t="str">
            <v xml:space="preserve">Consulting                                        </v>
          </cell>
          <cell r="C250" t="str">
            <v>Консалтинг</v>
          </cell>
          <cell r="D250">
            <v>10392.005874098752</v>
          </cell>
          <cell r="E250">
            <v>25913.354361482907</v>
          </cell>
          <cell r="F250">
            <v>22162.495874246768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7404</v>
          </cell>
          <cell r="B251" t="str">
            <v xml:space="preserve">Technical Consultants                             </v>
          </cell>
          <cell r="C251" t="str">
            <v>Технические консультанты</v>
          </cell>
          <cell r="D251">
            <v>-18036.331288959889</v>
          </cell>
          <cell r="E251">
            <v>61069.3522084867</v>
          </cell>
          <cell r="F251">
            <v>26776.859397855384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7405</v>
          </cell>
          <cell r="B252" t="str">
            <v xml:space="preserve">JV Consultants                                    </v>
          </cell>
          <cell r="C252" t="str">
            <v>Консультанты СП</v>
          </cell>
          <cell r="D252">
            <v>-3160.8883937626015</v>
          </cell>
          <cell r="E252">
            <v>1065.1045982730984</v>
          </cell>
          <cell r="F252">
            <v>8375.0427225599997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7501</v>
          </cell>
          <cell r="B253" t="str">
            <v xml:space="preserve">Airline Tickets                                   </v>
          </cell>
          <cell r="C253" t="str">
            <v>Авиабилеты</v>
          </cell>
          <cell r="D253">
            <v>66974.986023767764</v>
          </cell>
          <cell r="E253">
            <v>190217.56394688744</v>
          </cell>
          <cell r="F253">
            <v>165767.54988858354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7502</v>
          </cell>
          <cell r="B254" t="str">
            <v xml:space="preserve">Business Travel                                   </v>
          </cell>
          <cell r="C254" t="str">
            <v>Командировки</v>
          </cell>
          <cell r="D254">
            <v>13684.484700013729</v>
          </cell>
          <cell r="E254">
            <v>30335.430443696514</v>
          </cell>
          <cell r="F254">
            <v>60339.907476464592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7504</v>
          </cell>
          <cell r="B255" t="str">
            <v xml:space="preserve">Conferences and Seminars                          </v>
          </cell>
          <cell r="C255" t="str">
            <v>Конференции и семинары</v>
          </cell>
          <cell r="D255">
            <v>0</v>
          </cell>
          <cell r="E255">
            <v>43.339010743740765</v>
          </cell>
          <cell r="F255">
            <v>3000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7505</v>
          </cell>
          <cell r="B256" t="str">
            <v xml:space="preserve">Travel Documentation                              </v>
          </cell>
          <cell r="C256" t="str">
            <v>Документация на поездки</v>
          </cell>
          <cell r="D256">
            <v>-1573.8086296545796</v>
          </cell>
          <cell r="E256">
            <v>4240.3807880503755</v>
          </cell>
          <cell r="F256">
            <v>4037.0401682975244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7601</v>
          </cell>
          <cell r="B257" t="str">
            <v xml:space="preserve">Telephone                                         </v>
          </cell>
          <cell r="C257" t="str">
            <v>Телефоны</v>
          </cell>
          <cell r="D257">
            <v>30682.210713641292</v>
          </cell>
          <cell r="E257">
            <v>61572.24711480704</v>
          </cell>
          <cell r="F257">
            <v>40847.679908850252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7602</v>
          </cell>
          <cell r="B258" t="str">
            <v xml:space="preserve">Courier                                           </v>
          </cell>
          <cell r="C258" t="str">
            <v>Курьер</v>
          </cell>
          <cell r="D258">
            <v>1465.6970516503957</v>
          </cell>
          <cell r="E258">
            <v>844.45207560237759</v>
          </cell>
          <cell r="F258">
            <v>1909.7703339623454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7603</v>
          </cell>
          <cell r="B259" t="str">
            <v xml:space="preserve">Postage                                           </v>
          </cell>
          <cell r="C259" t="str">
            <v>Почтовые</v>
          </cell>
          <cell r="D259">
            <v>-951.2696278633216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7701</v>
          </cell>
          <cell r="B260" t="str">
            <v xml:space="preserve">Corporate Contributions                           </v>
          </cell>
          <cell r="C260" t="str">
            <v>Корпоративные взносы</v>
          </cell>
          <cell r="D260">
            <v>2142.2464226730758</v>
          </cell>
          <cell r="E260">
            <v>9356.1757781411397</v>
          </cell>
          <cell r="F260">
            <v>22187.352927700846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7702</v>
          </cell>
          <cell r="B261" t="str">
            <v xml:space="preserve">Corporate Advertising                             </v>
          </cell>
          <cell r="C261" t="str">
            <v>Реклама компании</v>
          </cell>
          <cell r="D261">
            <v>128.69548586590452</v>
          </cell>
          <cell r="E261">
            <v>199.84473867958488</v>
          </cell>
          <cell r="F261">
            <v>1351.362828480582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7703</v>
          </cell>
          <cell r="B262" t="str">
            <v xml:space="preserve">Scholarships                                      </v>
          </cell>
          <cell r="C262" t="str">
            <v>Стипендии</v>
          </cell>
          <cell r="D262">
            <v>0</v>
          </cell>
          <cell r="E262">
            <v>33333.339999999997</v>
          </cell>
          <cell r="F262">
            <v>16666.669999999998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7801</v>
          </cell>
          <cell r="B263" t="str">
            <v xml:space="preserve">Medical Supplies                                  </v>
          </cell>
          <cell r="C263" t="str">
            <v>Медицинские принадлежности</v>
          </cell>
          <cell r="D263">
            <v>10672.144340144365</v>
          </cell>
          <cell r="E263">
            <v>8487.3545358173669</v>
          </cell>
          <cell r="F263">
            <v>14345.220236639616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7802</v>
          </cell>
          <cell r="B264" t="str">
            <v xml:space="preserve">Food Supplies                                     </v>
          </cell>
          <cell r="C264" t="str">
            <v>Пищевые продукты</v>
          </cell>
          <cell r="D264">
            <v>522.28198783454422</v>
          </cell>
          <cell r="E264">
            <v>142.72526042000001</v>
          </cell>
          <cell r="F264">
            <v>180.25205399999999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7803</v>
          </cell>
          <cell r="B265" t="str">
            <v xml:space="preserve">Rent                                              </v>
          </cell>
          <cell r="C265" t="str">
            <v>Аренда</v>
          </cell>
          <cell r="D265">
            <v>41412.390534951403</v>
          </cell>
          <cell r="E265">
            <v>62213.349123007785</v>
          </cell>
          <cell r="F265">
            <v>39601.486986011907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7805</v>
          </cell>
          <cell r="B266" t="str">
            <v xml:space="preserve">Insurance                                         </v>
          </cell>
          <cell r="C266" t="str">
            <v>Страхование</v>
          </cell>
          <cell r="D266">
            <v>449940.99567654484</v>
          </cell>
          <cell r="E266">
            <v>408960.6885036492</v>
          </cell>
          <cell r="F266">
            <v>448899.03000529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>
            <v>7807</v>
          </cell>
          <cell r="B267" t="str">
            <v xml:space="preserve">Licences and Permits                              </v>
          </cell>
          <cell r="C267" t="str">
            <v>Лицензии и разрешения</v>
          </cell>
          <cell r="D267">
            <v>-26269.757514747293</v>
          </cell>
          <cell r="E267">
            <v>108993.55160574238</v>
          </cell>
          <cell r="F267">
            <v>22132.043341612625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A268">
            <v>7808</v>
          </cell>
          <cell r="B268" t="str">
            <v xml:space="preserve">Books and Subscriptions                           </v>
          </cell>
          <cell r="C268" t="str">
            <v>Книги и подписные издания</v>
          </cell>
          <cell r="D268">
            <v>1652.1868300077201</v>
          </cell>
          <cell r="E268">
            <v>413.33282670467383</v>
          </cell>
          <cell r="F268">
            <v>2458.502715552293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A269">
            <v>7809</v>
          </cell>
          <cell r="B269" t="str">
            <v xml:space="preserve">Business Entertainment and Meals                  </v>
          </cell>
          <cell r="C269" t="str">
            <v>Представительские расходы</v>
          </cell>
          <cell r="D269">
            <v>649.99055486848988</v>
          </cell>
          <cell r="E269">
            <v>1349.6869279182401</v>
          </cell>
          <cell r="F269">
            <v>56.548858918298706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A270">
            <v>7901</v>
          </cell>
          <cell r="B270" t="str">
            <v xml:space="preserve">General Supplies                                  </v>
          </cell>
          <cell r="C270" t="str">
            <v>Общие принадлежности</v>
          </cell>
          <cell r="D270">
            <v>17254.500117782056</v>
          </cell>
          <cell r="E270">
            <v>17343.607579853557</v>
          </cell>
          <cell r="F270">
            <v>123668.84266778411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A271">
            <v>7902</v>
          </cell>
          <cell r="B271" t="str">
            <v xml:space="preserve">Miscellaneous  General Expense                    </v>
          </cell>
          <cell r="C271" t="str">
            <v>Прочие общие расходы</v>
          </cell>
          <cell r="D271">
            <v>1411.8393420957568</v>
          </cell>
          <cell r="E271">
            <v>3074.6550294609974</v>
          </cell>
          <cell r="F271">
            <v>109.31962282401864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>
            <v>7903</v>
          </cell>
          <cell r="B272" t="str">
            <v xml:space="preserve">Training                                          </v>
          </cell>
          <cell r="C272" t="str">
            <v>Треннинг</v>
          </cell>
          <cell r="D272">
            <v>0</v>
          </cell>
          <cell r="E272">
            <v>195.16087762000001</v>
          </cell>
          <cell r="F272">
            <v>-3.2179059417103417E-9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A273">
            <v>7906</v>
          </cell>
          <cell r="B273" t="str">
            <v xml:space="preserve">Exploration Drilling                              </v>
          </cell>
          <cell r="C273" t="str">
            <v>Геологоразведочное бурение</v>
          </cell>
          <cell r="D273">
            <v>3096.6255144032921</v>
          </cell>
          <cell r="E273">
            <v>61367.522003486083</v>
          </cell>
          <cell r="F273">
            <v>30028.648261509981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A274">
            <v>7907</v>
          </cell>
          <cell r="B274" t="str">
            <v xml:space="preserve">Other Materials                                   </v>
          </cell>
          <cell r="C274" t="str">
            <v>Прочие материалы</v>
          </cell>
          <cell r="D274">
            <v>5.1394063985609666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</row>
        <row r="275">
          <cell r="A275">
            <v>9100</v>
          </cell>
          <cell r="B275" t="str">
            <v xml:space="preserve">Cigna/Insurance Cost Recovery                     </v>
          </cell>
          <cell r="C275" t="str">
            <v>Возмещение затрат на страхование/Сигна</v>
          </cell>
          <cell r="D275">
            <v>-11749.47</v>
          </cell>
          <cell r="E275">
            <v>-9670.94</v>
          </cell>
          <cell r="F275">
            <v>-7500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91310</v>
          </cell>
          <cell r="B276" t="str">
            <v xml:space="preserve">Interest Revenue                                  </v>
          </cell>
          <cell r="C276" t="str">
            <v>Доход по процентам</v>
          </cell>
          <cell r="D276">
            <v>-7669.0311695015262</v>
          </cell>
          <cell r="E276">
            <v>-11507.113427158849</v>
          </cell>
          <cell r="F276">
            <v>-13955.306963099998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>
            <v>91320</v>
          </cell>
          <cell r="B277" t="str">
            <v xml:space="preserve">Interest Revenue on STI Loan                      </v>
          </cell>
          <cell r="C277" t="str">
            <v>Доход по процентам on ГНИ заем</v>
          </cell>
          <cell r="D277">
            <v>-1486.96</v>
          </cell>
          <cell r="E277">
            <v>-1288.04</v>
          </cell>
          <cell r="F277">
            <v>-1434.7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91910</v>
          </cell>
          <cell r="B278" t="str">
            <v xml:space="preserve">Miscellaneous Income                              </v>
          </cell>
          <cell r="C278" t="str">
            <v>Прочие доход</v>
          </cell>
          <cell r="D278">
            <v>137645.2430819307</v>
          </cell>
          <cell r="E278">
            <v>-127.25840596</v>
          </cell>
          <cell r="F278">
            <v>-248.66069519999999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95105</v>
          </cell>
          <cell r="B279" t="str">
            <v xml:space="preserve">Senior Debt Int - Chase                           </v>
          </cell>
          <cell r="C279" t="str">
            <v>Проц. старшего займа - Чейз</v>
          </cell>
          <cell r="D279">
            <v>158164.57999999999</v>
          </cell>
          <cell r="E279">
            <v>142858.32999999999</v>
          </cell>
          <cell r="F279">
            <v>158164.57999999999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>
            <v>95125</v>
          </cell>
          <cell r="B280" t="str">
            <v xml:space="preserve">Subordinated Debt Int - Ebrd                      </v>
          </cell>
          <cell r="C280" t="str">
            <v>Проц. суборд. займа - ЕБРР</v>
          </cell>
          <cell r="D280">
            <v>34940</v>
          </cell>
          <cell r="E280">
            <v>33094</v>
          </cell>
          <cell r="F280">
            <v>44847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>
            <v>95130</v>
          </cell>
          <cell r="B281" t="str">
            <v xml:space="preserve">Subordinated Debt Int - Ifc                       </v>
          </cell>
          <cell r="C281" t="str">
            <v>Проц. суборд. займа - МФК</v>
          </cell>
          <cell r="D281">
            <v>34940</v>
          </cell>
          <cell r="E281">
            <v>33094</v>
          </cell>
          <cell r="F281">
            <v>44847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>
            <v>95220</v>
          </cell>
          <cell r="B282" t="str">
            <v xml:space="preserve">Lease Int CAT Shovel #2                           </v>
          </cell>
          <cell r="C282" t="str">
            <v>ПРОЦЕНТЫ АРЕНДА ЭКСКАВ. №2</v>
          </cell>
          <cell r="D282">
            <v>38.06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95230</v>
          </cell>
          <cell r="B283" t="str">
            <v xml:space="preserve">Lease Int CAT Shovel #3                           </v>
          </cell>
          <cell r="C283" t="str">
            <v>ПРОЦЕНТЫ АРЕНДА ЭКСКАВ. №3</v>
          </cell>
          <cell r="D283">
            <v>122.2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>
            <v>95240</v>
          </cell>
          <cell r="B284" t="str">
            <v xml:space="preserve">Lease Int CAT Shovel #4                           </v>
          </cell>
          <cell r="C284" t="str">
            <v>ПРОЦЕНТЫ АРЕНДА ЭКСКАВ. №4</v>
          </cell>
          <cell r="D284">
            <v>289.02</v>
          </cell>
          <cell r="E284">
            <v>45.7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>
            <v>95250</v>
          </cell>
          <cell r="B285" t="str">
            <v xml:space="preserve">Lease Int Cat Shovel #5                           </v>
          </cell>
          <cell r="C285" t="str">
            <v>ПРОЦЕНТЫ АРЕНДА ЭКСКАВ. №5</v>
          </cell>
          <cell r="D285">
            <v>4644.2700000000004</v>
          </cell>
          <cell r="E285">
            <v>4126.55</v>
          </cell>
          <cell r="F285">
            <v>4363.29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A286">
            <v>95410</v>
          </cell>
          <cell r="B286" t="str">
            <v xml:space="preserve">Subordinated Debt Int - Cameco                    </v>
          </cell>
          <cell r="C286" t="str">
            <v>Проц. суборд. займа - Камеко</v>
          </cell>
          <cell r="D286">
            <v>390487.29</v>
          </cell>
          <cell r="E286">
            <v>352698.2</v>
          </cell>
          <cell r="F286">
            <v>392163.92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A287">
            <v>95510</v>
          </cell>
          <cell r="B287" t="str">
            <v xml:space="preserve">Cameco Guarantee 2% Fee                           </v>
          </cell>
          <cell r="C287" t="str">
            <v>Плата за гарантию Камеко 2%</v>
          </cell>
          <cell r="D287">
            <v>128333.33</v>
          </cell>
          <cell r="E287">
            <v>128333.33</v>
          </cell>
          <cell r="F287">
            <v>128333.33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A288">
            <v>95620</v>
          </cell>
          <cell r="B288" t="str">
            <v xml:space="preserve">USD/SOM Gain/Loss on Foreign Currencies           </v>
          </cell>
          <cell r="C288" t="str">
            <v>долл.США/сом прибыль/убыток от курс. разн.</v>
          </cell>
          <cell r="D288">
            <v>40567.811769590415</v>
          </cell>
          <cell r="E288">
            <v>6503.0861189766256</v>
          </cell>
          <cell r="F288">
            <v>17029.529247408289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A289">
            <v>95625</v>
          </cell>
          <cell r="B289" t="str">
            <v xml:space="preserve">Currency Gain/Loss - USD                          </v>
          </cell>
          <cell r="C289" t="str">
            <v>Прибыль/убыток курс.разн.- долл.США</v>
          </cell>
          <cell r="D289">
            <v>-11562.508527292754</v>
          </cell>
          <cell r="E289">
            <v>62700.030550465104</v>
          </cell>
          <cell r="F289">
            <v>121908.83538646239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A290">
            <v>95630</v>
          </cell>
          <cell r="B290" t="str">
            <v xml:space="preserve">Currency Gain/Loss - SOM                          </v>
          </cell>
          <cell r="C290" t="str">
            <v>Прибыль/убыток курс.разн.- сом</v>
          </cell>
          <cell r="D290">
            <v>-1.6298145055770874E-9</v>
          </cell>
          <cell r="E290">
            <v>3.0267983675003052E-9</v>
          </cell>
          <cell r="F290">
            <v>2.3283064365386963E-10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A291">
            <v>95705</v>
          </cell>
          <cell r="B291" t="str">
            <v xml:space="preserve">Miscellaneous Expenses                            </v>
          </cell>
          <cell r="C291" t="str">
            <v>Прочие расходы</v>
          </cell>
          <cell r="D291">
            <v>157.03756049509616</v>
          </cell>
          <cell r="E291">
            <v>79.510059459999994</v>
          </cell>
          <cell r="F291">
            <v>80.43041934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A292">
            <v>95715</v>
          </cell>
          <cell r="B292" t="str">
            <v xml:space="preserve">Legal Fees                                        </v>
          </cell>
          <cell r="C292" t="str">
            <v>Юридические гонорары</v>
          </cell>
          <cell r="D292">
            <v>1006.4599845959456</v>
          </cell>
          <cell r="E292">
            <v>754.21886125998572</v>
          </cell>
          <cell r="F292">
            <v>529.36798611999257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A293">
            <v>95735</v>
          </cell>
          <cell r="B293" t="str">
            <v xml:space="preserve">Other Financing Charges                           </v>
          </cell>
          <cell r="C293" t="str">
            <v>Прочие финансовые начисления</v>
          </cell>
          <cell r="D293">
            <v>0</v>
          </cell>
          <cell r="E293">
            <v>174444.34019282</v>
          </cell>
          <cell r="F293">
            <v>624.53525689875153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95740</v>
          </cell>
          <cell r="B294" t="str">
            <v xml:space="preserve">Opic                                              </v>
          </cell>
          <cell r="C294" t="str">
            <v>ОПИК</v>
          </cell>
          <cell r="D294">
            <v>139287.67000000001</v>
          </cell>
          <cell r="E294">
            <v>125808.22</v>
          </cell>
          <cell r="F294">
            <v>139287.67000000001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95750</v>
          </cell>
          <cell r="B295" t="str">
            <v xml:space="preserve">Exploration                                       </v>
          </cell>
          <cell r="C295" t="str">
            <v>Геологоразведка</v>
          </cell>
          <cell r="D295">
            <v>60664.76</v>
          </cell>
          <cell r="E295">
            <v>215497.52</v>
          </cell>
          <cell r="F295">
            <v>331041.64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9590</v>
          </cell>
          <cell r="B296" t="str">
            <v xml:space="preserve">Equipment Purchases                               </v>
          </cell>
          <cell r="C296" t="str">
            <v>Покупка капитального оборудования</v>
          </cell>
          <cell r="D296">
            <v>0</v>
          </cell>
          <cell r="E296">
            <v>20620.450546212836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96110</v>
          </cell>
          <cell r="B297" t="str">
            <v xml:space="preserve">Kumtor Management Fee                             </v>
          </cell>
          <cell r="C297" t="str">
            <v>Кумтор Гонорар за менеджмент</v>
          </cell>
          <cell r="D297">
            <v>356048.32</v>
          </cell>
          <cell r="E297">
            <v>395267.12</v>
          </cell>
          <cell r="F297">
            <v>418565.35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96120</v>
          </cell>
          <cell r="B298" t="str">
            <v xml:space="preserve">Kyrgyzalten Mgmt Contract                         </v>
          </cell>
          <cell r="C298" t="str">
            <v>Кыргызалтын контракт на менеджмент</v>
          </cell>
          <cell r="D298">
            <v>55385.294873439998</v>
          </cell>
          <cell r="E298">
            <v>61486.001110249999</v>
          </cell>
          <cell r="F298">
            <v>65110.166468880008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96220</v>
          </cell>
          <cell r="B299" t="str">
            <v xml:space="preserve">Gain/Loss On F.A. Disposal Usd                    </v>
          </cell>
          <cell r="C299" t="str">
            <v>Прибыль/убыток от выбытия О.С. долл.США</v>
          </cell>
          <cell r="D299">
            <v>-900</v>
          </cell>
          <cell r="E299">
            <v>-8783.34</v>
          </cell>
          <cell r="F299">
            <v>-900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96250</v>
          </cell>
          <cell r="B300" t="str">
            <v xml:space="preserve">Loss On Disposal -Other Assets                    </v>
          </cell>
          <cell r="C300" t="str">
            <v>Убыток от выбытия -Прочие активы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96310</v>
          </cell>
          <cell r="B301" t="str">
            <v xml:space="preserve">Concession Tax                                    </v>
          </cell>
          <cell r="C301" t="str">
            <v>Концессия</v>
          </cell>
          <cell r="D301">
            <v>294007.28999999998</v>
          </cell>
          <cell r="E301">
            <v>165437.54</v>
          </cell>
          <cell r="F301">
            <v>190070.41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96320</v>
          </cell>
          <cell r="B302" t="str">
            <v xml:space="preserve">Royalty Tax                                       </v>
          </cell>
          <cell r="C302" t="str">
            <v>Налог роялти</v>
          </cell>
          <cell r="D302">
            <v>110252.73177254642</v>
          </cell>
          <cell r="E302">
            <v>62039.075624539997</v>
          </cell>
          <cell r="F302">
            <v>71276.404528929997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96330</v>
          </cell>
          <cell r="B303" t="str">
            <v xml:space="preserve">Social Fund Tax                                   </v>
          </cell>
          <cell r="C303" t="str">
            <v>Налог в Соцфонд</v>
          </cell>
          <cell r="D303">
            <v>89793</v>
          </cell>
          <cell r="E303">
            <v>100573</v>
          </cell>
          <cell r="F303">
            <v>-84549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96340</v>
          </cell>
          <cell r="B304" t="str">
            <v xml:space="preserve">Road Tax                                          </v>
          </cell>
          <cell r="C304" t="str">
            <v>Налог на дороги</v>
          </cell>
          <cell r="D304">
            <v>206200.11231668841</v>
          </cell>
          <cell r="E304">
            <v>119579.73146995001</v>
          </cell>
          <cell r="F304">
            <v>130102.26189117001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96360</v>
          </cell>
          <cell r="B305" t="str">
            <v xml:space="preserve">Mineral Resource Tax Expense                      </v>
          </cell>
          <cell r="C305" t="str">
            <v>Затраты по налогу в минер. сырьевую базу</v>
          </cell>
          <cell r="D305">
            <v>1288252.5161677159</v>
          </cell>
          <cell r="E305">
            <v>746767.18174681999</v>
          </cell>
          <cell r="F305">
            <v>812879.50144884002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A306">
            <v>96370</v>
          </cell>
          <cell r="B306" t="str">
            <v xml:space="preserve">VAT on Imports of Consumables Expense             </v>
          </cell>
          <cell r="C306" t="str">
            <v>Затраты по НДС на товары</v>
          </cell>
          <cell r="D306">
            <v>11127.844993522716</v>
          </cell>
          <cell r="E306">
            <v>8072.9162092999995</v>
          </cell>
          <cell r="F306">
            <v>11736.874204520002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A307">
            <v>96380</v>
          </cell>
          <cell r="B307" t="str">
            <v xml:space="preserve">Emergency Fund Tax Expense                        </v>
          </cell>
          <cell r="C307" t="str">
            <v>Затраты по налогу в фонд чрезвыч. ситуаций</v>
          </cell>
          <cell r="D307">
            <v>386601.11852859682</v>
          </cell>
          <cell r="E307">
            <v>223972.30661842</v>
          </cell>
          <cell r="F307">
            <v>243921.37361226004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A308">
            <v>96390</v>
          </cell>
          <cell r="B308" t="str">
            <v xml:space="preserve">Withholding Tax on Foreign Contractors Expense    </v>
          </cell>
          <cell r="C308" t="str">
            <v>Затраты по налогу на  иностранных подрядчиков</v>
          </cell>
          <cell r="D308">
            <v>28890.937513383869</v>
          </cell>
          <cell r="E308">
            <v>37875.531807260006</v>
          </cell>
          <cell r="F308">
            <v>464893.25685881992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A309">
            <v>96410</v>
          </cell>
          <cell r="B309" t="str">
            <v xml:space="preserve">Withholding Tax on Foreign Insuarance Expense     </v>
          </cell>
          <cell r="C309" t="str">
            <v>Затраты по налогу на  иностранное страхование</v>
          </cell>
          <cell r="D309">
            <v>33837.808899738746</v>
          </cell>
          <cell r="E309">
            <v>26684.39016563</v>
          </cell>
          <cell r="F309">
            <v>29286.632014750005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A310">
            <v>96420</v>
          </cell>
          <cell r="B310" t="str">
            <v xml:space="preserve">Environment Pollution Tax Expense                 </v>
          </cell>
          <cell r="C310" t="str">
            <v>Затраты по налогу за загрязнение ОС</v>
          </cell>
          <cell r="D310">
            <v>20849.993575742003</v>
          </cell>
          <cell r="E310">
            <v>-40716.663545056595</v>
          </cell>
          <cell r="F310">
            <v>13750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96430</v>
          </cell>
          <cell r="B311" t="str">
            <v xml:space="preserve">Profit Tax Expense                                </v>
          </cell>
          <cell r="C311" t="str">
            <v>Затраты по налогу на прибыль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96440</v>
          </cell>
          <cell r="B312" t="str">
            <v xml:space="preserve">Excise Tax Expense                                </v>
          </cell>
          <cell r="C312" t="str">
            <v>Затраты по акцизу</v>
          </cell>
          <cell r="D312">
            <v>72829.702225221816</v>
          </cell>
          <cell r="E312">
            <v>3518.5237375699999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9902</v>
          </cell>
          <cell r="B313" t="str">
            <v xml:space="preserve">Allocation for Service Equipment                  </v>
          </cell>
          <cell r="C313" t="str">
            <v>Перераспред. затрат по обслуж. оборудованию</v>
          </cell>
          <cell r="D313">
            <v>-34337.620000000003</v>
          </cell>
          <cell r="E313">
            <v>-126832.04</v>
          </cell>
          <cell r="F313">
            <v>-205014.73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9905</v>
          </cell>
          <cell r="B314" t="str">
            <v xml:space="preserve">Assay Costs                                       </v>
          </cell>
          <cell r="C314" t="str">
            <v>Перераспред. затрат на аналитические услуги</v>
          </cell>
          <cell r="D314">
            <v>0</v>
          </cell>
          <cell r="E314">
            <v>2889.3641733733821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9907</v>
          </cell>
          <cell r="B315" t="str">
            <v xml:space="preserve">Allocation For Projects                           </v>
          </cell>
          <cell r="C315" t="str">
            <v>Перераспред. затрат на проекты</v>
          </cell>
          <cell r="D315">
            <v>26262.99</v>
          </cell>
          <cell r="E315">
            <v>-152146.16</v>
          </cell>
          <cell r="F315">
            <v>-211316.5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9910</v>
          </cell>
          <cell r="B316" t="str">
            <v xml:space="preserve">Camp Catering Cost                                </v>
          </cell>
          <cell r="C316" t="str">
            <v>Перераспределение прочих расходов</v>
          </cell>
          <cell r="D316">
            <v>0</v>
          </cell>
          <cell r="E316">
            <v>-6179.25</v>
          </cell>
          <cell r="F316">
            <v>-14256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9911</v>
          </cell>
          <cell r="B317" t="str">
            <v xml:space="preserve">Site Services Costs                               </v>
          </cell>
          <cell r="C317" t="str">
            <v/>
          </cell>
          <cell r="D317">
            <v>1848</v>
          </cell>
          <cell r="E317">
            <v>-3696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9949</v>
          </cell>
          <cell r="B318" t="str">
            <v xml:space="preserve">External Expence Recoveries                       </v>
          </cell>
          <cell r="C318" t="str">
            <v>Возвмещение расходов извне</v>
          </cell>
          <cell r="D318">
            <v>5938.3062338883856</v>
          </cell>
          <cell r="E318">
            <v>-4537.3789451641287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2102</v>
          </cell>
          <cell r="B319" t="str">
            <v xml:space="preserve">Hammers                                           </v>
          </cell>
          <cell r="C319" t="str">
            <v>Принадлежности</v>
          </cell>
          <cell r="D319">
            <v>32603.103205680847</v>
          </cell>
          <cell r="E319">
            <v>33446.652187347412</v>
          </cell>
          <cell r="F319">
            <v>36813.506553649902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2103</v>
          </cell>
          <cell r="B320" t="str">
            <v xml:space="preserve">Steel: Pipes and Rods                             </v>
          </cell>
          <cell r="C320" t="str">
            <v>Сталь: трубы и брусы</v>
          </cell>
          <cell r="D320">
            <v>12783.392092970596</v>
          </cell>
          <cell r="E320">
            <v>26988.383830240204</v>
          </cell>
          <cell r="F320">
            <v>59900.16181011709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2104</v>
          </cell>
          <cell r="B321" t="str">
            <v xml:space="preserve">Exploration Equipment                             </v>
          </cell>
          <cell r="C321" t="str">
            <v>Геологоразведочное оборудование</v>
          </cell>
          <cell r="D321">
            <v>101.16239547729492</v>
          </cell>
          <cell r="E321">
            <v>12.562399864196777</v>
          </cell>
          <cell r="F321">
            <v>265.16599369049072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2201</v>
          </cell>
          <cell r="B322" t="str">
            <v xml:space="preserve">Anhydrous Borax                                   </v>
          </cell>
          <cell r="C322" t="str">
            <v>Безводная бура</v>
          </cell>
          <cell r="D322">
            <v>257.1199951171875</v>
          </cell>
          <cell r="E322">
            <v>226.26559567451477</v>
          </cell>
          <cell r="F322">
            <v>165.84239196777344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A323">
            <v>2202</v>
          </cell>
          <cell r="B323" t="str">
            <v xml:space="preserve">Anti-scalant                                      </v>
          </cell>
          <cell r="C323" t="str">
            <v>Антипригар</v>
          </cell>
          <cell r="D323">
            <v>8239.5595703125</v>
          </cell>
          <cell r="E323">
            <v>1177.06005859375</v>
          </cell>
          <cell r="F323">
            <v>7062.3603515625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A324">
            <v>2203</v>
          </cell>
          <cell r="B324" t="str">
            <v xml:space="preserve">Carbon                                            </v>
          </cell>
          <cell r="C324" t="str">
            <v>Углерод</v>
          </cell>
          <cell r="D324">
            <v>84007</v>
          </cell>
          <cell r="E324">
            <v>91211.3984375</v>
          </cell>
          <cell r="F324">
            <v>110404.6015625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A325">
            <v>2206</v>
          </cell>
          <cell r="B325" t="str">
            <v xml:space="preserve">Diesel Reagent Usage                              </v>
          </cell>
          <cell r="C325" t="str">
            <v>Использование дизеля как реагента</v>
          </cell>
          <cell r="D325">
            <v>0</v>
          </cell>
          <cell r="E325">
            <v>0</v>
          </cell>
          <cell r="F325">
            <v>78267.399999999994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>
            <v>2208</v>
          </cell>
          <cell r="B326" t="str">
            <v xml:space="preserve">Flocculants                                       </v>
          </cell>
          <cell r="C326" t="str">
            <v>Флоккулянт</v>
          </cell>
          <cell r="D326">
            <v>36324.19921875</v>
          </cell>
          <cell r="E326">
            <v>38238</v>
          </cell>
          <cell r="F326">
            <v>45606.69921875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A327">
            <v>2209</v>
          </cell>
          <cell r="B327" t="str">
            <v xml:space="preserve">Frother                                           </v>
          </cell>
          <cell r="C327" t="str">
            <v>Пенообразователь</v>
          </cell>
          <cell r="D327">
            <v>21906.0322265625</v>
          </cell>
          <cell r="E327">
            <v>13072.33935546875</v>
          </cell>
          <cell r="F327">
            <v>16606.54931640625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A328">
            <v>2210</v>
          </cell>
          <cell r="B328" t="str">
            <v xml:space="preserve">Grinding Balls - 100mm                            </v>
          </cell>
          <cell r="C328" t="str">
            <v>Шары помольные - 100мм</v>
          </cell>
          <cell r="D328">
            <v>78199.4453125</v>
          </cell>
          <cell r="E328">
            <v>72857.5390625</v>
          </cell>
          <cell r="F328">
            <v>91881.8125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A329">
            <v>2211</v>
          </cell>
          <cell r="B329" t="str">
            <v xml:space="preserve">Grinding Balls - 25mm                             </v>
          </cell>
          <cell r="C329" t="str">
            <v>Шары помольные - 25мм</v>
          </cell>
          <cell r="D329">
            <v>135256.875</v>
          </cell>
          <cell r="E329">
            <v>118164.859375</v>
          </cell>
          <cell r="F329">
            <v>158500.546875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>
            <v>2212</v>
          </cell>
          <cell r="B330" t="str">
            <v xml:space="preserve">Grinding Balls - 60mm                             </v>
          </cell>
          <cell r="C330" t="str">
            <v>Шары помольные - 60мм</v>
          </cell>
          <cell r="D330">
            <v>9532.626953125</v>
          </cell>
          <cell r="E330">
            <v>15944.1123046875</v>
          </cell>
          <cell r="F330">
            <v>18942.51953125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A331">
            <v>2213</v>
          </cell>
          <cell r="B331" t="str">
            <v xml:space="preserve">Grinding Media - Other                            </v>
          </cell>
          <cell r="C331" t="str">
            <v>Помольные средства - прочее</v>
          </cell>
          <cell r="D331">
            <v>7276.5439453125</v>
          </cell>
          <cell r="E331">
            <v>18278.134765625</v>
          </cell>
          <cell r="F331">
            <v>20091.5859375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A332">
            <v>2216</v>
          </cell>
          <cell r="B332" t="str">
            <v xml:space="preserve">Lime                                              </v>
          </cell>
          <cell r="C332" t="str">
            <v>Известь</v>
          </cell>
          <cell r="D332">
            <v>36377.283203125</v>
          </cell>
          <cell r="E332">
            <v>15282.099453125</v>
          </cell>
          <cell r="F332">
            <v>34053.1328125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A333">
            <v>2217</v>
          </cell>
          <cell r="B333" t="str">
            <v xml:space="preserve">Nitric Acid                                       </v>
          </cell>
          <cell r="C333" t="str">
            <v>Азотная кислота</v>
          </cell>
          <cell r="D333">
            <v>8278.6814552086544</v>
          </cell>
          <cell r="E333">
            <v>8104.8650413762234</v>
          </cell>
          <cell r="F333">
            <v>9836.7331246856102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A334">
            <v>2218</v>
          </cell>
          <cell r="B334" t="str">
            <v xml:space="preserve">Potassium Amyl Xanthate                           </v>
          </cell>
          <cell r="C334" t="str">
            <v>Ксантогенат калия</v>
          </cell>
          <cell r="D334">
            <v>33232.3203125</v>
          </cell>
          <cell r="E334">
            <v>31155.30078125</v>
          </cell>
          <cell r="F334">
            <v>22140.30078125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A335">
            <v>2219</v>
          </cell>
          <cell r="B335" t="str">
            <v xml:space="preserve">Sodium Cyanide                                    </v>
          </cell>
          <cell r="C335" t="str">
            <v>Цианид натрия</v>
          </cell>
          <cell r="D335">
            <v>368678.65625</v>
          </cell>
          <cell r="E335">
            <v>307974</v>
          </cell>
          <cell r="F335">
            <v>346991.6875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A336">
            <v>2221</v>
          </cell>
          <cell r="B336" t="str">
            <v xml:space="preserve">Sodium Hydroxide                                  </v>
          </cell>
          <cell r="C336" t="str">
            <v>Гидроксид натрия</v>
          </cell>
          <cell r="D336">
            <v>8027.25048828125</v>
          </cell>
          <cell r="E336">
            <v>9344</v>
          </cell>
          <cell r="F336">
            <v>15178.80078125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A337">
            <v>2222</v>
          </cell>
          <cell r="B337" t="str">
            <v xml:space="preserve">Sodium Laurel Sulphate                            </v>
          </cell>
          <cell r="C337" t="str">
            <v>Лаурил сульфат</v>
          </cell>
          <cell r="D337">
            <v>969.699951171875</v>
          </cell>
          <cell r="E337">
            <v>969.64996337890625</v>
          </cell>
          <cell r="F337">
            <v>1939.39990234375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A338">
            <v>2224</v>
          </cell>
          <cell r="B338" t="str">
            <v xml:space="preserve">Sodium Nitrate                                    </v>
          </cell>
          <cell r="C338" t="str">
            <v>Нитрат соды</v>
          </cell>
          <cell r="D338">
            <v>46.720001220703125</v>
          </cell>
          <cell r="E338">
            <v>0</v>
          </cell>
          <cell r="F338">
            <v>46.720001220703125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A339">
            <v>2225</v>
          </cell>
          <cell r="B339" t="str">
            <v xml:space="preserve">Other ETP Chemicals                               </v>
          </cell>
          <cell r="C339" t="str">
            <v>Прочие химикаты для эмульсии</v>
          </cell>
          <cell r="D339">
            <v>350</v>
          </cell>
          <cell r="E339">
            <v>350</v>
          </cell>
          <cell r="F339">
            <v>350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A340">
            <v>2226</v>
          </cell>
          <cell r="B340" t="str">
            <v xml:space="preserve">Other Miscellaneous Chemicals                     </v>
          </cell>
          <cell r="C340" t="str">
            <v>Прочие химикаты</v>
          </cell>
          <cell r="D340">
            <v>142.29840183258057</v>
          </cell>
          <cell r="E340">
            <v>62.541600227355957</v>
          </cell>
          <cell r="F340">
            <v>182.92119979858398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A341">
            <v>2227</v>
          </cell>
          <cell r="B341" t="str">
            <v xml:space="preserve">LET                                               </v>
          </cell>
          <cell r="C341" t="str">
            <v>ЛЕТ</v>
          </cell>
          <cell r="D341">
            <v>57068.4140625</v>
          </cell>
          <cell r="E341">
            <v>46955.0234375</v>
          </cell>
          <cell r="F341">
            <v>73342.6640625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A342">
            <v>2301</v>
          </cell>
          <cell r="B342" t="str">
            <v xml:space="preserve">Diesel                                            </v>
          </cell>
          <cell r="C342" t="str">
            <v>Дизель</v>
          </cell>
          <cell r="D342">
            <v>574449.97857415688</v>
          </cell>
          <cell r="E342">
            <v>559012.23338155716</v>
          </cell>
          <cell r="F342">
            <v>617506.53024202178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</row>
        <row r="343">
          <cell r="A343">
            <v>2302</v>
          </cell>
          <cell r="B343" t="str">
            <v xml:space="preserve">Gasoline                                          </v>
          </cell>
          <cell r="C343" t="str">
            <v>Бензин</v>
          </cell>
          <cell r="D343">
            <v>3789.3059268091461</v>
          </cell>
          <cell r="E343">
            <v>11414.922995606597</v>
          </cell>
          <cell r="F343">
            <v>11121.941544996924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A344">
            <v>2303</v>
          </cell>
          <cell r="B344" t="str">
            <v xml:space="preserve">Kerosene                                          </v>
          </cell>
          <cell r="C344" t="str">
            <v>Керосин</v>
          </cell>
          <cell r="D344">
            <v>2561.5420551300049</v>
          </cell>
          <cell r="E344">
            <v>585.00298690795898</v>
          </cell>
          <cell r="F344">
            <v>286.239990234375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23115</v>
          </cell>
          <cell r="B345" t="str">
            <v xml:space="preserve">Main Office - Accumulated Amortization            </v>
          </cell>
          <cell r="C345" t="str">
            <v>Голов. офис - накоплен.  амортизация</v>
          </cell>
          <cell r="D345">
            <v>-158569.51</v>
          </cell>
          <cell r="E345">
            <v>-132398.01</v>
          </cell>
          <cell r="F345">
            <v>-130926.6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23125</v>
          </cell>
          <cell r="B346" t="str">
            <v xml:space="preserve">Camp - Accumulated Amortization                   </v>
          </cell>
          <cell r="C346" t="str">
            <v>Поселок - накоплен.  амортизация</v>
          </cell>
          <cell r="D346">
            <v>-82821.14</v>
          </cell>
          <cell r="E346">
            <v>-69151.72</v>
          </cell>
          <cell r="F346">
            <v>-68383.199999999997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23135</v>
          </cell>
          <cell r="B347" t="str">
            <v xml:space="preserve">Mine Maintenance - Accumulated Amortization       </v>
          </cell>
          <cell r="C347" t="str">
            <v>ТО рудника - накоплен.  амортизация</v>
          </cell>
          <cell r="D347">
            <v>-19441.650000000001</v>
          </cell>
          <cell r="E347">
            <v>-15499.42</v>
          </cell>
          <cell r="F347">
            <v>-9099.1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23145</v>
          </cell>
          <cell r="B348" t="str">
            <v xml:space="preserve">Laboratory - Accumulated Amortization             </v>
          </cell>
          <cell r="C348" t="str">
            <v>Лаборатория - накоплен.  амортизация</v>
          </cell>
          <cell r="D348">
            <v>-7103.61</v>
          </cell>
          <cell r="E348">
            <v>-5931.18</v>
          </cell>
          <cell r="F348">
            <v>-5865.26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23215</v>
          </cell>
          <cell r="B349" t="str">
            <v xml:space="preserve">Mine Development - Accumulated Amortization       </v>
          </cell>
          <cell r="C349" t="str">
            <v>Развитие рудника - накоплен.  амортизация</v>
          </cell>
          <cell r="D349">
            <v>-222345.46</v>
          </cell>
          <cell r="E349">
            <v>-177259.96</v>
          </cell>
          <cell r="F349">
            <v>-104062.28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23225</v>
          </cell>
          <cell r="B350" t="str">
            <v xml:space="preserve">Site Roads &amp; Airstrip - Accumulated Amortization  </v>
          </cell>
          <cell r="C350" t="str">
            <v>Дороги и ВВП на объекте - накоплен.  амортизация</v>
          </cell>
          <cell r="D350">
            <v>-59561.33</v>
          </cell>
          <cell r="E350">
            <v>-49730.89</v>
          </cell>
          <cell r="F350">
            <v>-49178.2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23235</v>
          </cell>
          <cell r="B351" t="str">
            <v>Deferred Loss On FX 1996 - Accumulated Amortizatio</v>
          </cell>
          <cell r="C351" t="str">
            <v>Отсрочен. убыток от  КР 1996 - накоплен.  амортизация</v>
          </cell>
          <cell r="D351">
            <v>-4593.37</v>
          </cell>
          <cell r="E351">
            <v>-3661.96</v>
          </cell>
          <cell r="F351">
            <v>-2149.79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23245</v>
          </cell>
          <cell r="B352" t="str">
            <v>Capitalized Management Fee - Accumulated Amortizat</v>
          </cell>
          <cell r="C352" t="str">
            <v>Капитализ. гонорар за менеджмент - накоплен.  амортизация</v>
          </cell>
          <cell r="D352">
            <v>-113138.17</v>
          </cell>
          <cell r="E352">
            <v>-94465</v>
          </cell>
          <cell r="F352">
            <v>-93415.16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23250</v>
          </cell>
          <cell r="B353" t="str">
            <v xml:space="preserve">Capitalized Interest - Accumulated Amortization   </v>
          </cell>
          <cell r="C353" t="str">
            <v>Капитализ. проценты - затраты</v>
          </cell>
          <cell r="D353">
            <v>-105569.82</v>
          </cell>
          <cell r="E353">
            <v>-88145.79</v>
          </cell>
          <cell r="F353">
            <v>-87166.17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23315</v>
          </cell>
          <cell r="B354" t="str">
            <v xml:space="preserve">Mill - Accumulated Amortization                   </v>
          </cell>
          <cell r="C354" t="str">
            <v>Фабрика - накоплен.  амортизация</v>
          </cell>
          <cell r="D354">
            <v>-1402550.36</v>
          </cell>
          <cell r="E354">
            <v>-1184920.07</v>
          </cell>
          <cell r="F354">
            <v>-1289486.73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23325</v>
          </cell>
          <cell r="B355" t="str">
            <v xml:space="preserve">Crusher - Accumulated Amortization                </v>
          </cell>
          <cell r="C355" t="str">
            <v>Дробилка - накоплен. амортизация</v>
          </cell>
          <cell r="D355">
            <v>-206946.07</v>
          </cell>
          <cell r="E355">
            <v>-174834.76</v>
          </cell>
          <cell r="F355">
            <v>-190263.55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23330</v>
          </cell>
          <cell r="B356" t="str">
            <v xml:space="preserve">Effluent Plant - Cost                             </v>
          </cell>
          <cell r="C356" t="str">
            <v>Установка очистки стоков - затраты</v>
          </cell>
          <cell r="D356">
            <v>0</v>
          </cell>
          <cell r="E356">
            <v>0</v>
          </cell>
          <cell r="F356">
            <v>27961.24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23335</v>
          </cell>
          <cell r="B357" t="str">
            <v xml:space="preserve">Effluent Plant - Accumulated Amortization         </v>
          </cell>
          <cell r="C357" t="str">
            <v>Установка очистки стоков - накоплен.  амортизация</v>
          </cell>
          <cell r="D357">
            <v>-223595.01</v>
          </cell>
          <cell r="E357">
            <v>-188900.32</v>
          </cell>
          <cell r="F357">
            <v>-206063.19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23345</v>
          </cell>
          <cell r="B358" t="str">
            <v xml:space="preserve">Electrical Substation - Accumulated Amortization  </v>
          </cell>
          <cell r="C358" t="str">
            <v>Электрич. подстанция - накоплен.  амортизация</v>
          </cell>
          <cell r="D358">
            <v>-123261.87</v>
          </cell>
          <cell r="E358">
            <v>-102917.8</v>
          </cell>
          <cell r="F358">
            <v>-101774.02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23415</v>
          </cell>
          <cell r="B359" t="str">
            <v xml:space="preserve">Off Site Roads - Accumulated Amortization         </v>
          </cell>
          <cell r="C359" t="str">
            <v>Дороги вне объекта - накоплен.  амортизация</v>
          </cell>
          <cell r="D359">
            <v>-238809.84</v>
          </cell>
          <cell r="E359">
            <v>-238809.84</v>
          </cell>
          <cell r="F359">
            <v>-238809.84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23435</v>
          </cell>
          <cell r="B360" t="str">
            <v>Other Off-Site Buildings - Accumulated Amortizatio</v>
          </cell>
          <cell r="C360" t="str">
            <v>Прочие дороги вне объекта - накоплен.  амортизация</v>
          </cell>
          <cell r="D360">
            <v>-27580.51</v>
          </cell>
          <cell r="E360">
            <v>-27580.51</v>
          </cell>
          <cell r="F360">
            <v>-27580.51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23455</v>
          </cell>
          <cell r="B361" t="str">
            <v xml:space="preserve">Computers - Accumulated Amortization              </v>
          </cell>
          <cell r="C361" t="str">
            <v>Компьютеры - накоплен.  амортизация</v>
          </cell>
          <cell r="D361">
            <v>-5427.67</v>
          </cell>
          <cell r="E361">
            <v>-5427.67</v>
          </cell>
          <cell r="F361">
            <v>-5427.67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23465</v>
          </cell>
          <cell r="B362" t="str">
            <v xml:space="preserve">Light Vehicles - Accumulated Amortization         </v>
          </cell>
          <cell r="C362" t="str">
            <v>Легковой транспорт - накоплен. амортизация</v>
          </cell>
          <cell r="D362">
            <v>-25342.51</v>
          </cell>
          <cell r="E362">
            <v>-25342.51</v>
          </cell>
          <cell r="F362">
            <v>-25342.51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23470</v>
          </cell>
          <cell r="B363" t="str">
            <v xml:space="preserve">Mining Equipment - Cost                           </v>
          </cell>
          <cell r="C363" t="str">
            <v>Горное оборудование - затраты</v>
          </cell>
          <cell r="D363">
            <v>0</v>
          </cell>
          <cell r="E363">
            <v>-150000</v>
          </cell>
          <cell r="F363">
            <v>108234.64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23475</v>
          </cell>
          <cell r="B364" t="str">
            <v xml:space="preserve">Mining Equipment - Accumulated Amortization       </v>
          </cell>
          <cell r="C364" t="str">
            <v>Горное оборудование - накоплен.  амортизация</v>
          </cell>
          <cell r="D364">
            <v>-171487.73</v>
          </cell>
          <cell r="E364">
            <v>3168.7999999999884</v>
          </cell>
          <cell r="F364">
            <v>-106800.58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23485</v>
          </cell>
          <cell r="B365" t="str">
            <v xml:space="preserve">Other Assets Site - Accumulated Amortization      </v>
          </cell>
          <cell r="C365" t="str">
            <v>Прочие активы на объекте - накоплен. амортизация</v>
          </cell>
          <cell r="D365">
            <v>-263362.33</v>
          </cell>
          <cell r="E365">
            <v>-219895.04000000001</v>
          </cell>
          <cell r="F365">
            <v>-217451.22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23495</v>
          </cell>
          <cell r="B366" t="str">
            <v xml:space="preserve">Other Assets - Off Site                           </v>
          </cell>
          <cell r="C366" t="str">
            <v>Прочие активы вне объекта - накоплен. амортизация</v>
          </cell>
          <cell r="D366">
            <v>-3215.36</v>
          </cell>
          <cell r="E366">
            <v>-3215.36</v>
          </cell>
          <cell r="F366">
            <v>-3215.36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23505</v>
          </cell>
          <cell r="B367" t="str">
            <v>Special Tools &amp; Equipment - Accumulated Amortizati</v>
          </cell>
          <cell r="C367" t="str">
            <v>Спец.инструменты и оборудование - накоплен. амортизация</v>
          </cell>
          <cell r="D367">
            <v>-8507.09</v>
          </cell>
          <cell r="E367">
            <v>-8507.09</v>
          </cell>
          <cell r="F367">
            <v>-8507.09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23515</v>
          </cell>
          <cell r="B368" t="str">
            <v>Communications Equipment - Accumulated Amortizatio</v>
          </cell>
          <cell r="C368" t="str">
            <v>Коммуникац. оборудование - накоплен. амортизация</v>
          </cell>
          <cell r="D368">
            <v>-6330.13</v>
          </cell>
          <cell r="E368">
            <v>-6330.13</v>
          </cell>
          <cell r="F368">
            <v>-6330.13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23610</v>
          </cell>
          <cell r="B369" t="str">
            <v xml:space="preserve">AFE SubSystem Control Account                     </v>
          </cell>
          <cell r="C369" t="str">
            <v>Контр. счет субсистемы ЗВС</v>
          </cell>
          <cell r="D369">
            <v>433169.80851533543</v>
          </cell>
          <cell r="E369">
            <v>341623.72550057771</v>
          </cell>
          <cell r="F369">
            <v>535615.93467726838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0">
          <cell r="A370">
            <v>2401</v>
          </cell>
          <cell r="B370" t="str">
            <v xml:space="preserve">Electricity                                       </v>
          </cell>
          <cell r="C370" t="str">
            <v>Электричество</v>
          </cell>
          <cell r="D370">
            <v>577480.40122604044</v>
          </cell>
          <cell r="E370">
            <v>520591.88692945719</v>
          </cell>
          <cell r="F370">
            <v>574401.24813878862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</row>
        <row r="371">
          <cell r="A371">
            <v>2402</v>
          </cell>
          <cell r="B371" t="str">
            <v xml:space="preserve">Water and Sewage                                  </v>
          </cell>
          <cell r="C371" t="str">
            <v>Вода и канализация</v>
          </cell>
          <cell r="D371">
            <v>4055.4130137987804</v>
          </cell>
          <cell r="E371">
            <v>201.18357254847342</v>
          </cell>
          <cell r="F371">
            <v>237.06955740579792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</row>
        <row r="372">
          <cell r="A372">
            <v>2403</v>
          </cell>
          <cell r="B372" t="str">
            <v xml:space="preserve">Tamga Principal Prepayment                        </v>
          </cell>
          <cell r="C372" t="str">
            <v>Возврат основной суммы займа Кыргызенерго</v>
          </cell>
          <cell r="D372">
            <v>277758.12</v>
          </cell>
          <cell r="E372">
            <v>250878.3</v>
          </cell>
          <cell r="F372">
            <v>277758.12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A373">
            <v>2404</v>
          </cell>
          <cell r="B373" t="str">
            <v xml:space="preserve">Tamga Interest Prepayment                         </v>
          </cell>
          <cell r="C373" t="str">
            <v>Проценты по займу Кыргызенерго</v>
          </cell>
          <cell r="D373">
            <v>30583.95</v>
          </cell>
          <cell r="E373">
            <v>27624.21</v>
          </cell>
          <cell r="F373">
            <v>30583.95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2405</v>
          </cell>
          <cell r="B374" t="str">
            <v xml:space="preserve">Natural Gas                                       </v>
          </cell>
          <cell r="C374" t="str">
            <v>Природный газ</v>
          </cell>
          <cell r="D374">
            <v>145.48856967188351</v>
          </cell>
          <cell r="E374">
            <v>1118.7834179528272</v>
          </cell>
          <cell r="F374">
            <v>52.659167243403999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2501</v>
          </cell>
          <cell r="B375" t="str">
            <v xml:space="preserve">Safety Clothing And Related Accessories           </v>
          </cell>
          <cell r="C375" t="str">
            <v>Принадлежности и спецодежда по ТБ</v>
          </cell>
          <cell r="D375">
            <v>35247.390393363065</v>
          </cell>
          <cell r="E375">
            <v>35043.722226538128</v>
          </cell>
          <cell r="F375">
            <v>29800.420792741799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25010</v>
          </cell>
          <cell r="B376" t="str">
            <v xml:space="preserve">Cash Costs Transferred                            </v>
          </cell>
          <cell r="C376" t="str">
            <v>Переведенные денежные затраты</v>
          </cell>
          <cell r="D376">
            <v>-7153046.1900000004</v>
          </cell>
          <cell r="E376">
            <v>-8189631.7300000004</v>
          </cell>
          <cell r="F376">
            <v>-8175806.9900000002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2502</v>
          </cell>
          <cell r="B377" t="str">
            <v xml:space="preserve">Rescue Equipment                                  </v>
          </cell>
          <cell r="C377" t="str">
            <v>Оборудование для спасательных работ</v>
          </cell>
          <cell r="D377">
            <v>301.82399368286133</v>
          </cell>
          <cell r="E377">
            <v>1535.87</v>
          </cell>
          <cell r="F377">
            <v>3774.6617859707094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25020</v>
          </cell>
          <cell r="B378" t="str">
            <v xml:space="preserve">DD&amp;R Transferred                                  </v>
          </cell>
          <cell r="C378" t="str">
            <v>Переведенные АИиР</v>
          </cell>
          <cell r="D378">
            <v>-3626130.46</v>
          </cell>
          <cell r="E378">
            <v>-3086605.83</v>
          </cell>
          <cell r="F378">
            <v>-3045895.93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2503</v>
          </cell>
          <cell r="B379" t="str">
            <v xml:space="preserve">Saftey Awards and Promotion                       </v>
          </cell>
          <cell r="C379" t="str">
            <v>Поощрения за соблюдение ТБ</v>
          </cell>
          <cell r="D379">
            <v>4017.0378835023066</v>
          </cell>
          <cell r="E379">
            <v>0</v>
          </cell>
          <cell r="F379">
            <v>6738.894663270019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26000</v>
          </cell>
          <cell r="B380" t="str">
            <v xml:space="preserve">Deferred Tax (Usd)                                </v>
          </cell>
          <cell r="C380" t="str">
            <v>Отсроченный налог (долл.США)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2601</v>
          </cell>
          <cell r="B381" t="str">
            <v xml:space="preserve">Firefighting Equipment                            </v>
          </cell>
          <cell r="C381" t="str">
            <v>Пожарное оборудование</v>
          </cell>
          <cell r="D381">
            <v>5064.1323495899123</v>
          </cell>
          <cell r="E381">
            <v>4089.3931732177734</v>
          </cell>
          <cell r="F381">
            <v>1709.1601915359497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2602</v>
          </cell>
          <cell r="B382" t="str">
            <v xml:space="preserve">Extinguishers And Cartridges                      </v>
          </cell>
          <cell r="C382" t="str">
            <v>Огнетушители и баллоны</v>
          </cell>
          <cell r="D382">
            <v>2978.4365882873535</v>
          </cell>
          <cell r="E382">
            <v>3879.7603187561035</v>
          </cell>
          <cell r="F382">
            <v>6137.0486372636278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2603</v>
          </cell>
          <cell r="B383" t="str">
            <v xml:space="preserve">Firefighting Accessories                          </v>
          </cell>
          <cell r="C383" t="str">
            <v>Противопожарные принадлежности</v>
          </cell>
          <cell r="D383">
            <v>0</v>
          </cell>
          <cell r="E383">
            <v>8.8709001541137695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2604</v>
          </cell>
          <cell r="B384" t="str">
            <v xml:space="preserve">Environmental Materials and Supplies              </v>
          </cell>
          <cell r="C384" t="str">
            <v>Материалы и принадлежности по ООС</v>
          </cell>
          <cell r="D384">
            <v>405.64739847183228</v>
          </cell>
          <cell r="E384">
            <v>2151.1848044395447</v>
          </cell>
          <cell r="F384">
            <v>540.61779975891113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2701</v>
          </cell>
          <cell r="B385" t="str">
            <v xml:space="preserve">Small Tools                                       </v>
          </cell>
          <cell r="C385" t="str">
            <v>Малые инструменты</v>
          </cell>
          <cell r="D385">
            <v>9277.3955422740346</v>
          </cell>
          <cell r="E385">
            <v>6093.7178885942085</v>
          </cell>
          <cell r="F385">
            <v>12610.557902208424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2702</v>
          </cell>
          <cell r="B386" t="str">
            <v xml:space="preserve">Hardware Supplies                                 </v>
          </cell>
          <cell r="C386" t="str">
            <v>Производственные принадлежности</v>
          </cell>
          <cell r="D386">
            <v>28557.699218427399</v>
          </cell>
          <cell r="E386">
            <v>18109.015299632825</v>
          </cell>
          <cell r="F386">
            <v>19955.407480913495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2703</v>
          </cell>
          <cell r="B387" t="str">
            <v xml:space="preserve">Budget-Maintenance Materials                      </v>
          </cell>
          <cell r="C387" t="str">
            <v>Бюджет- материалы для техобслуживания</v>
          </cell>
          <cell r="D387">
            <v>604.51157991179673</v>
          </cell>
          <cell r="E387">
            <v>14363.886233408988</v>
          </cell>
          <cell r="F387">
            <v>3300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2802</v>
          </cell>
          <cell r="B388" t="str">
            <v xml:space="preserve">Janitorial Supplies                               </v>
          </cell>
          <cell r="C388" t="str">
            <v>Санитарные принадлежности</v>
          </cell>
          <cell r="D388">
            <v>4185.2281715970894</v>
          </cell>
          <cell r="E388">
            <v>2463.2174450374409</v>
          </cell>
          <cell r="F388">
            <v>2618.6578025364752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2901</v>
          </cell>
          <cell r="B389" t="str">
            <v xml:space="preserve">Laboratory Chemicals                              </v>
          </cell>
          <cell r="C389" t="str">
            <v>Лабараторные химикаты</v>
          </cell>
          <cell r="D389">
            <v>0</v>
          </cell>
          <cell r="E389">
            <v>2762.5000230150804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2902</v>
          </cell>
          <cell r="B390" t="str">
            <v xml:space="preserve">Laboratory Materials and Supplies                 </v>
          </cell>
          <cell r="C390" t="str">
            <v>Лабораторные материалы и принадлежности</v>
          </cell>
          <cell r="D390">
            <v>6904.809758369579</v>
          </cell>
          <cell r="E390">
            <v>7767.7512451171879</v>
          </cell>
          <cell r="F390">
            <v>15415.993710763532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2903</v>
          </cell>
          <cell r="B391" t="str">
            <v xml:space="preserve">Analytical Services                               </v>
          </cell>
          <cell r="C391" t="str">
            <v>Аналитические услуги</v>
          </cell>
          <cell r="D391">
            <v>-3823.167578098878</v>
          </cell>
          <cell r="E391">
            <v>5280.4221197594934</v>
          </cell>
          <cell r="F391">
            <v>17491.119004626024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3001</v>
          </cell>
          <cell r="B392" t="str">
            <v xml:space="preserve">Maintenance Labor Allocation                      </v>
          </cell>
          <cell r="C392" t="str">
            <v>Перераспределение оплаты труда на техобслуж.</v>
          </cell>
          <cell r="D392">
            <v>-15791</v>
          </cell>
          <cell r="E392">
            <v>-23042.5</v>
          </cell>
          <cell r="F392">
            <v>-10805.5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3002</v>
          </cell>
          <cell r="B393" t="str">
            <v xml:space="preserve">Maintenance Labour Services                       </v>
          </cell>
          <cell r="C393" t="str">
            <v>Оплаты труда на техобслуживание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3101</v>
          </cell>
          <cell r="B394" t="str">
            <v xml:space="preserve">Pipes                                             </v>
          </cell>
          <cell r="C394" t="str">
            <v>Трубы</v>
          </cell>
          <cell r="D394">
            <v>3576.7724027633667</v>
          </cell>
          <cell r="E394">
            <v>4994.2367858209664</v>
          </cell>
          <cell r="F394">
            <v>3110.8741502761841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3102</v>
          </cell>
          <cell r="B395" t="str">
            <v xml:space="preserve">Fittings                                          </v>
          </cell>
          <cell r="C395" t="str">
            <v>Фиттинги</v>
          </cell>
          <cell r="D395">
            <v>7579.6977240787146</v>
          </cell>
          <cell r="E395">
            <v>12100.507221158594</v>
          </cell>
          <cell r="F395">
            <v>7122.3442308870408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3103</v>
          </cell>
          <cell r="B396" t="str">
            <v xml:space="preserve">Fabrication Materials                             </v>
          </cell>
          <cell r="C396" t="str">
            <v>Технологические материалы</v>
          </cell>
          <cell r="D396">
            <v>22125.571559235574</v>
          </cell>
          <cell r="E396">
            <v>12104.028768302462</v>
          </cell>
          <cell r="F396">
            <v>21127.596998436929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3104</v>
          </cell>
          <cell r="B397" t="str">
            <v xml:space="preserve">Bearings And Seals                                </v>
          </cell>
          <cell r="C397" t="str">
            <v>Подшипники и изоляторы</v>
          </cell>
          <cell r="D397">
            <v>2071.4713623523712</v>
          </cell>
          <cell r="E397">
            <v>215.28540134429954</v>
          </cell>
          <cell r="F397">
            <v>1221.2374227046964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3105</v>
          </cell>
          <cell r="B398" t="str">
            <v xml:space="preserve">Mill Process Equipment                            </v>
          </cell>
          <cell r="C398" t="str">
            <v>Производственное оборудование фабрики</v>
          </cell>
          <cell r="D398">
            <v>6394.6119640794996</v>
          </cell>
          <cell r="E398">
            <v>3734.1301946935496</v>
          </cell>
          <cell r="F398">
            <v>12409.765773529052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399">
          <cell r="A399">
            <v>3107</v>
          </cell>
          <cell r="B399" t="str">
            <v xml:space="preserve">Pumps And Pump Parts                              </v>
          </cell>
          <cell r="C399" t="str">
            <v>Насосы и запчасти</v>
          </cell>
          <cell r="D399">
            <v>45819.068638565586</v>
          </cell>
          <cell r="E399">
            <v>81353.967068825426</v>
          </cell>
          <cell r="F399">
            <v>40663.902690747258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</row>
        <row r="400">
          <cell r="A400">
            <v>3108</v>
          </cell>
          <cell r="B400" t="str">
            <v xml:space="preserve">Shop Equipment                                    </v>
          </cell>
          <cell r="C400" t="str">
            <v>Цеховое оборудование</v>
          </cell>
          <cell r="D400">
            <v>2197.9307181239128</v>
          </cell>
          <cell r="E400">
            <v>654.15810871124268</v>
          </cell>
          <cell r="F400">
            <v>1323.6024897191674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</row>
        <row r="401">
          <cell r="A401">
            <v>3109</v>
          </cell>
          <cell r="B401" t="str">
            <v xml:space="preserve">Valves                                            </v>
          </cell>
          <cell r="C401" t="str">
            <v>Клапаны</v>
          </cell>
          <cell r="D401">
            <v>2073.1502050757408</v>
          </cell>
          <cell r="E401">
            <v>8138.1048365533352</v>
          </cell>
          <cell r="F401">
            <v>8010.4467535573249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A402">
            <v>3110</v>
          </cell>
          <cell r="B402" t="str">
            <v xml:space="preserve">Welding Supplies                                  </v>
          </cell>
          <cell r="C402" t="str">
            <v>Сварочные принадлежности</v>
          </cell>
          <cell r="D402">
            <v>8417.3044683433272</v>
          </cell>
          <cell r="E402">
            <v>4906.9390452802181</v>
          </cell>
          <cell r="F402">
            <v>7084.8756240606308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A403">
            <v>31100</v>
          </cell>
          <cell r="B403" t="str">
            <v xml:space="preserve">Accounts Payable Subsystem Control Acc            </v>
          </cell>
          <cell r="C403" t="str">
            <v>Контр. счет субсистемы С/К</v>
          </cell>
          <cell r="D403">
            <v>1315426.7772827637</v>
          </cell>
          <cell r="E403">
            <v>1314786.8543151405</v>
          </cell>
          <cell r="F403">
            <v>-546755.53269300237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A404">
            <v>3111</v>
          </cell>
          <cell r="B404" t="str">
            <v xml:space="preserve">Electrical Supplies                               </v>
          </cell>
          <cell r="C404" t="str">
            <v>Электропринадлежности</v>
          </cell>
          <cell r="D404">
            <v>15580.442127516362</v>
          </cell>
          <cell r="E404">
            <v>9166.1785738751296</v>
          </cell>
          <cell r="F404">
            <v>10281.446498910753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A405">
            <v>3112</v>
          </cell>
          <cell r="B405" t="str">
            <v xml:space="preserve">Electrical Equipment                              </v>
          </cell>
          <cell r="C405" t="str">
            <v>Электрооборудование</v>
          </cell>
          <cell r="D405">
            <v>24430.502586356924</v>
          </cell>
          <cell r="E405">
            <v>23320.724438958983</v>
          </cell>
          <cell r="F405">
            <v>19310.757121595801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A406">
            <v>3113</v>
          </cell>
          <cell r="B406" t="str">
            <v xml:space="preserve">Plumbing Materials                                </v>
          </cell>
          <cell r="C406" t="str">
            <v>Сантехнические материалы</v>
          </cell>
          <cell r="D406">
            <v>969.96442111416366</v>
          </cell>
          <cell r="E406">
            <v>28.061199188232422</v>
          </cell>
          <cell r="F406">
            <v>70.537398815155029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3114</v>
          </cell>
          <cell r="B407" t="str">
            <v xml:space="preserve">Building Materials and Supplies                   </v>
          </cell>
          <cell r="C407" t="str">
            <v>Строительные материалы и принадлежности</v>
          </cell>
          <cell r="D407">
            <v>9644.0325186627706</v>
          </cell>
          <cell r="E407">
            <v>6379.0411674407324</v>
          </cell>
          <cell r="F407">
            <v>18452.293151524882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A408">
            <v>3115</v>
          </cell>
          <cell r="B408" t="str">
            <v xml:space="preserve">Maintenance Materials and Supplies                </v>
          </cell>
          <cell r="C408" t="str">
            <v>Материалы и принадлежности по общему ТО</v>
          </cell>
          <cell r="D408">
            <v>182570.4650680362</v>
          </cell>
          <cell r="E408">
            <v>77414.415472352877</v>
          </cell>
          <cell r="F408">
            <v>131564.33876059388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31300</v>
          </cell>
          <cell r="B409" t="str">
            <v xml:space="preserve">RNI Control Acc                                   </v>
          </cell>
          <cell r="C409" t="str">
            <v>Контр.счет получено-не оплачено</v>
          </cell>
          <cell r="D409">
            <v>-811165.56446507084</v>
          </cell>
          <cell r="E409">
            <v>-94611.392573141653</v>
          </cell>
          <cell r="F409">
            <v>938066.50107020815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A410">
            <v>31400</v>
          </cell>
          <cell r="B410" t="str">
            <v xml:space="preserve">RNI Clearing                                      </v>
          </cell>
          <cell r="C410" t="str">
            <v>Клиринг получено-не оплачено</v>
          </cell>
          <cell r="D410">
            <v>-0.52200000000000002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31405</v>
          </cell>
          <cell r="B411" t="str">
            <v xml:space="preserve">A/R Nig-Bishkek (USD)                             </v>
          </cell>
          <cell r="C411" t="str">
            <v>С/Д НИГ-Бишкек (долл.США)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31415</v>
          </cell>
          <cell r="B412" t="str">
            <v xml:space="preserve">A/P Cameco Invoices (Usd)                         </v>
          </cell>
          <cell r="C412" t="str">
            <v>С/К счета Камеко (долл.США)</v>
          </cell>
          <cell r="D412">
            <v>685683.51</v>
          </cell>
          <cell r="E412">
            <v>11676.27</v>
          </cell>
          <cell r="F412">
            <v>121437.77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31420</v>
          </cell>
          <cell r="B413" t="str">
            <v xml:space="preserve">A/P Cameco Invoices (Cnd)                         </v>
          </cell>
          <cell r="C413" t="str">
            <v>С/К счета Камеко (кан. долл)</v>
          </cell>
          <cell r="D413">
            <v>-79944.12610913461</v>
          </cell>
          <cell r="E413">
            <v>-127422.9790088615</v>
          </cell>
          <cell r="F413">
            <v>309318.27116678911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31423</v>
          </cell>
          <cell r="B414" t="str">
            <v xml:space="preserve">A/P Cameco 1/3 (Som)                              </v>
          </cell>
          <cell r="C414" t="str">
            <v>С/К 1/3 Камеко (сом)</v>
          </cell>
          <cell r="D414">
            <v>-578803.95023821259</v>
          </cell>
          <cell r="E414">
            <v>-323051.63135903567</v>
          </cell>
          <cell r="F414">
            <v>-553310.46531950543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31435</v>
          </cell>
          <cell r="B415" t="str">
            <v xml:space="preserve">Intercom-Pers. Cost Ap(Cnd)                       </v>
          </cell>
          <cell r="C415" t="str">
            <v>Intercom-Pers. Cost Ap(Cnd)</v>
          </cell>
          <cell r="D415">
            <v>-1.5045852265764251E-12</v>
          </cell>
          <cell r="E415">
            <v>-4499.0461145064237</v>
          </cell>
          <cell r="F415">
            <v>4499.0461145064237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31440</v>
          </cell>
          <cell r="B416" t="str">
            <v xml:space="preserve">Intercom - KOC (Cnd)                              </v>
          </cell>
          <cell r="C416" t="str">
            <v>Intercom - KOC (Cnd)</v>
          </cell>
          <cell r="D416">
            <v>-3141.1113365972451</v>
          </cell>
          <cell r="E416">
            <v>-2.3907575861967293E-14</v>
          </cell>
          <cell r="F416">
            <v>1109.1029014775977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A417">
            <v>3201</v>
          </cell>
          <cell r="B417" t="str">
            <v xml:space="preserve">Chassis                                           </v>
          </cell>
          <cell r="C417" t="str">
            <v>Шасси</v>
          </cell>
          <cell r="D417">
            <v>1128980.7794749851</v>
          </cell>
          <cell r="E417">
            <v>782148.84452147549</v>
          </cell>
          <cell r="F417">
            <v>950420.71010229341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</row>
        <row r="418">
          <cell r="A418">
            <v>3202</v>
          </cell>
          <cell r="B418" t="str">
            <v xml:space="preserve">Mechanical                                        </v>
          </cell>
          <cell r="C418" t="str">
            <v>Механическое оборудование</v>
          </cell>
          <cell r="D418">
            <v>115322.53862268596</v>
          </cell>
          <cell r="E418">
            <v>47189.066753429135</v>
          </cell>
          <cell r="F418">
            <v>55339.528235334088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</row>
        <row r="419">
          <cell r="A419">
            <v>3203</v>
          </cell>
          <cell r="B419" t="str">
            <v xml:space="preserve">Electrical System                                 </v>
          </cell>
          <cell r="C419" t="str">
            <v>Электрическая система</v>
          </cell>
          <cell r="D419">
            <v>1755.3827553603542</v>
          </cell>
          <cell r="E419">
            <v>2552.0678671274186</v>
          </cell>
          <cell r="F419">
            <v>3253.213671023369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A420">
            <v>3204</v>
          </cell>
          <cell r="B420" t="str">
            <v xml:space="preserve">Hydraulic System                                  </v>
          </cell>
          <cell r="C420" t="str">
            <v>Гидравлическая система</v>
          </cell>
          <cell r="D420">
            <v>828.20761299133301</v>
          </cell>
          <cell r="E420">
            <v>208.41360314941406</v>
          </cell>
          <cell r="F420">
            <v>957.29239495849606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A421">
            <v>3205</v>
          </cell>
          <cell r="B421" t="str">
            <v xml:space="preserve">Tires and Under Carriage                          </v>
          </cell>
          <cell r="C421" t="str">
            <v>Шины  и ходовая часть</v>
          </cell>
          <cell r="D421">
            <v>232421.53282541275</v>
          </cell>
          <cell r="E421">
            <v>152790.23489414976</v>
          </cell>
          <cell r="F421">
            <v>158908.33909002686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>
            <v>3301</v>
          </cell>
          <cell r="B422" t="str">
            <v xml:space="preserve">Lubricants                                        </v>
          </cell>
          <cell r="C422" t="str">
            <v>Смазочные материалы</v>
          </cell>
          <cell r="D422">
            <v>140538.07721424103</v>
          </cell>
          <cell r="E422">
            <v>87635.25202037394</v>
          </cell>
          <cell r="F422">
            <v>37245.06316614151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A423">
            <v>3305</v>
          </cell>
          <cell r="B423" t="str">
            <v xml:space="preserve">Maintenance Lube Costs                            </v>
          </cell>
          <cell r="C423" t="str">
            <v>Перераспред. администрации техобслуживания</v>
          </cell>
          <cell r="D423">
            <v>0</v>
          </cell>
          <cell r="E423">
            <v>0</v>
          </cell>
          <cell r="F423">
            <v>5.4569682106375694E-12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A424">
            <v>33210</v>
          </cell>
          <cell r="B424" t="str">
            <v xml:space="preserve">CURR LEASE A/P SHOVEL #1 (USD)                    </v>
          </cell>
          <cell r="C424" t="str">
            <v>ТЕКУЩ.АРЕНДА С/К ЭКСКАВ.№1 (ДОЛЛ.США)</v>
          </cell>
          <cell r="D424">
            <v>51152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A425">
            <v>33220</v>
          </cell>
          <cell r="B425" t="str">
            <v xml:space="preserve">CURR LEASE A/P SHOVEL #2 (USD)                    </v>
          </cell>
          <cell r="C425" t="str">
            <v>ТЕКУЩ.АРЕНДА С/К ЭКСКАВ.№2 (ДОЛЛ.США)</v>
          </cell>
          <cell r="D425">
            <v>0</v>
          </cell>
          <cell r="E425">
            <v>25236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</row>
        <row r="426">
          <cell r="A426">
            <v>33230</v>
          </cell>
          <cell r="B426" t="str">
            <v xml:space="preserve">CURR LEASE A/P SHOVEL #3 (USD)                    </v>
          </cell>
          <cell r="C426" t="str">
            <v>ТЕКУЩ.АРЕНДА С/К ЭКСКАВ.№3 (ДОЛЛ.США)</v>
          </cell>
          <cell r="D426">
            <v>106172</v>
          </cell>
          <cell r="E426">
            <v>-38148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A427">
            <v>33240</v>
          </cell>
          <cell r="B427" t="str">
            <v xml:space="preserve">CURR LEASE A/P SHOVEL #4 (USD)                    </v>
          </cell>
          <cell r="C427" t="str">
            <v>ТЕКУЩ.АРЕНДА С/К ЭКСКАВ.№4 (ДОЛЛ.США)</v>
          </cell>
          <cell r="D427">
            <v>107996</v>
          </cell>
          <cell r="E427">
            <v>55024</v>
          </cell>
          <cell r="F427">
            <v>-29636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A428">
            <v>33250</v>
          </cell>
          <cell r="B428" t="str">
            <v xml:space="preserve">CURR LEASE A/P SHOVEL #5 (USD)                    </v>
          </cell>
          <cell r="C428" t="str">
            <v>ТЕКУЩ.АРЕНДА С/К ЭКСКАВ.№5 (ДОЛЛ.США)</v>
          </cell>
          <cell r="D428">
            <v>0</v>
          </cell>
          <cell r="E428">
            <v>65664</v>
          </cell>
          <cell r="F428">
            <v>-152388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</row>
        <row r="429">
          <cell r="A429">
            <v>33410</v>
          </cell>
          <cell r="B429" t="str">
            <v xml:space="preserve">Curr.Portion Shrhldr Cbi(Usd)                     </v>
          </cell>
          <cell r="C429" t="str">
            <v>Текущ.часть акционерюзайма КБИ (долл.США)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</row>
        <row r="430">
          <cell r="A430">
            <v>33420</v>
          </cell>
          <cell r="B430" t="str">
            <v xml:space="preserve">Current Portion Senior-Chase                      </v>
          </cell>
          <cell r="C430" t="str">
            <v>Текущ.часть старшего займа - Чейз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A431">
            <v>33430</v>
          </cell>
          <cell r="B431" t="str">
            <v xml:space="preserve">Current Portion Senior-Edc                        </v>
          </cell>
          <cell r="C431" t="str">
            <v>Текущ.часть старшего займа - КРЭ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</row>
        <row r="432">
          <cell r="A432">
            <v>3401</v>
          </cell>
          <cell r="B432" t="str">
            <v xml:space="preserve">Agitators                                         </v>
          </cell>
          <cell r="C432" t="str">
            <v>Смесители</v>
          </cell>
          <cell r="D432">
            <v>0</v>
          </cell>
          <cell r="E432">
            <v>0</v>
          </cell>
          <cell r="F432">
            <v>32108.083984375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A433">
            <v>3402</v>
          </cell>
          <cell r="B433" t="str">
            <v xml:space="preserve">Boiler                                            </v>
          </cell>
          <cell r="C433" t="str">
            <v>Бойлер</v>
          </cell>
          <cell r="D433">
            <v>0</v>
          </cell>
          <cell r="E433">
            <v>0</v>
          </cell>
          <cell r="F433">
            <v>281.26748657226563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3403</v>
          </cell>
          <cell r="B434" t="str">
            <v xml:space="preserve">Cyclones                                          </v>
          </cell>
          <cell r="C434" t="str">
            <v>Циклоны</v>
          </cell>
          <cell r="D434">
            <v>6516.865665435791</v>
          </cell>
          <cell r="E434">
            <v>11580.611892700195</v>
          </cell>
          <cell r="F434">
            <v>8205.028263092041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3404</v>
          </cell>
          <cell r="B435" t="str">
            <v xml:space="preserve">Derrick Screen                                    </v>
          </cell>
          <cell r="C435" t="str">
            <v>Экраны Деррик</v>
          </cell>
          <cell r="D435">
            <v>8662.541015625</v>
          </cell>
          <cell r="E435">
            <v>6187.529296875</v>
          </cell>
          <cell r="F435">
            <v>3108.040283203125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3405</v>
          </cell>
          <cell r="B436" t="str">
            <v xml:space="preserve">Heat Exchangers                                   </v>
          </cell>
          <cell r="C436" t="str">
            <v>Теплообменники</v>
          </cell>
          <cell r="D436">
            <v>225.127197265625</v>
          </cell>
          <cell r="E436">
            <v>277.88240051269531</v>
          </cell>
          <cell r="F436">
            <v>306.47639083862305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3406</v>
          </cell>
          <cell r="B437" t="str">
            <v xml:space="preserve">Kilns                                             </v>
          </cell>
          <cell r="C437" t="str">
            <v>Печи</v>
          </cell>
          <cell r="D437">
            <v>6134.6530303955078</v>
          </cell>
          <cell r="E437">
            <v>4733.6278839111328</v>
          </cell>
          <cell r="F437">
            <v>4970.6775131225586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3407</v>
          </cell>
          <cell r="B438" t="str">
            <v xml:space="preserve">Simplicity Screen                                 </v>
          </cell>
          <cell r="C438" t="str">
            <v>Экраны Симплисити</v>
          </cell>
          <cell r="D438">
            <v>0</v>
          </cell>
          <cell r="E438">
            <v>0</v>
          </cell>
          <cell r="F438">
            <v>1352.159423828125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3408</v>
          </cell>
          <cell r="B439" t="str">
            <v xml:space="preserve">Tyler Screen                                      </v>
          </cell>
          <cell r="C439" t="str">
            <v>Экраны Тайлер</v>
          </cell>
          <cell r="D439">
            <v>19717.785053104155</v>
          </cell>
          <cell r="E439">
            <v>31142.111766010523</v>
          </cell>
          <cell r="F439">
            <v>11703.629797577856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3409</v>
          </cell>
          <cell r="B440" t="str">
            <v xml:space="preserve">Other Equipment                                   </v>
          </cell>
          <cell r="C440" t="str">
            <v>Прочее оборудование фабрики</v>
          </cell>
          <cell r="D440">
            <v>13415.102841377258</v>
          </cell>
          <cell r="E440">
            <v>7001.83424949646</v>
          </cell>
          <cell r="F440">
            <v>18669.952642440796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>
            <v>3410</v>
          </cell>
          <cell r="B441" t="str">
            <v xml:space="preserve">Conveyors                                         </v>
          </cell>
          <cell r="C441" t="str">
            <v>Конвейеры</v>
          </cell>
          <cell r="D441">
            <v>4227.2761993408203</v>
          </cell>
          <cell r="E441">
            <v>8757.6444778442383</v>
          </cell>
          <cell r="F441">
            <v>9301.099422454834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A442">
            <v>3411</v>
          </cell>
          <cell r="B442" t="str">
            <v xml:space="preserve">Crushing and Grinding Equipment                   </v>
          </cell>
          <cell r="C442" t="str">
            <v>Оборудование для дробления и измельчения</v>
          </cell>
          <cell r="D442">
            <v>-79805.366940498352</v>
          </cell>
          <cell r="E442">
            <v>4890.4903297424316</v>
          </cell>
          <cell r="F442">
            <v>312511.6956339865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</row>
        <row r="443">
          <cell r="A443">
            <v>34210</v>
          </cell>
          <cell r="B443" t="str">
            <v xml:space="preserve">A/P Income Tax (Som)                              </v>
          </cell>
          <cell r="C443" t="str">
            <v>С/К подоходный налог (сом)</v>
          </cell>
          <cell r="D443">
            <v>26.93889040594695</v>
          </cell>
          <cell r="E443">
            <v>-13087.437704529593</v>
          </cell>
          <cell r="F443">
            <v>13104.577661531433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4">
          <cell r="A444">
            <v>34220</v>
          </cell>
          <cell r="B444" t="str">
            <v xml:space="preserve">A/P Expat Income Tax (Cnd)                        </v>
          </cell>
          <cell r="C444" t="str">
            <v>С/К подоходный налог с экспатриантов (кан.долл)</v>
          </cell>
          <cell r="D444">
            <v>-15446.04939524216</v>
          </cell>
          <cell r="E444">
            <v>44501.762116630482</v>
          </cell>
          <cell r="F444">
            <v>-30329.958241955264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34230</v>
          </cell>
          <cell r="B445" t="str">
            <v xml:space="preserve">A/P WIthholding Income Tax on Foreign Salaries    </v>
          </cell>
          <cell r="C445" t="str">
            <v>С/К подоходный налог на зарплату иностр. работников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34310</v>
          </cell>
          <cell r="B446" t="str">
            <v xml:space="preserve">A/P Emp Social Insurance (Som)                    </v>
          </cell>
          <cell r="C446" t="str">
            <v>С/К соцстрахование сотрудников (сом)</v>
          </cell>
          <cell r="D446">
            <v>80.30322497751024</v>
          </cell>
          <cell r="E446">
            <v>35263.445988957785</v>
          </cell>
          <cell r="F446">
            <v>409.11765263728284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34420</v>
          </cell>
          <cell r="B447" t="str">
            <v xml:space="preserve">Vat A/P {&gt;July 1/97} (Som)                        </v>
          </cell>
          <cell r="C447" t="str">
            <v>НДС С/К (&gt;июль 1/97) (сом)</v>
          </cell>
          <cell r="D447">
            <v>786.55265181500204</v>
          </cell>
          <cell r="E447">
            <v>-3847.2257840289903</v>
          </cell>
          <cell r="F447">
            <v>2803.4885581954654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34610</v>
          </cell>
          <cell r="B448" t="str">
            <v xml:space="preserve">A/P Pension Fund (Som)                            </v>
          </cell>
          <cell r="C448" t="str">
            <v>С/К пенсионный фонд (сом)</v>
          </cell>
          <cell r="D448">
            <v>25.697037596417431</v>
          </cell>
          <cell r="E448">
            <v>-162254.57629353326</v>
          </cell>
          <cell r="F448">
            <v>126476.00031998871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34710</v>
          </cell>
          <cell r="B449" t="str">
            <v xml:space="preserve">A/P Expat Insurance (Cnd)                         </v>
          </cell>
          <cell r="C449" t="str">
            <v>С/К страхование экспатриантов (кан.долл)</v>
          </cell>
          <cell r="D449">
            <v>-6386.8586392504894</v>
          </cell>
          <cell r="E449">
            <v>-2593.33849601166</v>
          </cell>
          <cell r="F449">
            <v>1561.1678135011525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34920</v>
          </cell>
          <cell r="B450" t="str">
            <v xml:space="preserve">A/P Concession Tax (Usd)                          </v>
          </cell>
          <cell r="C450" t="str">
            <v>С/К концесс. налог (долл.США)</v>
          </cell>
          <cell r="D450">
            <v>-294007.28999999998</v>
          </cell>
          <cell r="E450">
            <v>-165437.54</v>
          </cell>
          <cell r="F450">
            <v>312315.59000000003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34930</v>
          </cell>
          <cell r="B451" t="str">
            <v xml:space="preserve">A/P Road Tax (Som)                                </v>
          </cell>
          <cell r="C451" t="str">
            <v>С/К налог на дороги (сом)</v>
          </cell>
          <cell r="D451">
            <v>43859.39109584476</v>
          </cell>
          <cell r="E451">
            <v>-15503.944493693198</v>
          </cell>
          <cell r="F451">
            <v>-21004.527639051816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34940</v>
          </cell>
          <cell r="B452" t="str">
            <v xml:space="preserve">A/P Road Tax For Koc (Som)                        </v>
          </cell>
          <cell r="C452" t="str">
            <v>С/К налог на дороги для КОК (сом)</v>
          </cell>
          <cell r="D452">
            <v>-7.6123978942632675E-7</v>
          </cell>
          <cell r="E452">
            <v>7.3453702498227358E-7</v>
          </cell>
          <cell r="F452">
            <v>6.8197550717741251E-7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34950</v>
          </cell>
          <cell r="B453" t="str">
            <v xml:space="preserve">A/P Issyk-Kul S.F. (Usd)                          </v>
          </cell>
          <cell r="C453" t="str">
            <v>С/К Иссык-кульский СФ (долл.США)</v>
          </cell>
          <cell r="D453">
            <v>-89793</v>
          </cell>
          <cell r="E453">
            <v>-100573</v>
          </cell>
          <cell r="F453">
            <v>84549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34960</v>
          </cell>
          <cell r="B454" t="str">
            <v xml:space="preserve">A/P Land Tax (Som)                                </v>
          </cell>
          <cell r="C454" t="str">
            <v>С/К налог на землю (сом)</v>
          </cell>
          <cell r="D454">
            <v>768.80522574080862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</row>
        <row r="455">
          <cell r="A455">
            <v>34970</v>
          </cell>
          <cell r="B455" t="str">
            <v xml:space="preserve">Retail Sales Tax (Som)                            </v>
          </cell>
          <cell r="C455" t="str">
            <v>Налог с розничной торг. (сом)</v>
          </cell>
          <cell r="D455">
            <v>-5.5042603444221665E-16</v>
          </cell>
          <cell r="E455">
            <v>5.31110600978264E-16</v>
          </cell>
          <cell r="F455">
            <v>4.9311322668359331E-16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</row>
        <row r="456">
          <cell r="A456">
            <v>34980</v>
          </cell>
          <cell r="B456" t="str">
            <v xml:space="preserve">A/P Mineral Resource  Tax                         </v>
          </cell>
          <cell r="C456" t="str">
            <v>С/К налог в минерально-сыр. базу</v>
          </cell>
          <cell r="D456">
            <v>-1273011.4332954241</v>
          </cell>
          <cell r="E456">
            <v>541485.3344208959</v>
          </cell>
          <cell r="F456">
            <v>896523.49973331683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</row>
        <row r="457">
          <cell r="A457">
            <v>34990</v>
          </cell>
          <cell r="B457" t="str">
            <v xml:space="preserve">A/P VAT on Imports of Consumables                 </v>
          </cell>
          <cell r="C457" t="str">
            <v>С/К НДС на импорт товаров</v>
          </cell>
          <cell r="D457">
            <v>-0.80918699313198061</v>
          </cell>
          <cell r="E457">
            <v>0.78079795147527165</v>
          </cell>
          <cell r="F457">
            <v>0.72493520573684123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3500</v>
          </cell>
          <cell r="B458" t="str">
            <v xml:space="preserve">Maintenance Materials and Supplies                </v>
          </cell>
          <cell r="C458" t="str">
            <v>Материалы и принадлежности по ТО</v>
          </cell>
          <cell r="D458">
            <v>-97436.684262359806</v>
          </cell>
          <cell r="E458">
            <v>-44611.374737062855</v>
          </cell>
          <cell r="F458">
            <v>53740.00799999974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35000</v>
          </cell>
          <cell r="B459" t="str">
            <v xml:space="preserve">A/P Emergency Fund Tax                            </v>
          </cell>
          <cell r="C459" t="str">
            <v>С/К налог в фонд чрезвыч. ситуаций</v>
          </cell>
          <cell r="D459">
            <v>-273888.29157791869</v>
          </cell>
          <cell r="E459">
            <v>-30788.581024953921</v>
          </cell>
          <cell r="F459">
            <v>247188.19474443729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3501</v>
          </cell>
          <cell r="B460" t="str">
            <v xml:space="preserve">Liners and Wearables                              </v>
          </cell>
          <cell r="C460" t="str">
            <v>Футеровка и  обшивка</v>
          </cell>
          <cell r="D460">
            <v>0</v>
          </cell>
          <cell r="E460">
            <v>10300.59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35010</v>
          </cell>
          <cell r="B461" t="str">
            <v xml:space="preserve">A/P Withholding Tax on Foreign Contractors        </v>
          </cell>
          <cell r="C461" t="str">
            <v>С/К налог на  иностранных подрядчиков</v>
          </cell>
          <cell r="D461">
            <v>-29261.814373140303</v>
          </cell>
          <cell r="E461">
            <v>-37381.312669294202</v>
          </cell>
          <cell r="F461">
            <v>238801.05619696074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35020</v>
          </cell>
          <cell r="B462" t="str">
            <v xml:space="preserve">A/P Withholding Tax on Foreign Insuarance         </v>
          </cell>
          <cell r="C462" t="str">
            <v>С/К налог на иностранное страхование</v>
          </cell>
          <cell r="D462">
            <v>-33887.118256037298</v>
          </cell>
          <cell r="E462">
            <v>3384.6063652741504</v>
          </cell>
          <cell r="F462">
            <v>27747.825579688128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35030</v>
          </cell>
          <cell r="B463" t="str">
            <v xml:space="preserve">A/P Environmental Pollution Tax                   </v>
          </cell>
          <cell r="C463" t="str">
            <v>С/К налог за загрязнение ООС</v>
          </cell>
          <cell r="D463">
            <v>-19448.589598236227</v>
          </cell>
          <cell r="E463">
            <v>127960.17053689285</v>
          </cell>
          <cell r="F463">
            <v>13585.865631720882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35050</v>
          </cell>
          <cell r="B464" t="str">
            <v xml:space="preserve">A/P Excise Tax                                    </v>
          </cell>
          <cell r="C464" t="str">
            <v>С/К акциз</v>
          </cell>
          <cell r="D464">
            <v>-410.30537613763988</v>
          </cell>
          <cell r="E464">
            <v>395.90718504952611</v>
          </cell>
          <cell r="F464">
            <v>26302.61837964008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5">
          <cell r="A465">
            <v>35105</v>
          </cell>
          <cell r="B465" t="str">
            <v xml:space="preserve">Cbi - Shrhldr Int A/P (Usd)                       </v>
          </cell>
          <cell r="C465" t="str">
            <v>КБИ - проценты за акцион. заем С/К (долл.США)</v>
          </cell>
          <cell r="D465">
            <v>-390487.29</v>
          </cell>
          <cell r="E465">
            <v>-352698.2</v>
          </cell>
          <cell r="F465">
            <v>-392163.92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A466">
            <v>35110</v>
          </cell>
          <cell r="B466" t="str">
            <v xml:space="preserve">Ebrd - Subord Int A/P (Usd)                       </v>
          </cell>
          <cell r="C466" t="str">
            <v>ЕБРР - проценты за субордин. заем С/К (долл.США)</v>
          </cell>
          <cell r="D466">
            <v>-34940</v>
          </cell>
          <cell r="E466">
            <v>-33094</v>
          </cell>
          <cell r="F466">
            <v>-44847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</row>
        <row r="467">
          <cell r="A467">
            <v>35115</v>
          </cell>
          <cell r="B467" t="str">
            <v xml:space="preserve">Ifc - Subord Int A/P (Usd)                        </v>
          </cell>
          <cell r="C467" t="str">
            <v>МФК - проценты за субордин. заем С/К (долл.США)</v>
          </cell>
          <cell r="D467">
            <v>-34940</v>
          </cell>
          <cell r="E467">
            <v>-33094</v>
          </cell>
          <cell r="F467">
            <v>-44847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</row>
        <row r="468">
          <cell r="A468">
            <v>35120</v>
          </cell>
          <cell r="B468" t="str">
            <v xml:space="preserve">Chase - Senior Int A/P (Usd)                      </v>
          </cell>
          <cell r="C468" t="str">
            <v>Чейз - проценты за старший заем С/К (долл.США)</v>
          </cell>
          <cell r="D468">
            <v>-121933.33</v>
          </cell>
          <cell r="E468">
            <v>-142858.32999999999</v>
          </cell>
          <cell r="F468">
            <v>-158164.57999999999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</row>
        <row r="469">
          <cell r="A469">
            <v>35125</v>
          </cell>
          <cell r="B469" t="str">
            <v xml:space="preserve">Edc - Senior Int A/P (Usd)                        </v>
          </cell>
          <cell r="C469" t="str">
            <v>Edc - проценты за старший заем С/К (долл.США)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35130</v>
          </cell>
          <cell r="B470" t="str">
            <v xml:space="preserve">Ebrd - Senior Int A/P (Usd)                       </v>
          </cell>
          <cell r="C470" t="str">
            <v>ЕБРР - проценты за старший заем С/К (долл.США)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35135</v>
          </cell>
          <cell r="B471" t="str">
            <v xml:space="preserve">Ifc - Senior Int A/P (Usd)                        </v>
          </cell>
          <cell r="C471" t="str">
            <v>МФК - проценты за старший заем С/К (долл.США)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35210</v>
          </cell>
          <cell r="B472" t="str">
            <v xml:space="preserve">Expat Vacation Accrual (Cdn)                      </v>
          </cell>
          <cell r="C472" t="str">
            <v>Начисление отпускных экспатриантов (кан.долл)</v>
          </cell>
          <cell r="D472">
            <v>-5966.1942195251031</v>
          </cell>
          <cell r="E472">
            <v>-8720.3396834158666</v>
          </cell>
          <cell r="F472">
            <v>-16140.638462353767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35220</v>
          </cell>
          <cell r="B473" t="str">
            <v xml:space="preserve">National Rot Ot/Vac Accr (Som)                    </v>
          </cell>
          <cell r="C473" t="str">
            <v>Начисление СУ за вахту/отпуск местные (сом)</v>
          </cell>
          <cell r="D473">
            <v>2062826.0717325732</v>
          </cell>
          <cell r="E473">
            <v>-174448.56038004885</v>
          </cell>
          <cell r="F473">
            <v>-178283.76540317183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35410</v>
          </cell>
          <cell r="B474" t="str">
            <v xml:space="preserve">Production Bonus Accrual (Usd)                    </v>
          </cell>
          <cell r="C474" t="str">
            <v>Производственная премия начисление (долл.США)</v>
          </cell>
          <cell r="D474">
            <v>318063.15000000002</v>
          </cell>
          <cell r="E474">
            <v>-93960</v>
          </cell>
          <cell r="F474">
            <v>-89418.6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35420</v>
          </cell>
          <cell r="B475" t="str">
            <v xml:space="preserve">Expat Performance Bonus (Usd)                     </v>
          </cell>
          <cell r="C475" t="str">
            <v>Премия за произв.показатели экспатриантам</v>
          </cell>
          <cell r="D475">
            <v>152307.55672127759</v>
          </cell>
          <cell r="E475">
            <v>-29165</v>
          </cell>
          <cell r="F475">
            <v>-29165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35710</v>
          </cell>
          <cell r="B476" t="str">
            <v xml:space="preserve">Powerline Loan Payable (Usd)                      </v>
          </cell>
          <cell r="C476" t="str">
            <v>Заем на ЛЭП к оплате (долл.США)</v>
          </cell>
          <cell r="D476">
            <v>-308342.07</v>
          </cell>
          <cell r="E476">
            <v>-278502.51</v>
          </cell>
          <cell r="F476">
            <v>-308342.07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35720</v>
          </cell>
          <cell r="B477" t="str">
            <v xml:space="preserve">A/R Pwr Loan-Kyrgyzenerg(Usd)                     </v>
          </cell>
          <cell r="C477" t="str">
            <v>С/Д Заем на ЛЭП-Кыргызэнерго (долл.США)</v>
          </cell>
          <cell r="D477">
            <v>-21558.74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35905</v>
          </cell>
          <cell r="B478" t="str">
            <v xml:space="preserve">Payable to Interlink                              </v>
          </cell>
          <cell r="C478" t="str">
            <v/>
          </cell>
          <cell r="D478">
            <v>40474.089999999997</v>
          </cell>
          <cell r="E478">
            <v>32812.15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35910</v>
          </cell>
          <cell r="B479" t="str">
            <v xml:space="preserve">A/P Accruals (Usd)                                </v>
          </cell>
          <cell r="C479" t="str">
            <v>С/К начисления (долл.США)</v>
          </cell>
          <cell r="D479">
            <v>25000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GUV-Überleitung"/>
      <sheetName val="Anlagevermögen"/>
      <sheetName val="Cust acc 2003"/>
      <sheetName val="Prelim Cost"/>
      <sheetName val="CamKum Prod"/>
    </sheetNames>
    <sheetDataSet>
      <sheetData sheetId="0"/>
      <sheetData sheetId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DATA"/>
      <sheetName val="Area Summary"/>
      <sheetName val="Tabeller"/>
      <sheetName val="Z-10"/>
      <sheetName val="5R"/>
      <sheetName val="Anlagevermögen"/>
      <sheetName val="Worksheet in 1611 Preliminary A"/>
      <sheetName val="I-Index"/>
      <sheetName val="Prelim Cost"/>
      <sheetName val="Расчет_Ин"/>
      <sheetName val="PIT&amp;PP(2)"/>
      <sheetName val="Cash CCI Detail"/>
      <sheetName val="A 100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Planning"/>
      <sheetName val="B.1.1"/>
      <sheetName val="B.1.2"/>
      <sheetName val="B.1.3"/>
      <sheetName val="B.1.4"/>
      <sheetName val="Trial balance"/>
      <sheetName val="Fees and comm"/>
      <sheetName val="Imploss"/>
      <sheetName val="Adj"/>
      <sheetName val="deferred tax"/>
      <sheetName val="Cash"/>
      <sheetName val="FA"/>
      <sheetName val="Bal by curr"/>
      <sheetName val="SMT"/>
      <sheetName val="confirmation control"/>
      <sheetName val="GA"/>
      <sheetName val="Loans to customers"/>
      <sheetName val="Interest"/>
      <sheetName val="Placements with banks"/>
      <sheetName val="Capital adequacy"/>
      <sheetName val="PN"/>
      <sheetName val="OA"/>
      <sheetName val="Securities"/>
      <sheetName val="Customer Accounts"/>
      <sheetName val="Loans from banks"/>
      <sheetName val="forex"/>
      <sheetName val="OL"/>
      <sheetName val="Loans within IL"/>
      <sheetName val="Other income"/>
      <sheetName val="Commitments (N)"/>
      <sheetName val="Geograpical Analysis"/>
      <sheetName val="Maturity Analysis"/>
      <sheetName val="By months"/>
      <sheetName val="By decades"/>
      <sheetName val="By branches"/>
      <sheetName val="BS"/>
      <sheetName val="P&amp;L"/>
      <sheetName val="Equity Mvmnts"/>
      <sheetName val="CF"/>
      <sheetName val="AHEPS"/>
      <sheetName val="OshHPP"/>
      <sheetName val="BHPP"/>
      <sheetName val="XREF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1">
          <cell r="A1" t="str">
            <v>Investments</v>
          </cell>
        </row>
        <row r="2">
          <cell r="A2" t="str">
            <v>AS AT 31 DEC 2004</v>
          </cell>
        </row>
        <row r="3">
          <cell r="A3" t="str">
            <v>(in thousands of soms)</v>
          </cell>
        </row>
        <row r="6">
          <cell r="B6" t="str">
            <v>2004 per client</v>
          </cell>
          <cell r="G6" t="str">
            <v>Change
2003 / 2004 unadjusted</v>
          </cell>
        </row>
        <row r="7">
          <cell r="B7" t="str">
            <v>KKGS</v>
          </cell>
          <cell r="G7" t="str">
            <v>KKGS</v>
          </cell>
        </row>
        <row r="9">
          <cell r="A9" t="str">
            <v>Securities available-for-sale</v>
          </cell>
          <cell r="B9">
            <v>7840</v>
          </cell>
          <cell r="G9">
            <v>-1430</v>
          </cell>
        </row>
        <row r="10">
          <cell r="A10" t="str">
            <v>Securities held-to-maturity</v>
          </cell>
          <cell r="B10">
            <v>95770</v>
          </cell>
          <cell r="G10">
            <v>1604</v>
          </cell>
        </row>
        <row r="11">
          <cell r="B11">
            <v>103610</v>
          </cell>
          <cell r="G11">
            <v>174</v>
          </cell>
        </row>
        <row r="13">
          <cell r="A13" t="str">
            <v>Provision for impairment</v>
          </cell>
          <cell r="B13">
            <v>-2428</v>
          </cell>
          <cell r="G13">
            <v>-304</v>
          </cell>
        </row>
        <row r="14">
          <cell r="B14">
            <v>101182</v>
          </cell>
          <cell r="G14">
            <v>-130</v>
          </cell>
        </row>
        <row r="16">
          <cell r="B16">
            <v>0</v>
          </cell>
        </row>
        <row r="19">
          <cell r="A19" t="str">
            <v>Available-for-sale</v>
          </cell>
        </row>
        <row r="20">
          <cell r="A20" t="str">
            <v>Debt instruments – listed</v>
          </cell>
        </row>
        <row r="21">
          <cell r="A21" t="str">
            <v>State Treasury Bills issued by the MFKR</v>
          </cell>
          <cell r="B21">
            <v>0</v>
          </cell>
          <cell r="G21">
            <v>-700</v>
          </cell>
        </row>
        <row r="22">
          <cell r="B22">
            <v>0</v>
          </cell>
          <cell r="G22">
            <v>-700</v>
          </cell>
        </row>
        <row r="23">
          <cell r="A23" t="str">
            <v>Equity instruments – listed</v>
          </cell>
        </row>
        <row r="24">
          <cell r="A24" t="str">
            <v>OJSC Russian-Kyrgyz "Amanbank"</v>
          </cell>
          <cell r="B24">
            <v>5398</v>
          </cell>
          <cell r="G24">
            <v>0</v>
          </cell>
        </row>
        <row r="25">
          <cell r="A25" t="str">
            <v>JSC "Kyrgyzpromstroibank"</v>
          </cell>
          <cell r="B25">
            <v>60</v>
          </cell>
          <cell r="G25">
            <v>0</v>
          </cell>
        </row>
        <row r="26">
          <cell r="B26">
            <v>5458</v>
          </cell>
          <cell r="G26">
            <v>0</v>
          </cell>
        </row>
        <row r="27">
          <cell r="A27" t="str">
            <v>Equity instruments – unlisted</v>
          </cell>
        </row>
        <row r="28">
          <cell r="A28" t="str">
            <v>CJSC "Kyrgyz Stock Exchange"</v>
          </cell>
          <cell r="B28">
            <v>1942</v>
          </cell>
          <cell r="G28">
            <v>0</v>
          </cell>
        </row>
        <row r="29">
          <cell r="A29" t="str">
            <v>JSC "Ak-Suu KPK"</v>
          </cell>
          <cell r="B29">
            <v>385</v>
          </cell>
          <cell r="G29">
            <v>0</v>
          </cell>
        </row>
        <row r="30">
          <cell r="A30" t="str">
            <v>CJSC "Central Depository"</v>
          </cell>
          <cell r="B30">
            <v>35</v>
          </cell>
          <cell r="G30">
            <v>0</v>
          </cell>
        </row>
        <row r="31">
          <cell r="A31" t="str">
            <v>Interbank Processing Center</v>
          </cell>
          <cell r="B31">
            <v>20</v>
          </cell>
        </row>
        <row r="32">
          <cell r="A32" t="str">
            <v>JSC Insurance Company "AcShield"</v>
          </cell>
          <cell r="B32">
            <v>0</v>
          </cell>
          <cell r="G32">
            <v>-750</v>
          </cell>
        </row>
        <row r="33">
          <cell r="B33">
            <v>2382</v>
          </cell>
          <cell r="G33">
            <v>-750</v>
          </cell>
        </row>
        <row r="34">
          <cell r="A34" t="str">
            <v>Provision for impairment</v>
          </cell>
          <cell r="B34">
            <v>-2428</v>
          </cell>
          <cell r="G34">
            <v>-304</v>
          </cell>
        </row>
        <row r="35">
          <cell r="A35" t="str">
            <v>Total securities available for sale</v>
          </cell>
          <cell r="B35">
            <v>5412</v>
          </cell>
          <cell r="G35">
            <v>-1754</v>
          </cell>
        </row>
        <row r="38">
          <cell r="A38" t="str">
            <v>Held-to-maturity</v>
          </cell>
        </row>
        <row r="39">
          <cell r="A39" t="str">
            <v>Debt instruments – listed</v>
          </cell>
        </row>
        <row r="40">
          <cell r="A40" t="str">
            <v>State Treasury Bills</v>
          </cell>
          <cell r="B40">
            <v>95770</v>
          </cell>
          <cell r="G40">
            <v>23652</v>
          </cell>
        </row>
        <row r="41">
          <cell r="A41" t="str">
            <v>Ordinary note # 4 "AKB Kyrgyzstan 2003"</v>
          </cell>
          <cell r="B41">
            <v>0</v>
          </cell>
          <cell r="G41">
            <v>-11048</v>
          </cell>
        </row>
        <row r="42">
          <cell r="A42" t="str">
            <v>Ordinary note # 7 "AKB Kyrgyzstan 2003"</v>
          </cell>
          <cell r="B42">
            <v>0</v>
          </cell>
          <cell r="G42">
            <v>-11000</v>
          </cell>
        </row>
        <row r="43">
          <cell r="A43" t="str">
            <v>Total securities held-to-maturity</v>
          </cell>
          <cell r="B43">
            <v>95770</v>
          </cell>
          <cell r="G43">
            <v>1604</v>
          </cell>
        </row>
        <row r="45">
          <cell r="A45" t="str">
            <v>Total investments</v>
          </cell>
          <cell r="B45">
            <v>101182</v>
          </cell>
        </row>
        <row r="47">
          <cell r="B47">
            <v>0</v>
          </cell>
        </row>
        <row r="48">
          <cell r="B48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Random Report"/>
      <sheetName val="Sheet2"/>
      <sheetName val="Sheet3"/>
      <sheetName val="SMSTemp"/>
      <sheetName val="ОборБалФормОтч"/>
      <sheetName val="Securities"/>
      <sheetName val="Astana_missing docs"/>
      <sheetName val="Atyrau_missing docs"/>
      <sheetName val="CBO_missing docs"/>
      <sheetName val="Head Office_missing docs"/>
      <sheetName val="Karaganda_missing docs"/>
      <sheetName val="Shymkent_missing docs"/>
      <sheetName val="GB-5-4.2"/>
      <sheetName val="G"/>
      <sheetName val="A-20"/>
    </sheetNames>
    <sheetDataSet>
      <sheetData sheetId="0"/>
      <sheetData sheetId="1"/>
      <sheetData sheetId="2"/>
      <sheetData sheetId="3" refreshError="1">
        <row r="3">
          <cell r="B3" t="str">
            <v>Bogatyr Access Komir</v>
          </cell>
        </row>
        <row r="4">
          <cell r="B4" t="str">
            <v>31/12/01</v>
          </cell>
        </row>
        <row r="5">
          <cell r="B5" t="str">
            <v>to substatiate inventory balance through observati</v>
          </cell>
        </row>
        <row r="6">
          <cell r="B6" t="str">
            <v>DO</v>
          </cell>
        </row>
        <row r="7">
          <cell r="B7" t="str">
            <v>31-Mar-02</v>
          </cell>
        </row>
        <row r="13">
          <cell r="B13" t="str">
            <v>#,###,###,###,##0.00;(#,###,###,###,##0.00)</v>
          </cell>
        </row>
        <row r="15">
          <cell r="B15" t="str">
            <v>#,###,###,###,##0;(#,###,###,###,##0)</v>
          </cell>
        </row>
        <row r="45">
          <cell r="B45">
            <v>984227671.2093569</v>
          </cell>
        </row>
        <row r="46">
          <cell r="B46">
            <v>5678</v>
          </cell>
        </row>
        <row r="47">
          <cell r="B47">
            <v>179</v>
          </cell>
        </row>
        <row r="48">
          <cell r="B48">
            <v>60915811.921569996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ata Sheet"/>
      <sheetName val="Threshold Table"/>
      <sheetName val="Tickmarks"/>
      <sheetName val="Module1"/>
      <sheetName val="Determination of Threshold"/>
      <sheetName val="Analysis"/>
      <sheetName val="Datasheet"/>
      <sheetName val="SMSTemp"/>
      <sheetName val="Dictionaries"/>
      <sheetName val="Securities"/>
      <sheetName val="std tabel"/>
    </sheetNames>
    <sheetDataSet>
      <sheetData sheetId="0" refreshError="1"/>
      <sheetData sheetId="1" refreshError="1">
        <row r="6">
          <cell r="A6">
            <v>1</v>
          </cell>
          <cell r="B6">
            <v>0.9</v>
          </cell>
          <cell r="C6">
            <v>4.5</v>
          </cell>
          <cell r="D6">
            <v>1</v>
          </cell>
          <cell r="E6">
            <v>0.45</v>
          </cell>
          <cell r="F6">
            <v>3</v>
          </cell>
        </row>
        <row r="7">
          <cell r="A7">
            <v>2</v>
          </cell>
          <cell r="B7">
            <v>0.85</v>
          </cell>
          <cell r="C7">
            <v>4.25</v>
          </cell>
          <cell r="D7">
            <v>2</v>
          </cell>
          <cell r="E7">
            <v>0.4</v>
          </cell>
          <cell r="F7">
            <v>2.67</v>
          </cell>
        </row>
        <row r="8">
          <cell r="A8">
            <v>4</v>
          </cell>
          <cell r="B8">
            <v>0.75</v>
          </cell>
          <cell r="C8">
            <v>3.75</v>
          </cell>
          <cell r="D8">
            <v>4</v>
          </cell>
          <cell r="E8">
            <v>0.35</v>
          </cell>
          <cell r="F8">
            <v>2.33</v>
          </cell>
        </row>
        <row r="9">
          <cell r="A9">
            <v>6</v>
          </cell>
          <cell r="B9">
            <v>0.65</v>
          </cell>
          <cell r="C9">
            <v>3.25</v>
          </cell>
          <cell r="D9">
            <v>6</v>
          </cell>
          <cell r="E9">
            <v>0.3</v>
          </cell>
          <cell r="F9">
            <v>2</v>
          </cell>
        </row>
        <row r="10">
          <cell r="A10">
            <v>12</v>
          </cell>
          <cell r="B10">
            <v>0.5</v>
          </cell>
          <cell r="C10">
            <v>2.5</v>
          </cell>
          <cell r="D10">
            <v>12</v>
          </cell>
          <cell r="E10">
            <v>0.25</v>
          </cell>
          <cell r="F10">
            <v>1.67</v>
          </cell>
        </row>
        <row r="11">
          <cell r="A11">
            <v>13</v>
          </cell>
          <cell r="B11">
            <v>0.4</v>
          </cell>
          <cell r="C11">
            <v>2</v>
          </cell>
          <cell r="D11">
            <v>13</v>
          </cell>
          <cell r="E11">
            <v>0.2</v>
          </cell>
          <cell r="F11">
            <v>1.33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FAAL68"/>
      <sheetName val="A-20"/>
      <sheetName val="ЯНВАРЬ"/>
      <sheetName val="Threshold Table"/>
      <sheetName val="CASH"/>
      <sheetName val="TB"/>
      <sheetName val="PR CN"/>
      <sheetName val="FES"/>
      <sheetName val="Info"/>
      <sheetName val="Selection"/>
      <sheetName val="fish"/>
      <sheetName val="Anlagevermögen"/>
      <sheetName val="Загрузка "/>
      <sheetName val="SMSTemp"/>
      <sheetName val="Sheet3"/>
      <sheetName val="P9-BS by Co"/>
      <sheetName val="МО 0012"/>
      <sheetName val="Final_1145"/>
      <sheetName val="chiet tinh"/>
      <sheetName val="Sheet1"/>
      <sheetName val="PYTB"/>
      <sheetName val="PR_CN"/>
      <sheetName val="Threshold_Table"/>
      <sheetName val="Загрузка_"/>
      <sheetName val="Assumption"/>
      <sheetName val="Calculations"/>
      <sheetName val="SGV_Oz"/>
      <sheetName val="PDC_Worksheet"/>
      <sheetName val="SUMMARY"/>
      <sheetName val="FAAL68.XLS"/>
    </sheetNames>
    <definedNames>
      <definedName name="BILAN"/>
      <definedName name="GDBUT"/>
      <definedName name="GDRAP"/>
      <definedName name="GEBUT"/>
      <definedName name="GERAP"/>
      <definedName name="SATBLT"/>
      <definedName name="SATBUS"/>
      <definedName name="SATRA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H-610"/>
      <sheetName val="подох с физ.лиц-Лариба"/>
      <sheetName val="J-60.1"/>
      <sheetName val="J-60.2"/>
      <sheetName val="J-60.3"/>
      <sheetName val="Publicación Diarios - Memo"/>
      <sheetName val="справка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H8">
            <v>9876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Reporting Schedule"/>
      <sheetName val="Settings"/>
      <sheetName val="Settings - Admin"/>
      <sheetName val="Tabeller"/>
      <sheetName val="Reconciliation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  <sheetName val="SETUP"/>
      <sheetName val="F-reports 2002-05"/>
      <sheetName val="std tabel"/>
      <sheetName val="WORKSHEET"/>
    </sheetNames>
    <sheetDataSet>
      <sheetData sheetId="0"/>
      <sheetData sheetId="1"/>
      <sheetData sheetId="2"/>
      <sheetData sheetId="3" refreshError="1">
        <row r="17">
          <cell r="E17">
            <v>36037</v>
          </cell>
          <cell r="H17" t="str">
            <v>08+04</v>
          </cell>
          <cell r="K17" t="str">
            <v>EUR</v>
          </cell>
        </row>
        <row r="25">
          <cell r="B25" t="str">
            <v>Slavutich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O-10"/>
      <sheetName val="O-20"/>
      <sheetName val="O-25"/>
      <sheetName val="O-30"/>
      <sheetName val="O-40"/>
      <sheetName val="O-60"/>
      <sheetName val="O-70"/>
      <sheetName val="O-80"/>
      <sheetName val="J-10"/>
      <sheetName val="Tabeller"/>
      <sheetName val="Bal Sheet"/>
      <sheetName val="Income Statement"/>
      <sheetName val="Threshold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I-Index"/>
      <sheetName val="O-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База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Сводная"/>
      <sheetName val="IS"/>
      <sheetName val="Актив(1)"/>
      <sheetName val="Лист2"/>
      <sheetName val="Cash CCI Detail"/>
      <sheetName val="XLR_NoRangeSheet"/>
      <sheetName val="валюта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1/12nso</v>
          </cell>
          <cell r="C4">
            <v>35334</v>
          </cell>
          <cell r="D4">
            <v>35697</v>
          </cell>
          <cell r="E4">
            <v>364</v>
          </cell>
          <cell r="F4">
            <v>72.650000000000006</v>
          </cell>
          <cell r="G4" t="str">
            <v>н/д</v>
          </cell>
          <cell r="H4">
            <v>13.1</v>
          </cell>
          <cell r="I4">
            <v>300000000</v>
          </cell>
          <cell r="J4">
            <v>102921</v>
          </cell>
          <cell r="K4">
            <v>102921000</v>
          </cell>
          <cell r="L4">
            <v>300000</v>
          </cell>
          <cell r="M4">
            <v>300000000</v>
          </cell>
          <cell r="N4">
            <v>34.307000000000002</v>
          </cell>
          <cell r="O4">
            <v>2</v>
          </cell>
          <cell r="P4">
            <v>1000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НСО</v>
          </cell>
        </row>
        <row r="5">
          <cell r="A5" t="str">
            <v>KZ4CK2412971</v>
          </cell>
          <cell r="B5" t="str">
            <v>2/12nso</v>
          </cell>
          <cell r="C5">
            <v>35425</v>
          </cell>
          <cell r="D5">
            <v>35788</v>
          </cell>
          <cell r="E5">
            <v>364</v>
          </cell>
          <cell r="F5">
            <v>61.34</v>
          </cell>
          <cell r="G5" t="str">
            <v>н/д</v>
          </cell>
          <cell r="H5">
            <v>11.99</v>
          </cell>
          <cell r="I5">
            <v>250000000</v>
          </cell>
          <cell r="J5">
            <v>99348</v>
          </cell>
          <cell r="K5">
            <v>99348000</v>
          </cell>
          <cell r="L5">
            <v>250000</v>
          </cell>
          <cell r="M5">
            <v>250000000</v>
          </cell>
          <cell r="N5">
            <v>39.739199999999997</v>
          </cell>
          <cell r="O5">
            <v>3</v>
          </cell>
          <cell r="P5">
            <v>1000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НСО</v>
          </cell>
        </row>
        <row r="6">
          <cell r="A6" t="str">
            <v>KZ4CK2603983</v>
          </cell>
          <cell r="B6" t="str">
            <v>3/12nso</v>
          </cell>
          <cell r="C6">
            <v>35516</v>
          </cell>
          <cell r="D6">
            <v>35880</v>
          </cell>
          <cell r="E6">
            <v>364</v>
          </cell>
          <cell r="F6">
            <v>55.65</v>
          </cell>
          <cell r="G6" t="str">
            <v>н/д</v>
          </cell>
          <cell r="H6">
            <v>15.15</v>
          </cell>
          <cell r="I6">
            <v>500000000</v>
          </cell>
          <cell r="J6">
            <v>85117</v>
          </cell>
          <cell r="K6">
            <v>85117000</v>
          </cell>
          <cell r="L6">
            <v>500000</v>
          </cell>
          <cell r="M6">
            <v>500000000</v>
          </cell>
          <cell r="N6">
            <v>17.023399999999999</v>
          </cell>
          <cell r="O6">
            <v>4</v>
          </cell>
          <cell r="P6">
            <v>1000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НСО</v>
          </cell>
        </row>
        <row r="7">
          <cell r="A7" t="str">
            <v>KZ4CK2406981</v>
          </cell>
          <cell r="B7" t="str">
            <v>4/12nso</v>
          </cell>
          <cell r="C7">
            <v>35607</v>
          </cell>
          <cell r="D7">
            <v>35970</v>
          </cell>
          <cell r="E7">
            <v>364</v>
          </cell>
          <cell r="F7">
            <v>55.78</v>
          </cell>
          <cell r="G7" t="str">
            <v>н/д</v>
          </cell>
          <cell r="H7">
            <v>17.010000000000002</v>
          </cell>
          <cell r="I7">
            <v>400000000</v>
          </cell>
          <cell r="J7">
            <v>53878</v>
          </cell>
          <cell r="K7">
            <v>53878000</v>
          </cell>
          <cell r="L7">
            <v>400000</v>
          </cell>
          <cell r="M7">
            <v>400000000</v>
          </cell>
          <cell r="N7">
            <v>13.4695</v>
          </cell>
          <cell r="O7">
            <v>4</v>
          </cell>
          <cell r="P7">
            <v>1000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НСО</v>
          </cell>
        </row>
        <row r="8">
          <cell r="A8" t="str">
            <v>KZ4CK2509982</v>
          </cell>
          <cell r="B8" t="str">
            <v>5/12nso</v>
          </cell>
          <cell r="C8">
            <v>35699</v>
          </cell>
          <cell r="D8">
            <v>36063</v>
          </cell>
          <cell r="E8">
            <v>364</v>
          </cell>
          <cell r="F8">
            <v>55.79</v>
          </cell>
          <cell r="G8" t="str">
            <v>н/д</v>
          </cell>
          <cell r="H8">
            <v>16.93</v>
          </cell>
          <cell r="I8">
            <v>300000000</v>
          </cell>
          <cell r="J8">
            <v>214661</v>
          </cell>
          <cell r="K8">
            <v>214661000</v>
          </cell>
          <cell r="L8">
            <v>300000</v>
          </cell>
          <cell r="M8">
            <v>300000000</v>
          </cell>
          <cell r="N8">
            <v>71.5536666666667</v>
          </cell>
          <cell r="O8">
            <v>4</v>
          </cell>
          <cell r="P8">
            <v>1000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НСО</v>
          </cell>
        </row>
        <row r="9">
          <cell r="A9" t="str">
            <v>KZ4CK2512986</v>
          </cell>
          <cell r="B9" t="str">
            <v>6/12nso</v>
          </cell>
          <cell r="C9">
            <v>35789</v>
          </cell>
          <cell r="D9">
            <v>36154</v>
          </cell>
          <cell r="E9">
            <v>364</v>
          </cell>
          <cell r="F9">
            <v>57</v>
          </cell>
          <cell r="G9" t="str">
            <v>н/д</v>
          </cell>
          <cell r="H9">
            <v>19.86</v>
          </cell>
          <cell r="I9">
            <v>300000000</v>
          </cell>
          <cell r="J9">
            <v>207796</v>
          </cell>
          <cell r="K9">
            <v>207796000</v>
          </cell>
          <cell r="L9">
            <v>300000</v>
          </cell>
          <cell r="M9">
            <v>300000000</v>
          </cell>
          <cell r="N9">
            <v>69.265333333333302</v>
          </cell>
          <cell r="O9">
            <v>4</v>
          </cell>
          <cell r="P9">
            <v>1000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НСО</v>
          </cell>
        </row>
        <row r="10">
          <cell r="A10" t="str">
            <v>KZ4CL2503991</v>
          </cell>
          <cell r="B10" t="str">
            <v>7/12nso</v>
          </cell>
          <cell r="C10">
            <v>35880</v>
          </cell>
          <cell r="D10">
            <v>36244</v>
          </cell>
          <cell r="E10">
            <v>364</v>
          </cell>
          <cell r="F10">
            <v>59.05</v>
          </cell>
          <cell r="G10" t="str">
            <v>н/д</v>
          </cell>
          <cell r="H10">
            <v>23.59</v>
          </cell>
          <cell r="I10">
            <v>500000000</v>
          </cell>
          <cell r="J10">
            <v>186465</v>
          </cell>
          <cell r="K10">
            <v>186465000</v>
          </cell>
          <cell r="L10">
            <v>500000</v>
          </cell>
          <cell r="M10">
            <v>500000000</v>
          </cell>
          <cell r="N10">
            <v>37.292999999999999</v>
          </cell>
          <cell r="O10">
            <v>4</v>
          </cell>
          <cell r="P10">
            <v>1000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НСО</v>
          </cell>
        </row>
        <row r="11">
          <cell r="A11" t="str">
            <v>KZ4CL2406997</v>
          </cell>
          <cell r="B11" t="str">
            <v>8/12nso</v>
          </cell>
          <cell r="C11">
            <v>35971</v>
          </cell>
          <cell r="D11">
            <v>36335</v>
          </cell>
          <cell r="E11">
            <v>364</v>
          </cell>
          <cell r="F11">
            <v>60.58</v>
          </cell>
          <cell r="G11" t="str">
            <v>н/д</v>
          </cell>
          <cell r="H11">
            <v>24</v>
          </cell>
          <cell r="I11">
            <v>400000000</v>
          </cell>
          <cell r="J11">
            <v>291036</v>
          </cell>
          <cell r="K11">
            <v>291036000</v>
          </cell>
          <cell r="L11">
            <v>400000</v>
          </cell>
          <cell r="M11">
            <v>400000000</v>
          </cell>
          <cell r="N11">
            <v>72.759</v>
          </cell>
          <cell r="O11">
            <v>4</v>
          </cell>
          <cell r="P11">
            <v>1000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НСО</v>
          </cell>
        </row>
        <row r="12">
          <cell r="A12" t="str">
            <v>KZ4CL2312997</v>
          </cell>
          <cell r="B12" t="str">
            <v>10/12nso</v>
          </cell>
          <cell r="C12">
            <v>36153</v>
          </cell>
          <cell r="D12">
            <v>36517</v>
          </cell>
          <cell r="E12">
            <v>364</v>
          </cell>
          <cell r="F12">
            <v>61.3</v>
          </cell>
          <cell r="G12" t="str">
            <v>н/д</v>
          </cell>
          <cell r="H12">
            <v>22.15</v>
          </cell>
          <cell r="I12">
            <v>150000000</v>
          </cell>
          <cell r="J12">
            <v>126520</v>
          </cell>
          <cell r="K12">
            <v>126520000</v>
          </cell>
          <cell r="L12">
            <v>150000</v>
          </cell>
          <cell r="M12">
            <v>150000000</v>
          </cell>
          <cell r="N12">
            <v>84.346666666666707</v>
          </cell>
          <cell r="O12">
            <v>3</v>
          </cell>
          <cell r="P12">
            <v>1000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НСО</v>
          </cell>
        </row>
        <row r="13">
          <cell r="A13" t="str">
            <v>KZ46L0807993</v>
          </cell>
          <cell r="B13" t="str">
            <v>97/6</v>
          </cell>
          <cell r="C13">
            <v>36164</v>
          </cell>
          <cell r="D13">
            <v>36349</v>
          </cell>
          <cell r="E13">
            <v>184</v>
          </cell>
          <cell r="F13">
            <v>89.28</v>
          </cell>
          <cell r="G13">
            <v>89.28</v>
          </cell>
          <cell r="H13">
            <v>24.014336917562702</v>
          </cell>
          <cell r="I13">
            <v>300000000</v>
          </cell>
          <cell r="J13">
            <v>8135000</v>
          </cell>
          <cell r="K13">
            <v>724751440</v>
          </cell>
          <cell r="L13">
            <v>7885000</v>
          </cell>
          <cell r="M13">
            <v>703972800</v>
          </cell>
          <cell r="N13">
            <v>241.58381333333301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>
            <v>50</v>
          </cell>
          <cell r="T13" t="str">
            <v>ГКО-6</v>
          </cell>
        </row>
        <row r="14">
          <cell r="A14" t="str">
            <v>KZ43L0804997</v>
          </cell>
          <cell r="B14" t="str">
            <v>219/3</v>
          </cell>
          <cell r="C14">
            <v>36165</v>
          </cell>
          <cell r="D14">
            <v>36258</v>
          </cell>
          <cell r="E14">
            <v>94</v>
          </cell>
          <cell r="F14">
            <v>94.41</v>
          </cell>
          <cell r="G14">
            <v>94.23</v>
          </cell>
          <cell r="H14">
            <v>23.683931786887001</v>
          </cell>
          <cell r="I14">
            <v>500000000</v>
          </cell>
          <cell r="J14">
            <v>10637335</v>
          </cell>
          <cell r="K14">
            <v>1002100312.05</v>
          </cell>
          <cell r="L14">
            <v>9422350</v>
          </cell>
          <cell r="M14">
            <v>889519757.5</v>
          </cell>
          <cell r="N14">
            <v>200.42006241000001</v>
          </cell>
          <cell r="O14">
            <v>9</v>
          </cell>
          <cell r="P14">
            <v>100</v>
          </cell>
          <cell r="Q14" t="str">
            <v>н/д</v>
          </cell>
          <cell r="R14" t="str">
            <v>н/д</v>
          </cell>
          <cell r="S14">
            <v>50</v>
          </cell>
          <cell r="T14" t="str">
            <v>ГКО-3</v>
          </cell>
        </row>
        <row r="15">
          <cell r="A15" t="str">
            <v>KZ87K1401990</v>
          </cell>
          <cell r="B15" t="str">
            <v>250/n</v>
          </cell>
          <cell r="C15">
            <v>36166</v>
          </cell>
          <cell r="D15">
            <v>36174</v>
          </cell>
          <cell r="E15">
            <v>7</v>
          </cell>
          <cell r="F15">
            <v>99.57</v>
          </cell>
          <cell r="G15">
            <v>99.57</v>
          </cell>
          <cell r="H15">
            <v>22.456563221854299</v>
          </cell>
          <cell r="I15">
            <v>300000000</v>
          </cell>
          <cell r="J15">
            <v>12741192</v>
          </cell>
          <cell r="K15">
            <v>1268212689.27</v>
          </cell>
          <cell r="L15">
            <v>7046990</v>
          </cell>
          <cell r="M15">
            <v>701677610.37</v>
          </cell>
          <cell r="N15">
            <v>422.73756308999998</v>
          </cell>
          <cell r="O15" t="str">
            <v>н/д</v>
          </cell>
          <cell r="P15">
            <v>100</v>
          </cell>
          <cell r="Q15" t="str">
            <v>н/д</v>
          </cell>
          <cell r="R15" t="str">
            <v>н/д</v>
          </cell>
          <cell r="S15">
            <v>60</v>
          </cell>
          <cell r="T15" t="str">
            <v>Ноты-7</v>
          </cell>
        </row>
        <row r="16">
          <cell r="A16" t="str">
            <v>KZ8EK2201991</v>
          </cell>
          <cell r="B16" t="str">
            <v>251/n</v>
          </cell>
          <cell r="C16">
            <v>36167</v>
          </cell>
          <cell r="D16">
            <v>36182</v>
          </cell>
          <cell r="E16">
            <v>14</v>
          </cell>
          <cell r="F16">
            <v>99.1</v>
          </cell>
          <cell r="G16">
            <v>99.09</v>
          </cell>
          <cell r="H16">
            <v>23.612512613521801</v>
          </cell>
          <cell r="I16">
            <v>300000000</v>
          </cell>
          <cell r="J16">
            <v>12810717</v>
          </cell>
          <cell r="K16">
            <v>1268751179.01</v>
          </cell>
          <cell r="L16">
            <v>6082717</v>
          </cell>
          <cell r="M16">
            <v>602802793.00999999</v>
          </cell>
          <cell r="N16">
            <v>422.91705967000001</v>
          </cell>
          <cell r="O16" t="str">
            <v>н/д</v>
          </cell>
          <cell r="P16">
            <v>100</v>
          </cell>
          <cell r="Q16" t="str">
            <v>н/д</v>
          </cell>
          <cell r="R16" t="str">
            <v>н/д</v>
          </cell>
          <cell r="S16">
            <v>60</v>
          </cell>
          <cell r="T16" t="str">
            <v>Ноты-14</v>
          </cell>
        </row>
        <row r="17">
          <cell r="A17" t="str">
            <v>KZ8LK2901991</v>
          </cell>
          <cell r="B17" t="str">
            <v>252/n</v>
          </cell>
          <cell r="C17">
            <v>36168</v>
          </cell>
          <cell r="D17">
            <v>36189</v>
          </cell>
          <cell r="E17">
            <v>21</v>
          </cell>
          <cell r="F17">
            <v>98.65</v>
          </cell>
          <cell r="G17">
            <v>98.62</v>
          </cell>
          <cell r="H17">
            <v>23.720223010643601</v>
          </cell>
          <cell r="I17">
            <v>300000000</v>
          </cell>
          <cell r="J17">
            <v>6759081</v>
          </cell>
          <cell r="K17">
            <v>666470046.16999996</v>
          </cell>
          <cell r="L17">
            <v>5759081</v>
          </cell>
          <cell r="M17">
            <v>568130761.16999996</v>
          </cell>
          <cell r="N17">
            <v>222.15668205666699</v>
          </cell>
          <cell r="O17" t="str">
            <v>н/д</v>
          </cell>
          <cell r="P17">
            <v>100</v>
          </cell>
          <cell r="Q17" t="str">
            <v>н/д</v>
          </cell>
          <cell r="R17" t="str">
            <v>н/д</v>
          </cell>
          <cell r="S17">
            <v>60</v>
          </cell>
          <cell r="T17" t="str">
            <v>Ноты-21</v>
          </cell>
        </row>
        <row r="18">
          <cell r="A18" t="str">
            <v>KZ46L1507998</v>
          </cell>
          <cell r="B18" t="str">
            <v>98/6</v>
          </cell>
          <cell r="C18">
            <v>36171</v>
          </cell>
          <cell r="D18">
            <v>36356</v>
          </cell>
          <cell r="E18">
            <v>184</v>
          </cell>
          <cell r="F18">
            <v>89.23</v>
          </cell>
          <cell r="G18">
            <v>89.23</v>
          </cell>
          <cell r="H18">
            <v>24.1398632746834</v>
          </cell>
          <cell r="I18">
            <v>500000000</v>
          </cell>
          <cell r="J18">
            <v>5793147</v>
          </cell>
          <cell r="K18">
            <v>514703506.81</v>
          </cell>
          <cell r="L18">
            <v>5043147</v>
          </cell>
          <cell r="M18">
            <v>450000006.81</v>
          </cell>
          <cell r="N18">
            <v>102.940701362</v>
          </cell>
          <cell r="O18">
            <v>4</v>
          </cell>
          <cell r="P18">
            <v>100</v>
          </cell>
          <cell r="Q18" t="str">
            <v>н/д</v>
          </cell>
          <cell r="R18" t="str">
            <v>н/д</v>
          </cell>
          <cell r="S18">
            <v>50</v>
          </cell>
          <cell r="T18" t="str">
            <v>ГКО-6</v>
          </cell>
        </row>
        <row r="19">
          <cell r="A19" t="str">
            <v>KZ43L1504992</v>
          </cell>
          <cell r="B19" t="str">
            <v>220/3</v>
          </cell>
          <cell r="C19">
            <v>36172</v>
          </cell>
          <cell r="D19">
            <v>36265</v>
          </cell>
          <cell r="E19">
            <v>94</v>
          </cell>
          <cell r="F19">
            <v>94.36</v>
          </cell>
          <cell r="G19">
            <v>94.32</v>
          </cell>
          <cell r="H19">
            <v>23.908435777872</v>
          </cell>
          <cell r="I19">
            <v>500000000</v>
          </cell>
          <cell r="J19">
            <v>4649504</v>
          </cell>
          <cell r="K19">
            <v>436941902.07999998</v>
          </cell>
          <cell r="L19">
            <v>1492000</v>
          </cell>
          <cell r="M19">
            <v>140782206</v>
          </cell>
          <cell r="N19">
            <v>87.388380416000004</v>
          </cell>
          <cell r="O19">
            <v>10</v>
          </cell>
          <cell r="P19">
            <v>100</v>
          </cell>
          <cell r="Q19" t="str">
            <v>н/д</v>
          </cell>
          <cell r="R19" t="str">
            <v>н/д</v>
          </cell>
          <cell r="S19">
            <v>50</v>
          </cell>
          <cell r="T19" t="str">
            <v>ГКО-3</v>
          </cell>
        </row>
        <row r="20">
          <cell r="A20" t="str">
            <v>KZ95K1802992</v>
          </cell>
          <cell r="B20" t="str">
            <v>253/n</v>
          </cell>
          <cell r="C20">
            <v>36173</v>
          </cell>
          <cell r="D20">
            <v>36209</v>
          </cell>
          <cell r="E20">
            <v>35</v>
          </cell>
          <cell r="F20">
            <v>97.77</v>
          </cell>
          <cell r="G20">
            <v>97.73</v>
          </cell>
          <cell r="H20">
            <v>23.720977805052701</v>
          </cell>
          <cell r="I20">
            <v>300000000</v>
          </cell>
          <cell r="J20">
            <v>8154015</v>
          </cell>
          <cell r="K20">
            <v>796452603.88</v>
          </cell>
          <cell r="L20">
            <v>5638815</v>
          </cell>
          <cell r="M20">
            <v>551310076.54999995</v>
          </cell>
          <cell r="N20">
            <v>265.484201293333</v>
          </cell>
          <cell r="O20" t="str">
            <v>н/д</v>
          </cell>
          <cell r="P20">
            <v>100</v>
          </cell>
          <cell r="Q20" t="str">
            <v>н/д</v>
          </cell>
          <cell r="R20" t="str">
            <v>н/д</v>
          </cell>
          <cell r="S20">
            <v>60</v>
          </cell>
          <cell r="T20" t="str">
            <v>Ноты-35</v>
          </cell>
        </row>
        <row r="21">
          <cell r="A21" t="str">
            <v>KZ8LK0502999</v>
          </cell>
          <cell r="B21" t="str">
            <v>254/n</v>
          </cell>
          <cell r="C21">
            <v>36174</v>
          </cell>
          <cell r="D21">
            <v>36196</v>
          </cell>
          <cell r="E21">
            <v>21</v>
          </cell>
          <cell r="F21">
            <v>98.65</v>
          </cell>
          <cell r="G21">
            <v>98.63</v>
          </cell>
          <cell r="H21">
            <v>23.720223010643601</v>
          </cell>
          <cell r="I21">
            <v>300000000</v>
          </cell>
          <cell r="J21">
            <v>10886176</v>
          </cell>
          <cell r="K21">
            <v>1073412902.0599999</v>
          </cell>
          <cell r="L21">
            <v>6805974.3189052204</v>
          </cell>
          <cell r="M21">
            <v>671409366.55999994</v>
          </cell>
          <cell r="N21">
            <v>357.80430068666698</v>
          </cell>
          <cell r="O21" t="str">
            <v>н/д</v>
          </cell>
          <cell r="P21">
            <v>100</v>
          </cell>
          <cell r="Q21" t="str">
            <v>н/д</v>
          </cell>
          <cell r="R21" t="str">
            <v>н/д</v>
          </cell>
          <cell r="S21">
            <v>60</v>
          </cell>
          <cell r="T21" t="str">
            <v>Ноты-21</v>
          </cell>
        </row>
        <row r="22">
          <cell r="A22" t="str">
            <v>KZ8EK2901996</v>
          </cell>
          <cell r="B22" t="str">
            <v>255/n</v>
          </cell>
          <cell r="C22">
            <v>36175</v>
          </cell>
          <cell r="D22">
            <v>36189</v>
          </cell>
          <cell r="E22">
            <v>14</v>
          </cell>
          <cell r="F22">
            <v>99.1</v>
          </cell>
          <cell r="G22">
            <v>99.1</v>
          </cell>
          <cell r="H22">
            <v>23.612512613521801</v>
          </cell>
          <cell r="I22">
            <v>300000000</v>
          </cell>
          <cell r="J22">
            <v>10867554</v>
          </cell>
          <cell r="K22">
            <v>1076717607.53</v>
          </cell>
          <cell r="L22">
            <v>8504913</v>
          </cell>
          <cell r="M22">
            <v>842837887.26999998</v>
          </cell>
          <cell r="N22">
            <v>358.90586917666701</v>
          </cell>
          <cell r="O22" t="str">
            <v>н/д</v>
          </cell>
          <cell r="P22">
            <v>100</v>
          </cell>
          <cell r="Q22" t="str">
            <v>н/д</v>
          </cell>
          <cell r="R22" t="str">
            <v>н/д</v>
          </cell>
          <cell r="S22">
            <v>60</v>
          </cell>
          <cell r="T22" t="str">
            <v>Ноты-14</v>
          </cell>
        </row>
        <row r="23">
          <cell r="A23" t="str">
            <v>KZ46L2207994</v>
          </cell>
          <cell r="B23" t="str">
            <v>99/6</v>
          </cell>
          <cell r="C23">
            <v>36178</v>
          </cell>
          <cell r="D23">
            <v>36363</v>
          </cell>
          <cell r="E23">
            <v>184</v>
          </cell>
          <cell r="F23">
            <v>89.13</v>
          </cell>
          <cell r="G23">
            <v>89.13</v>
          </cell>
          <cell r="H23">
            <v>24.3913384943341</v>
          </cell>
          <cell r="I23">
            <v>500000000</v>
          </cell>
          <cell r="J23">
            <v>6759783</v>
          </cell>
          <cell r="K23">
            <v>598652958.78999996</v>
          </cell>
          <cell r="L23">
            <v>5609783</v>
          </cell>
          <cell r="M23">
            <v>499999958.79000002</v>
          </cell>
          <cell r="N23">
            <v>119.730591758</v>
          </cell>
          <cell r="O23">
            <v>5</v>
          </cell>
          <cell r="P23">
            <v>100</v>
          </cell>
          <cell r="Q23" t="str">
            <v>н/д</v>
          </cell>
          <cell r="R23" t="str">
            <v>н/д</v>
          </cell>
          <cell r="S23">
            <v>50</v>
          </cell>
          <cell r="T23" t="str">
            <v>ГКО-6</v>
          </cell>
        </row>
        <row r="24">
          <cell r="A24" t="str">
            <v>KZ43L2204998</v>
          </cell>
          <cell r="B24" t="str">
            <v>221/3</v>
          </cell>
          <cell r="C24">
            <v>36179</v>
          </cell>
          <cell r="D24">
            <v>36272</v>
          </cell>
          <cell r="E24">
            <v>94</v>
          </cell>
          <cell r="F24">
            <v>94.34</v>
          </cell>
          <cell r="G24">
            <v>94.3</v>
          </cell>
          <cell r="H24">
            <v>23.998304006784</v>
          </cell>
          <cell r="I24">
            <v>700000000</v>
          </cell>
          <cell r="J24">
            <v>12306725</v>
          </cell>
          <cell r="K24">
            <v>1159366408.5799999</v>
          </cell>
          <cell r="L24">
            <v>9808592</v>
          </cell>
          <cell r="M24">
            <v>925321423.88999999</v>
          </cell>
          <cell r="N24">
            <v>165.623772654286</v>
          </cell>
          <cell r="O24">
            <v>7</v>
          </cell>
          <cell r="P24">
            <v>100</v>
          </cell>
          <cell r="Q24" t="str">
            <v>н/д</v>
          </cell>
          <cell r="R24" t="str">
            <v>н/д</v>
          </cell>
          <cell r="S24">
            <v>50</v>
          </cell>
          <cell r="T24" t="str">
            <v>ГКО-3</v>
          </cell>
        </row>
        <row r="25">
          <cell r="A25" t="str">
            <v>KZ95K2502997</v>
          </cell>
          <cell r="B25" t="str">
            <v>256/n</v>
          </cell>
          <cell r="C25">
            <v>36181</v>
          </cell>
          <cell r="D25">
            <v>36217</v>
          </cell>
          <cell r="E25">
            <v>35</v>
          </cell>
          <cell r="F25">
            <v>66.48</v>
          </cell>
          <cell r="G25" t="str">
            <v>н/д</v>
          </cell>
          <cell r="H25">
            <v>199.47</v>
          </cell>
          <cell r="I25">
            <v>300000000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>
            <v>60</v>
          </cell>
          <cell r="T25" t="str">
            <v>Ноты-35</v>
          </cell>
        </row>
        <row r="26">
          <cell r="A26" t="str">
            <v>KZ8LK1202995</v>
          </cell>
          <cell r="B26" t="str">
            <v>257/n</v>
          </cell>
          <cell r="C26">
            <v>36181</v>
          </cell>
          <cell r="D26">
            <v>36203</v>
          </cell>
          <cell r="E26">
            <v>21</v>
          </cell>
          <cell r="F26">
            <v>98.65</v>
          </cell>
          <cell r="G26">
            <v>98.64</v>
          </cell>
          <cell r="H26">
            <v>23.720223010643601</v>
          </cell>
          <cell r="I26">
            <v>300000000</v>
          </cell>
          <cell r="J26">
            <v>7354614</v>
          </cell>
          <cell r="K26" t="str">
            <v>н/д</v>
          </cell>
          <cell r="L26">
            <v>7742985.6926507903</v>
          </cell>
          <cell r="M26">
            <v>763845538.58000004</v>
          </cell>
          <cell r="N26" t="str">
            <v>н/д</v>
          </cell>
          <cell r="O26" t="str">
            <v>н/д</v>
          </cell>
          <cell r="P26">
            <v>100</v>
          </cell>
          <cell r="Q26" t="str">
            <v>н/д</v>
          </cell>
          <cell r="R26" t="str">
            <v>н/д</v>
          </cell>
          <cell r="S26">
            <v>60</v>
          </cell>
          <cell r="T26" t="str">
            <v>Ноты-21</v>
          </cell>
        </row>
        <row r="27">
          <cell r="A27" t="str">
            <v>KZ8EK0502994</v>
          </cell>
          <cell r="B27" t="str">
            <v>258/n</v>
          </cell>
          <cell r="C27">
            <v>36182</v>
          </cell>
          <cell r="D27">
            <v>36196</v>
          </cell>
          <cell r="E27">
            <v>14</v>
          </cell>
          <cell r="F27">
            <v>99.1</v>
          </cell>
          <cell r="G27">
            <v>99.07</v>
          </cell>
          <cell r="H27">
            <v>23.612512613521801</v>
          </cell>
          <cell r="I27">
            <v>300000000</v>
          </cell>
          <cell r="J27">
            <v>8728411</v>
          </cell>
          <cell r="K27">
            <v>864750410.44000006</v>
          </cell>
          <cell r="L27">
            <v>7018411</v>
          </cell>
          <cell r="M27">
            <v>695513523.00999999</v>
          </cell>
          <cell r="N27">
            <v>288.25013681333297</v>
          </cell>
          <cell r="O27" t="str">
            <v>н/д</v>
          </cell>
          <cell r="P27">
            <v>100</v>
          </cell>
          <cell r="Q27" t="str">
            <v>н/д</v>
          </cell>
          <cell r="R27" t="str">
            <v>н/д</v>
          </cell>
          <cell r="S27">
            <v>60</v>
          </cell>
          <cell r="T27" t="str">
            <v>Ноты-14</v>
          </cell>
        </row>
        <row r="28">
          <cell r="A28" t="str">
            <v>KZ46L2907999</v>
          </cell>
          <cell r="B28" t="str">
            <v>100/6</v>
          </cell>
          <cell r="C28">
            <v>36185</v>
          </cell>
          <cell r="D28">
            <v>36370</v>
          </cell>
          <cell r="E28">
            <v>184</v>
          </cell>
          <cell r="F28">
            <v>89</v>
          </cell>
          <cell r="G28">
            <v>89</v>
          </cell>
          <cell r="H28">
            <v>24.7191011235955</v>
          </cell>
          <cell r="I28">
            <v>400000000</v>
          </cell>
          <cell r="J28">
            <v>1511798</v>
          </cell>
          <cell r="K28">
            <v>131687000.22</v>
          </cell>
          <cell r="L28">
            <v>561798</v>
          </cell>
          <cell r="M28">
            <v>50000000.219999999</v>
          </cell>
          <cell r="N28">
            <v>32.921750054999997</v>
          </cell>
          <cell r="O28">
            <v>5</v>
          </cell>
          <cell r="P28">
            <v>100</v>
          </cell>
          <cell r="Q28" t="str">
            <v>н/д</v>
          </cell>
          <cell r="R28" t="str">
            <v>н/д</v>
          </cell>
          <cell r="S28">
            <v>50</v>
          </cell>
          <cell r="T28" t="str">
            <v>ГКО-6</v>
          </cell>
        </row>
        <row r="29">
          <cell r="A29" t="str">
            <v>KZ43L2904993</v>
          </cell>
          <cell r="B29" t="str">
            <v>222/3</v>
          </cell>
          <cell r="C29">
            <v>36186</v>
          </cell>
          <cell r="D29">
            <v>36279</v>
          </cell>
          <cell r="E29">
            <v>94</v>
          </cell>
          <cell r="F29">
            <v>94.34</v>
          </cell>
          <cell r="G29">
            <v>94.31</v>
          </cell>
          <cell r="H29">
            <v>23.998304006784</v>
          </cell>
          <cell r="I29">
            <v>500000000</v>
          </cell>
          <cell r="J29">
            <v>10619949</v>
          </cell>
          <cell r="K29">
            <v>1000582160.74</v>
          </cell>
          <cell r="L29">
            <v>7151878</v>
          </cell>
          <cell r="M29">
            <v>674679904.51999998</v>
          </cell>
          <cell r="N29">
            <v>200.116432148</v>
          </cell>
          <cell r="O29">
            <v>9</v>
          </cell>
          <cell r="P29">
            <v>100</v>
          </cell>
          <cell r="Q29" t="str">
            <v>н/д</v>
          </cell>
          <cell r="R29" t="str">
            <v>н/д</v>
          </cell>
          <cell r="S29">
            <v>50</v>
          </cell>
          <cell r="T29" t="str">
            <v>ГКО-3</v>
          </cell>
        </row>
        <row r="30">
          <cell r="A30" t="str">
            <v>KZ8SK2502992</v>
          </cell>
          <cell r="B30" t="str">
            <v>259/n</v>
          </cell>
          <cell r="C30">
            <v>36187</v>
          </cell>
          <cell r="D30">
            <v>36216</v>
          </cell>
          <cell r="E30">
            <v>28</v>
          </cell>
          <cell r="F30">
            <v>98.19</v>
          </cell>
          <cell r="G30">
            <v>98.18</v>
          </cell>
          <cell r="H30">
            <v>23.963743762093898</v>
          </cell>
          <cell r="I30">
            <v>300000000</v>
          </cell>
          <cell r="J30">
            <v>8880241</v>
          </cell>
          <cell r="K30">
            <v>871672319.63999999</v>
          </cell>
          <cell r="L30">
            <v>5878535</v>
          </cell>
          <cell r="M30">
            <v>577210351.64999998</v>
          </cell>
          <cell r="N30">
            <v>290.55743988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>
            <v>60</v>
          </cell>
          <cell r="T30" t="str">
            <v>Ноты-28</v>
          </cell>
        </row>
        <row r="31">
          <cell r="A31" t="str">
            <v>KZ8LK1902990</v>
          </cell>
          <cell r="B31" t="str">
            <v>260/n</v>
          </cell>
          <cell r="C31">
            <v>36188</v>
          </cell>
          <cell r="D31">
            <v>36210</v>
          </cell>
          <cell r="E31">
            <v>21</v>
          </cell>
          <cell r="F31">
            <v>98.64</v>
          </cell>
          <cell r="G31">
            <v>98.64</v>
          </cell>
          <cell r="H31">
            <v>23.898350905650201</v>
          </cell>
          <cell r="I31">
            <v>300000000</v>
          </cell>
          <cell r="J31">
            <v>9763025</v>
          </cell>
          <cell r="K31">
            <v>962783763.86000001</v>
          </cell>
          <cell r="L31">
            <v>6241075</v>
          </cell>
          <cell r="M31">
            <v>615622177.36000001</v>
          </cell>
          <cell r="N31">
            <v>320.92792128666702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>
            <v>60</v>
          </cell>
          <cell r="T31" t="str">
            <v>Ноты-21</v>
          </cell>
        </row>
        <row r="32">
          <cell r="A32" t="str">
            <v>KZ8EK1202990</v>
          </cell>
          <cell r="B32" t="str">
            <v>261/n</v>
          </cell>
          <cell r="C32">
            <v>36189</v>
          </cell>
          <cell r="D32">
            <v>36203</v>
          </cell>
          <cell r="E32">
            <v>14</v>
          </cell>
          <cell r="F32">
            <v>99.13</v>
          </cell>
          <cell r="G32">
            <v>99.1</v>
          </cell>
          <cell r="H32">
            <v>22.818521133864699</v>
          </cell>
          <cell r="I32">
            <v>300000000</v>
          </cell>
          <cell r="J32">
            <v>15063364</v>
          </cell>
          <cell r="K32">
            <v>1492881280.3399999</v>
          </cell>
          <cell r="L32">
            <v>10351842</v>
          </cell>
          <cell r="M32">
            <v>1026169418.42</v>
          </cell>
          <cell r="N32">
            <v>497.627093446667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>
            <v>60</v>
          </cell>
          <cell r="T32" t="str">
            <v>Ноты-14</v>
          </cell>
        </row>
        <row r="33">
          <cell r="A33" t="str">
            <v>KZ46L0508997</v>
          </cell>
          <cell r="B33" t="str">
            <v>101/6</v>
          </cell>
          <cell r="C33">
            <v>36192</v>
          </cell>
          <cell r="D33">
            <v>36377</v>
          </cell>
          <cell r="E33">
            <v>184</v>
          </cell>
          <cell r="F33">
            <v>89.01</v>
          </cell>
          <cell r="G33">
            <v>89.01</v>
          </cell>
          <cell r="H33">
            <v>24.693854623076</v>
          </cell>
          <cell r="I33">
            <v>400000000</v>
          </cell>
          <cell r="J33">
            <v>4904489</v>
          </cell>
          <cell r="K33">
            <v>434438715.88999999</v>
          </cell>
          <cell r="L33">
            <v>4044489</v>
          </cell>
          <cell r="M33">
            <v>359999965.88999999</v>
          </cell>
          <cell r="N33">
            <v>108.60967897250001</v>
          </cell>
          <cell r="O33">
            <v>4</v>
          </cell>
          <cell r="P33">
            <v>100</v>
          </cell>
          <cell r="Q33" t="str">
            <v>н/д</v>
          </cell>
          <cell r="R33" t="str">
            <v>н/д</v>
          </cell>
          <cell r="S33">
            <v>50</v>
          </cell>
          <cell r="T33" t="str">
            <v>ГКО-6</v>
          </cell>
        </row>
        <row r="34">
          <cell r="A34" t="str">
            <v>KZ43L0605998</v>
          </cell>
          <cell r="B34" t="str">
            <v>223/3</v>
          </cell>
          <cell r="C34">
            <v>36193</v>
          </cell>
          <cell r="D34">
            <v>36286</v>
          </cell>
          <cell r="E34">
            <v>94</v>
          </cell>
          <cell r="F34">
            <v>94.35</v>
          </cell>
          <cell r="G34">
            <v>94.33</v>
          </cell>
          <cell r="H34">
            <v>23.953365129835699</v>
          </cell>
          <cell r="I34">
            <v>600000000</v>
          </cell>
          <cell r="J34">
            <v>8851808</v>
          </cell>
          <cell r="K34">
            <v>834050184.69000006</v>
          </cell>
          <cell r="L34">
            <v>4991087</v>
          </cell>
          <cell r="M34">
            <v>470902809.97000003</v>
          </cell>
          <cell r="N34">
            <v>139.00836411500001</v>
          </cell>
          <cell r="O34">
            <v>11</v>
          </cell>
          <cell r="P34">
            <v>100</v>
          </cell>
          <cell r="Q34" t="str">
            <v>н/д</v>
          </cell>
          <cell r="R34" t="str">
            <v>н/д</v>
          </cell>
          <cell r="S34">
            <v>50</v>
          </cell>
          <cell r="T34" t="str">
            <v>ГКО-3</v>
          </cell>
        </row>
        <row r="35">
          <cell r="A35" t="str">
            <v>KZ95K1103995</v>
          </cell>
          <cell r="B35" t="str">
            <v>262/n</v>
          </cell>
          <cell r="C35">
            <v>36194</v>
          </cell>
          <cell r="D35">
            <v>36230</v>
          </cell>
          <cell r="E35">
            <v>35</v>
          </cell>
          <cell r="F35">
            <v>97.78</v>
          </cell>
          <cell r="G35">
            <v>97.7</v>
          </cell>
          <cell r="H35">
            <v>23.612190632031101</v>
          </cell>
          <cell r="I35">
            <v>300000000</v>
          </cell>
          <cell r="J35">
            <v>10529523</v>
          </cell>
          <cell r="K35">
            <v>1029476599.29</v>
          </cell>
          <cell r="L35">
            <v>9740723</v>
          </cell>
          <cell r="M35">
            <v>952436376.28999996</v>
          </cell>
          <cell r="N35">
            <v>343.15886642999999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>
            <v>60</v>
          </cell>
          <cell r="T35" t="str">
            <v>Ноты-35</v>
          </cell>
        </row>
        <row r="36">
          <cell r="A36" t="str">
            <v>KZ8SK0503992</v>
          </cell>
          <cell r="B36" t="str">
            <v>263/n</v>
          </cell>
          <cell r="C36">
            <v>36195</v>
          </cell>
          <cell r="D36">
            <v>36224</v>
          </cell>
          <cell r="E36">
            <v>28</v>
          </cell>
          <cell r="F36">
            <v>98.19</v>
          </cell>
          <cell r="G36">
            <v>98.18</v>
          </cell>
          <cell r="H36">
            <v>23.963743762093898</v>
          </cell>
          <cell r="I36">
            <v>300000000</v>
          </cell>
          <cell r="J36">
            <v>12409120</v>
          </cell>
          <cell r="K36">
            <v>1218168492.3</v>
          </cell>
          <cell r="L36">
            <v>7097235</v>
          </cell>
          <cell r="M36">
            <v>696876736.26999998</v>
          </cell>
          <cell r="N36">
            <v>406.05616409999999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>
            <v>60</v>
          </cell>
          <cell r="T36" t="str">
            <v>Ноты-28</v>
          </cell>
        </row>
        <row r="37">
          <cell r="A37" t="str">
            <v>KZ8EK1902995</v>
          </cell>
          <cell r="B37" t="str">
            <v>264/n</v>
          </cell>
          <cell r="C37">
            <v>36196</v>
          </cell>
          <cell r="D37">
            <v>36210</v>
          </cell>
          <cell r="E37">
            <v>14</v>
          </cell>
          <cell r="F37">
            <v>99.12</v>
          </cell>
          <cell r="G37">
            <v>99.11</v>
          </cell>
          <cell r="H37">
            <v>23.083131557707699</v>
          </cell>
          <cell r="I37">
            <v>300000000</v>
          </cell>
          <cell r="J37">
            <v>9069870</v>
          </cell>
          <cell r="K37">
            <v>898805677</v>
          </cell>
          <cell r="L37">
            <v>6638146</v>
          </cell>
          <cell r="M37">
            <v>657973031.51999998</v>
          </cell>
          <cell r="N37">
            <v>299.60189233333301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>
            <v>60</v>
          </cell>
          <cell r="T37" t="str">
            <v>Ноты-14</v>
          </cell>
        </row>
        <row r="38">
          <cell r="A38" t="str">
            <v>KZ46L1208993</v>
          </cell>
          <cell r="B38" t="str">
            <v>102/6</v>
          </cell>
          <cell r="C38">
            <v>36199</v>
          </cell>
          <cell r="D38">
            <v>36384</v>
          </cell>
          <cell r="E38">
            <v>184</v>
          </cell>
          <cell r="F38">
            <v>89.01</v>
          </cell>
          <cell r="G38">
            <v>88.87</v>
          </cell>
          <cell r="H38">
            <v>24.693854623076</v>
          </cell>
          <cell r="I38">
            <v>400000000</v>
          </cell>
          <cell r="J38">
            <v>6772308</v>
          </cell>
          <cell r="K38">
            <v>600760462</v>
          </cell>
          <cell r="L38">
            <v>5762308</v>
          </cell>
          <cell r="M38">
            <v>512886912</v>
          </cell>
          <cell r="N38">
            <v>150.19011549999999</v>
          </cell>
          <cell r="O38">
            <v>5</v>
          </cell>
          <cell r="P38">
            <v>100</v>
          </cell>
          <cell r="Q38" t="str">
            <v>н/д</v>
          </cell>
          <cell r="R38" t="str">
            <v>н/д</v>
          </cell>
          <cell r="S38">
            <v>50</v>
          </cell>
          <cell r="T38" t="str">
            <v>ГКО-6</v>
          </cell>
        </row>
        <row r="39">
          <cell r="A39" t="str">
            <v>KZ43L1305994</v>
          </cell>
          <cell r="B39" t="str">
            <v>224/3</v>
          </cell>
          <cell r="C39">
            <v>36200</v>
          </cell>
          <cell r="D39">
            <v>36293</v>
          </cell>
          <cell r="E39">
            <v>94</v>
          </cell>
          <cell r="F39">
            <v>94.35</v>
          </cell>
          <cell r="G39">
            <v>94.35</v>
          </cell>
          <cell r="H39">
            <v>23.953365129835699</v>
          </cell>
          <cell r="I39">
            <v>500000000</v>
          </cell>
          <cell r="J39">
            <v>6076171</v>
          </cell>
          <cell r="K39">
            <v>572022744.55999994</v>
          </cell>
          <cell r="L39">
            <v>755931</v>
          </cell>
          <cell r="M39">
            <v>71322238.760000005</v>
          </cell>
          <cell r="N39">
            <v>114.404548912</v>
          </cell>
          <cell r="O39">
            <v>10</v>
          </cell>
          <cell r="P39">
            <v>100</v>
          </cell>
          <cell r="Q39" t="str">
            <v>н/д</v>
          </cell>
          <cell r="R39" t="str">
            <v>н/д</v>
          </cell>
          <cell r="S39">
            <v>50</v>
          </cell>
          <cell r="T39" t="str">
            <v>ГКО-3</v>
          </cell>
        </row>
        <row r="40">
          <cell r="A40" t="str">
            <v>KZ8EK2502992</v>
          </cell>
          <cell r="B40" t="str">
            <v>265/n</v>
          </cell>
          <cell r="C40">
            <v>36201</v>
          </cell>
          <cell r="D40">
            <v>36216</v>
          </cell>
          <cell r="E40">
            <v>14</v>
          </cell>
          <cell r="F40">
            <v>99.13</v>
          </cell>
          <cell r="G40">
            <v>99.11</v>
          </cell>
          <cell r="H40">
            <v>22.818521133864699</v>
          </cell>
          <cell r="I40">
            <v>300000000</v>
          </cell>
          <cell r="J40">
            <v>5584611</v>
          </cell>
          <cell r="K40">
            <v>553374715.5</v>
          </cell>
          <cell r="L40">
            <v>4167109</v>
          </cell>
          <cell r="M40">
            <v>413076657.30000001</v>
          </cell>
          <cell r="N40">
            <v>184.45823849999999</v>
          </cell>
          <cell r="O40" t="str">
            <v>н/д</v>
          </cell>
          <cell r="P40">
            <v>100</v>
          </cell>
          <cell r="Q40" t="str">
            <v>н/д</v>
          </cell>
          <cell r="R40" t="str">
            <v>н/д</v>
          </cell>
          <cell r="S40">
            <v>60</v>
          </cell>
          <cell r="T40" t="str">
            <v>Ноты-14</v>
          </cell>
        </row>
        <row r="41">
          <cell r="A41" t="str">
            <v>KZ95K1903998</v>
          </cell>
          <cell r="B41" t="str">
            <v>266/n</v>
          </cell>
          <cell r="C41">
            <v>36202</v>
          </cell>
          <cell r="D41">
            <v>36238</v>
          </cell>
          <cell r="E41">
            <v>35</v>
          </cell>
          <cell r="F41">
            <v>97.77</v>
          </cell>
          <cell r="G41">
            <v>97.76</v>
          </cell>
          <cell r="H41">
            <v>23.720977805052701</v>
          </cell>
          <cell r="I41">
            <v>300000000</v>
          </cell>
          <cell r="J41">
            <v>13730152</v>
          </cell>
          <cell r="K41">
            <v>1341970413.6900001</v>
          </cell>
          <cell r="L41">
            <v>7672607</v>
          </cell>
          <cell r="M41">
            <v>750150486.38999999</v>
          </cell>
          <cell r="N41">
            <v>447.32347123</v>
          </cell>
          <cell r="O41" t="str">
            <v>н/д</v>
          </cell>
          <cell r="P41">
            <v>100</v>
          </cell>
          <cell r="Q41" t="str">
            <v>н/д</v>
          </cell>
          <cell r="R41" t="str">
            <v>н/д</v>
          </cell>
          <cell r="S41">
            <v>60</v>
          </cell>
          <cell r="T41" t="str">
            <v>Ноты-35</v>
          </cell>
        </row>
        <row r="42">
          <cell r="A42" t="str">
            <v>KZ96K2603991</v>
          </cell>
          <cell r="B42" t="str">
            <v>267/n</v>
          </cell>
          <cell r="C42">
            <v>36203</v>
          </cell>
          <cell r="D42">
            <v>36245</v>
          </cell>
          <cell r="E42">
            <v>42</v>
          </cell>
          <cell r="F42">
            <v>97.33</v>
          </cell>
          <cell r="G42">
            <v>97.31</v>
          </cell>
          <cell r="H42">
            <v>23.774786807767398</v>
          </cell>
          <cell r="I42">
            <v>300000000</v>
          </cell>
          <cell r="J42">
            <v>8801196</v>
          </cell>
          <cell r="K42">
            <v>856193206.63</v>
          </cell>
          <cell r="L42">
            <v>5879336</v>
          </cell>
          <cell r="M42">
            <v>572239873.63</v>
          </cell>
          <cell r="N42">
            <v>285.397735543333</v>
          </cell>
          <cell r="O42" t="str">
            <v>н/д</v>
          </cell>
          <cell r="P42">
            <v>100</v>
          </cell>
          <cell r="Q42" t="str">
            <v>н/д</v>
          </cell>
          <cell r="R42" t="str">
            <v>н/д</v>
          </cell>
          <cell r="S42">
            <v>60</v>
          </cell>
          <cell r="T42" t="str">
            <v>Ноты-42</v>
          </cell>
        </row>
        <row r="43">
          <cell r="A43" t="str">
            <v>KZ46L1908998</v>
          </cell>
          <cell r="B43" t="str">
            <v>103/6</v>
          </cell>
          <cell r="C43">
            <v>36206</v>
          </cell>
          <cell r="D43">
            <v>36391</v>
          </cell>
          <cell r="E43">
            <v>184</v>
          </cell>
          <cell r="F43">
            <v>89.01</v>
          </cell>
          <cell r="G43">
            <v>88.89</v>
          </cell>
          <cell r="H43">
            <v>24.693854623076</v>
          </cell>
          <cell r="I43">
            <v>400000000</v>
          </cell>
          <cell r="J43">
            <v>6704450</v>
          </cell>
          <cell r="K43">
            <v>595176597.75</v>
          </cell>
          <cell r="L43">
            <v>5754450</v>
          </cell>
          <cell r="M43">
            <v>512186097.75</v>
          </cell>
          <cell r="N43">
            <v>148.79414943750001</v>
          </cell>
          <cell r="O43">
            <v>6</v>
          </cell>
          <cell r="P43">
            <v>100</v>
          </cell>
          <cell r="Q43" t="str">
            <v>н/д</v>
          </cell>
          <cell r="R43" t="str">
            <v>н/д</v>
          </cell>
          <cell r="S43">
            <v>50</v>
          </cell>
          <cell r="T43" t="str">
            <v>ГКО-6</v>
          </cell>
        </row>
        <row r="44">
          <cell r="A44" t="str">
            <v>KZ43L2005999</v>
          </cell>
          <cell r="B44" t="str">
            <v>225/3</v>
          </cell>
          <cell r="C44">
            <v>36207</v>
          </cell>
          <cell r="D44">
            <v>36300</v>
          </cell>
          <cell r="E44">
            <v>94</v>
          </cell>
          <cell r="F44">
            <v>94.35</v>
          </cell>
          <cell r="G44">
            <v>94.31</v>
          </cell>
          <cell r="H44">
            <v>23.953365129835699</v>
          </cell>
          <cell r="I44">
            <v>600000000</v>
          </cell>
          <cell r="J44">
            <v>11695051</v>
          </cell>
          <cell r="K44">
            <v>1102810013.29</v>
          </cell>
          <cell r="L44">
            <v>9699708</v>
          </cell>
          <cell r="M44">
            <v>915127069.44000006</v>
          </cell>
          <cell r="N44">
            <v>183.80166888166701</v>
          </cell>
          <cell r="O44">
            <v>10</v>
          </cell>
          <cell r="P44">
            <v>100</v>
          </cell>
          <cell r="Q44" t="str">
            <v>н/д</v>
          </cell>
          <cell r="R44" t="str">
            <v>н/д</v>
          </cell>
          <cell r="S44">
            <v>50</v>
          </cell>
          <cell r="T44" t="str">
            <v>ГКО-3</v>
          </cell>
        </row>
        <row r="45">
          <cell r="A45" t="str">
            <v>KZ8SK1803995</v>
          </cell>
          <cell r="B45" t="str">
            <v>268/n</v>
          </cell>
          <cell r="C45">
            <v>36208</v>
          </cell>
          <cell r="D45">
            <v>36237</v>
          </cell>
          <cell r="E45">
            <v>28</v>
          </cell>
          <cell r="F45">
            <v>98.2</v>
          </cell>
          <cell r="G45">
            <v>98.19</v>
          </cell>
          <cell r="H45">
            <v>23.8289205702647</v>
          </cell>
          <cell r="I45">
            <v>300000000</v>
          </cell>
          <cell r="J45">
            <v>6897436</v>
          </cell>
          <cell r="K45">
            <v>677046220.08000004</v>
          </cell>
          <cell r="L45">
            <v>4620372</v>
          </cell>
          <cell r="M45">
            <v>453713111.39999998</v>
          </cell>
          <cell r="N45">
            <v>225.68207336</v>
          </cell>
          <cell r="O45" t="str">
            <v>н/д</v>
          </cell>
          <cell r="P45">
            <v>100</v>
          </cell>
          <cell r="Q45" t="str">
            <v>н/д</v>
          </cell>
          <cell r="R45" t="str">
            <v>н/д</v>
          </cell>
          <cell r="S45">
            <v>60</v>
          </cell>
          <cell r="T45" t="str">
            <v>Ноты-28</v>
          </cell>
        </row>
        <row r="46">
          <cell r="A46" t="str">
            <v>KZ96K0204990</v>
          </cell>
          <cell r="B46" t="str">
            <v>269/n</v>
          </cell>
          <cell r="C46">
            <v>36209</v>
          </cell>
          <cell r="D46">
            <v>36252</v>
          </cell>
          <cell r="E46">
            <v>42</v>
          </cell>
          <cell r="F46">
            <v>97.31</v>
          </cell>
          <cell r="G46">
            <v>97.28</v>
          </cell>
          <cell r="H46">
            <v>23.957798102284801</v>
          </cell>
          <cell r="I46">
            <v>300000000</v>
          </cell>
          <cell r="J46">
            <v>7450825</v>
          </cell>
          <cell r="K46">
            <v>724826310.45000005</v>
          </cell>
          <cell r="L46">
            <v>5898760.1752132401</v>
          </cell>
          <cell r="M46">
            <v>574008352.64999998</v>
          </cell>
          <cell r="N46">
            <v>241.60877015</v>
          </cell>
          <cell r="O46" t="str">
            <v>н/д</v>
          </cell>
          <cell r="P46">
            <v>100</v>
          </cell>
          <cell r="S46">
            <v>60</v>
          </cell>
          <cell r="T46" t="str">
            <v>Ноты-42</v>
          </cell>
        </row>
        <row r="47">
          <cell r="A47" t="str">
            <v>KZ8EK0503992</v>
          </cell>
          <cell r="B47" t="str">
            <v>270/n</v>
          </cell>
          <cell r="C47">
            <v>36210</v>
          </cell>
          <cell r="D47">
            <v>36224</v>
          </cell>
          <cell r="E47">
            <v>14</v>
          </cell>
          <cell r="F47">
            <v>99.13</v>
          </cell>
          <cell r="G47">
            <v>99.13</v>
          </cell>
          <cell r="H47">
            <v>22.818521133864699</v>
          </cell>
          <cell r="I47">
            <v>300000000</v>
          </cell>
          <cell r="J47">
            <v>17624833</v>
          </cell>
          <cell r="K47">
            <v>1746646056.72</v>
          </cell>
          <cell r="L47">
            <v>9825149</v>
          </cell>
          <cell r="M47">
            <v>973967020.37</v>
          </cell>
          <cell r="N47">
            <v>582.21535224000002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>
            <v>60</v>
          </cell>
          <cell r="T47" t="str">
            <v>Ноты-14</v>
          </cell>
        </row>
        <row r="48">
          <cell r="A48" t="str">
            <v>KZ46L2608993</v>
          </cell>
          <cell r="B48" t="str">
            <v>104/6</v>
          </cell>
          <cell r="C48">
            <v>36213</v>
          </cell>
          <cell r="D48">
            <v>36398</v>
          </cell>
          <cell r="E48">
            <v>184</v>
          </cell>
          <cell r="F48">
            <v>89.01</v>
          </cell>
          <cell r="G48">
            <v>89</v>
          </cell>
          <cell r="H48">
            <v>24.693854623076</v>
          </cell>
          <cell r="I48">
            <v>400000000</v>
          </cell>
          <cell r="J48">
            <v>6063641</v>
          </cell>
          <cell r="K48">
            <v>537188549</v>
          </cell>
          <cell r="L48">
            <v>3763641</v>
          </cell>
          <cell r="M48">
            <v>335000049</v>
          </cell>
          <cell r="N48">
            <v>134.29713724999999</v>
          </cell>
          <cell r="O48">
            <v>5</v>
          </cell>
          <cell r="P48">
            <v>100</v>
          </cell>
          <cell r="Q48" t="str">
            <v>н/д</v>
          </cell>
          <cell r="R48" t="str">
            <v>н/д</v>
          </cell>
          <cell r="S48">
            <v>50</v>
          </cell>
          <cell r="T48" t="str">
            <v>ГКО-6</v>
          </cell>
        </row>
        <row r="49">
          <cell r="A49" t="str">
            <v>KZ43L2705994</v>
          </cell>
          <cell r="B49" t="str">
            <v>226/3</v>
          </cell>
          <cell r="C49">
            <v>36214</v>
          </cell>
          <cell r="D49">
            <v>36307</v>
          </cell>
          <cell r="E49">
            <v>94</v>
          </cell>
          <cell r="F49">
            <v>94.35</v>
          </cell>
          <cell r="G49">
            <v>94.33</v>
          </cell>
          <cell r="H49">
            <v>23.953365129835699</v>
          </cell>
          <cell r="I49">
            <v>600000000</v>
          </cell>
          <cell r="J49">
            <v>11050506</v>
          </cell>
          <cell r="K49">
            <v>1041579505.04</v>
          </cell>
          <cell r="L49">
            <v>7156606</v>
          </cell>
          <cell r="M49">
            <v>675221614.03999996</v>
          </cell>
          <cell r="N49">
            <v>173.59658417333301</v>
          </cell>
          <cell r="O49">
            <v>10</v>
          </cell>
          <cell r="P49">
            <v>100</v>
          </cell>
          <cell r="Q49" t="str">
            <v>н/д</v>
          </cell>
          <cell r="R49" t="str">
            <v>н/д</v>
          </cell>
          <cell r="S49">
            <v>50</v>
          </cell>
          <cell r="T49" t="str">
            <v>ГКО-3</v>
          </cell>
        </row>
        <row r="50">
          <cell r="A50" t="str">
            <v>KZ8SK2503990</v>
          </cell>
          <cell r="B50" t="str">
            <v>271/n</v>
          </cell>
          <cell r="C50">
            <v>36215</v>
          </cell>
          <cell r="D50">
            <v>36244</v>
          </cell>
          <cell r="E50">
            <v>28</v>
          </cell>
          <cell r="F50">
            <v>98.2</v>
          </cell>
          <cell r="G50">
            <v>98.2</v>
          </cell>
          <cell r="H50">
            <v>23.8289205702647</v>
          </cell>
          <cell r="I50">
            <v>300000000</v>
          </cell>
          <cell r="J50">
            <v>10879938</v>
          </cell>
          <cell r="K50">
            <v>1067771480.09</v>
          </cell>
          <cell r="L50">
            <v>5132217</v>
          </cell>
          <cell r="M50">
            <v>503983763</v>
          </cell>
          <cell r="N50">
            <v>355.92382669666699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>
            <v>60</v>
          </cell>
          <cell r="T50" t="str">
            <v>Ноты-28</v>
          </cell>
        </row>
        <row r="51">
          <cell r="A51" t="str">
            <v>KZ95K0204992</v>
          </cell>
          <cell r="B51" t="str">
            <v>272/n</v>
          </cell>
          <cell r="C51">
            <v>36216</v>
          </cell>
          <cell r="D51">
            <v>36252</v>
          </cell>
          <cell r="E51">
            <v>35</v>
          </cell>
          <cell r="F51">
            <v>97.76</v>
          </cell>
          <cell r="G51">
            <v>97.75</v>
          </cell>
          <cell r="H51">
            <v>23.829787234042499</v>
          </cell>
          <cell r="I51">
            <v>300000000</v>
          </cell>
          <cell r="J51">
            <v>3577074</v>
          </cell>
          <cell r="K51">
            <v>348335520.72000003</v>
          </cell>
          <cell r="L51">
            <v>1590162</v>
          </cell>
          <cell r="M51">
            <v>155452502.62</v>
          </cell>
          <cell r="N51">
            <v>116.11184024000001</v>
          </cell>
          <cell r="O51" t="str">
            <v>н/д</v>
          </cell>
          <cell r="P51">
            <v>100</v>
          </cell>
          <cell r="S51">
            <v>60</v>
          </cell>
          <cell r="T51" t="str">
            <v>Ноты-35</v>
          </cell>
        </row>
        <row r="52">
          <cell r="A52" t="str">
            <v>KZ97K1604998</v>
          </cell>
          <cell r="B52" t="str">
            <v>273/n</v>
          </cell>
          <cell r="C52">
            <v>36217</v>
          </cell>
          <cell r="D52">
            <v>36266</v>
          </cell>
          <cell r="E52">
            <v>49</v>
          </cell>
          <cell r="F52">
            <v>96.88</v>
          </cell>
          <cell r="G52">
            <v>96.88</v>
          </cell>
          <cell r="H52">
            <v>23.9235578624514</v>
          </cell>
          <cell r="I52">
            <v>300000000</v>
          </cell>
          <cell r="J52">
            <v>3550022</v>
          </cell>
          <cell r="K52">
            <v>343180756.80000001</v>
          </cell>
          <cell r="L52">
            <v>1180110</v>
          </cell>
          <cell r="M52">
            <v>114329056.8</v>
          </cell>
          <cell r="N52">
            <v>114.39358559999999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>
            <v>60</v>
          </cell>
          <cell r="T52" t="str">
            <v>Ноты-49</v>
          </cell>
        </row>
        <row r="53">
          <cell r="A53" t="str">
            <v>KZ46L0209992</v>
          </cell>
          <cell r="B53" t="str">
            <v>105/6</v>
          </cell>
          <cell r="C53">
            <v>36220</v>
          </cell>
          <cell r="D53">
            <v>36405</v>
          </cell>
          <cell r="E53">
            <v>184</v>
          </cell>
          <cell r="F53">
            <v>89.01</v>
          </cell>
          <cell r="G53">
            <v>89</v>
          </cell>
          <cell r="H53">
            <v>24.693854623076</v>
          </cell>
          <cell r="I53">
            <v>400000000</v>
          </cell>
          <cell r="J53">
            <v>1943475</v>
          </cell>
          <cell r="K53">
            <v>171786800.00999999</v>
          </cell>
          <cell r="L53">
            <v>1143475</v>
          </cell>
          <cell r="M53">
            <v>101780200.01000001</v>
          </cell>
          <cell r="N53">
            <v>42.946700002500002</v>
          </cell>
          <cell r="O53">
            <v>5</v>
          </cell>
          <cell r="P53">
            <v>100</v>
          </cell>
          <cell r="Q53" t="str">
            <v>н/д</v>
          </cell>
          <cell r="R53" t="str">
            <v>н/д</v>
          </cell>
          <cell r="S53">
            <v>50</v>
          </cell>
          <cell r="T53" t="str">
            <v>ГКО-6</v>
          </cell>
        </row>
        <row r="54">
          <cell r="A54" t="str">
            <v>KZ43L0306993</v>
          </cell>
          <cell r="B54" t="str">
            <v>227/3</v>
          </cell>
          <cell r="C54">
            <v>36221</v>
          </cell>
          <cell r="D54">
            <v>36314</v>
          </cell>
          <cell r="E54">
            <v>94</v>
          </cell>
          <cell r="F54">
            <v>94.34</v>
          </cell>
          <cell r="G54">
            <v>94.34</v>
          </cell>
          <cell r="H54">
            <v>23.998304006784</v>
          </cell>
          <cell r="I54">
            <v>700000000</v>
          </cell>
          <cell r="J54">
            <v>11236732</v>
          </cell>
          <cell r="K54">
            <v>1059289978.6799999</v>
          </cell>
          <cell r="L54">
            <v>8729732</v>
          </cell>
          <cell r="M54">
            <v>823567746.88</v>
          </cell>
          <cell r="N54">
            <v>151.32713981142899</v>
          </cell>
          <cell r="O54">
            <v>9</v>
          </cell>
          <cell r="P54">
            <v>100</v>
          </cell>
          <cell r="Q54" t="str">
            <v>н/д</v>
          </cell>
          <cell r="R54" t="str">
            <v>н/д</v>
          </cell>
          <cell r="S54">
            <v>50</v>
          </cell>
          <cell r="T54" t="str">
            <v>ГКО-3</v>
          </cell>
        </row>
        <row r="55">
          <cell r="A55" t="str">
            <v>KZ8SK0104999</v>
          </cell>
          <cell r="B55" t="str">
            <v>274/n</v>
          </cell>
          <cell r="C55">
            <v>36222</v>
          </cell>
          <cell r="D55">
            <v>36251</v>
          </cell>
          <cell r="E55">
            <v>28</v>
          </cell>
          <cell r="F55">
            <v>98.2</v>
          </cell>
          <cell r="G55">
            <v>98.2</v>
          </cell>
          <cell r="H55">
            <v>23.8289205702647</v>
          </cell>
          <cell r="I55">
            <v>200000000</v>
          </cell>
          <cell r="J55">
            <v>2686912</v>
          </cell>
          <cell r="K55">
            <v>263504571.91</v>
          </cell>
          <cell r="L55">
            <v>1125389</v>
          </cell>
          <cell r="M55">
            <v>110513199.8</v>
          </cell>
          <cell r="N55">
            <v>131.75228595499999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>
            <v>60</v>
          </cell>
          <cell r="T55" t="str">
            <v>Ноты-28</v>
          </cell>
        </row>
        <row r="56">
          <cell r="A56" t="str">
            <v>KZ87K1203990</v>
          </cell>
          <cell r="B56" t="str">
            <v>275/n</v>
          </cell>
          <cell r="C56">
            <v>36223</v>
          </cell>
          <cell r="D56">
            <v>36231</v>
          </cell>
          <cell r="E56">
            <v>7</v>
          </cell>
          <cell r="F56">
            <v>76.56</v>
          </cell>
          <cell r="G56" t="str">
            <v>н/д</v>
          </cell>
          <cell r="H56">
            <v>60.9</v>
          </cell>
          <cell r="I56">
            <v>200000000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Ноты-07</v>
          </cell>
        </row>
        <row r="57">
          <cell r="A57" t="str">
            <v>KZ95K0904997</v>
          </cell>
          <cell r="B57" t="str">
            <v>276/n</v>
          </cell>
          <cell r="C57">
            <v>36224</v>
          </cell>
          <cell r="D57">
            <v>36259</v>
          </cell>
          <cell r="E57">
            <v>35</v>
          </cell>
          <cell r="F57">
            <v>97.76</v>
          </cell>
          <cell r="G57">
            <v>97.74</v>
          </cell>
          <cell r="H57">
            <v>23.829787234042499</v>
          </cell>
          <cell r="I57">
            <v>200000000</v>
          </cell>
          <cell r="J57">
            <v>8161902</v>
          </cell>
          <cell r="K57">
            <v>797524462.88</v>
          </cell>
          <cell r="L57">
            <v>6522920</v>
          </cell>
          <cell r="M57">
            <v>637658211.52999997</v>
          </cell>
          <cell r="N57">
            <v>398.76223143999999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>
            <v>60</v>
          </cell>
          <cell r="T57" t="str">
            <v>Ноты-35</v>
          </cell>
        </row>
        <row r="58">
          <cell r="A58" t="str">
            <v>KZ46L0909997</v>
          </cell>
          <cell r="B58" t="str">
            <v>106/6</v>
          </cell>
          <cell r="C58">
            <v>36228</v>
          </cell>
          <cell r="D58">
            <v>36412</v>
          </cell>
          <cell r="E58">
            <v>184</v>
          </cell>
          <cell r="F58">
            <v>89</v>
          </cell>
          <cell r="G58">
            <v>89</v>
          </cell>
          <cell r="H58">
            <v>24.7191011235955</v>
          </cell>
          <cell r="I58">
            <v>400000000</v>
          </cell>
          <cell r="J58">
            <v>2123596</v>
          </cell>
          <cell r="K58">
            <v>187567544</v>
          </cell>
          <cell r="L58">
            <v>1123596</v>
          </cell>
          <cell r="M58">
            <v>100000044</v>
          </cell>
          <cell r="N58">
            <v>46.891886</v>
          </cell>
          <cell r="O58">
            <v>4</v>
          </cell>
          <cell r="P58">
            <v>100</v>
          </cell>
          <cell r="Q58" t="str">
            <v>н/д</v>
          </cell>
          <cell r="R58" t="str">
            <v>н/д</v>
          </cell>
          <cell r="S58">
            <v>50</v>
          </cell>
          <cell r="T58" t="str">
            <v>ГКО-6</v>
          </cell>
        </row>
        <row r="59">
          <cell r="A59" t="str">
            <v>KZ43L1006998</v>
          </cell>
          <cell r="B59" t="str">
            <v>228/3</v>
          </cell>
          <cell r="C59">
            <v>36228</v>
          </cell>
          <cell r="D59">
            <v>36321</v>
          </cell>
          <cell r="E59">
            <v>94</v>
          </cell>
          <cell r="F59">
            <v>94.34</v>
          </cell>
          <cell r="G59">
            <v>94.31</v>
          </cell>
          <cell r="H59">
            <v>23.998304006784</v>
          </cell>
          <cell r="I59">
            <v>700000000</v>
          </cell>
          <cell r="J59">
            <v>15831701</v>
          </cell>
          <cell r="K59">
            <v>1492933775.6199999</v>
          </cell>
          <cell r="L59">
            <v>14409501</v>
          </cell>
          <cell r="M59">
            <v>1359384143.3399999</v>
          </cell>
          <cell r="N59">
            <v>213.27625366000001</v>
          </cell>
          <cell r="O59">
            <v>10</v>
          </cell>
          <cell r="P59">
            <v>100</v>
          </cell>
          <cell r="Q59" t="str">
            <v>н/д</v>
          </cell>
          <cell r="R59" t="str">
            <v>н/д</v>
          </cell>
          <cell r="S59">
            <v>50</v>
          </cell>
          <cell r="T59" t="str">
            <v>ГКО-3</v>
          </cell>
        </row>
        <row r="60">
          <cell r="A60" t="str">
            <v>KZ97K2904991</v>
          </cell>
          <cell r="B60" t="str">
            <v>277/n</v>
          </cell>
          <cell r="C60">
            <v>36229</v>
          </cell>
          <cell r="D60">
            <v>36279</v>
          </cell>
          <cell r="E60">
            <v>49</v>
          </cell>
          <cell r="F60">
            <v>96.88</v>
          </cell>
          <cell r="G60">
            <v>96.87</v>
          </cell>
          <cell r="H60">
            <v>23.9235578624514</v>
          </cell>
          <cell r="I60">
            <v>200000000</v>
          </cell>
          <cell r="J60">
            <v>2464367</v>
          </cell>
          <cell r="K60">
            <v>238372660.06</v>
          </cell>
          <cell r="L60">
            <v>975101</v>
          </cell>
          <cell r="M60">
            <v>94465284.879999995</v>
          </cell>
          <cell r="N60">
            <v>119.18633002999999</v>
          </cell>
          <cell r="O60" t="str">
            <v>н/д</v>
          </cell>
          <cell r="P60">
            <v>100</v>
          </cell>
          <cell r="Q60">
            <v>90</v>
          </cell>
          <cell r="R60">
            <v>20</v>
          </cell>
          <cell r="S60">
            <v>60</v>
          </cell>
          <cell r="T60" t="str">
            <v>Ноты-49</v>
          </cell>
        </row>
        <row r="61">
          <cell r="A61" t="str">
            <v>KZ95K1604992</v>
          </cell>
          <cell r="B61" t="str">
            <v>278/n</v>
          </cell>
          <cell r="C61">
            <v>36230</v>
          </cell>
          <cell r="D61">
            <v>36266</v>
          </cell>
          <cell r="E61">
            <v>35</v>
          </cell>
          <cell r="F61">
            <v>97.75</v>
          </cell>
          <cell r="G61">
            <v>97.75</v>
          </cell>
          <cell r="H61">
            <v>23.9386189258312</v>
          </cell>
          <cell r="I61">
            <v>200000000</v>
          </cell>
          <cell r="J61">
            <v>6910311</v>
          </cell>
          <cell r="K61">
            <v>675246839.69000006</v>
          </cell>
          <cell r="L61">
            <v>2668169</v>
          </cell>
          <cell r="M61">
            <v>260815942.75</v>
          </cell>
          <cell r="N61">
            <v>337.623419845</v>
          </cell>
          <cell r="O61" t="str">
            <v>н/д</v>
          </cell>
          <cell r="P61">
            <v>100</v>
          </cell>
          <cell r="Q61">
            <v>90</v>
          </cell>
          <cell r="R61">
            <v>20</v>
          </cell>
          <cell r="S61">
            <v>60</v>
          </cell>
          <cell r="T61" t="str">
            <v>Ноты-35</v>
          </cell>
        </row>
        <row r="62">
          <cell r="A62" t="str">
            <v>KZ98K0705992</v>
          </cell>
          <cell r="B62" t="str">
            <v>279/n</v>
          </cell>
          <cell r="C62">
            <v>36231</v>
          </cell>
          <cell r="D62">
            <v>36287</v>
          </cell>
          <cell r="E62">
            <v>56</v>
          </cell>
          <cell r="F62">
            <v>96.45</v>
          </cell>
          <cell r="G62">
            <v>96.33</v>
          </cell>
          <cell r="H62">
            <v>23.924313115603901</v>
          </cell>
          <cell r="I62">
            <v>200000000</v>
          </cell>
          <cell r="J62">
            <v>2765628</v>
          </cell>
          <cell r="K62">
            <v>266107440.88999999</v>
          </cell>
          <cell r="L62">
            <v>915628</v>
          </cell>
          <cell r="M62">
            <v>88312688.700000003</v>
          </cell>
          <cell r="N62">
            <v>133.05372044500001</v>
          </cell>
          <cell r="O62" t="str">
            <v>н/д</v>
          </cell>
          <cell r="P62">
            <v>100</v>
          </cell>
          <cell r="S62">
            <v>60</v>
          </cell>
          <cell r="T62" t="str">
            <v>Ноты-56</v>
          </cell>
        </row>
        <row r="63">
          <cell r="A63" t="str">
            <v>KZ46L1609992</v>
          </cell>
          <cell r="B63" t="str">
            <v>107/6</v>
          </cell>
          <cell r="C63">
            <v>36234</v>
          </cell>
          <cell r="D63">
            <v>36419</v>
          </cell>
          <cell r="E63">
            <v>184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300000000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50</v>
          </cell>
          <cell r="T63" t="str">
            <v>ГКО-6</v>
          </cell>
        </row>
        <row r="64">
          <cell r="A64" t="str">
            <v>KZ43L1706993</v>
          </cell>
          <cell r="B64" t="str">
            <v>229/3</v>
          </cell>
          <cell r="C64">
            <v>36235</v>
          </cell>
          <cell r="D64">
            <v>36328</v>
          </cell>
          <cell r="E64">
            <v>94</v>
          </cell>
          <cell r="F64">
            <v>94.34</v>
          </cell>
          <cell r="G64">
            <v>94.3</v>
          </cell>
          <cell r="H64">
            <v>23.998304006784</v>
          </cell>
          <cell r="I64">
            <v>700000000</v>
          </cell>
          <cell r="J64">
            <v>14831419</v>
          </cell>
          <cell r="K64">
            <v>1398394555.0599999</v>
          </cell>
          <cell r="L64">
            <v>13608919</v>
          </cell>
          <cell r="M64">
            <v>1283829112.9100001</v>
          </cell>
          <cell r="N64">
            <v>199.770650722857</v>
          </cell>
          <cell r="O64">
            <v>10</v>
          </cell>
          <cell r="P64">
            <v>100</v>
          </cell>
          <cell r="Q64">
            <v>70</v>
          </cell>
          <cell r="R64">
            <v>20</v>
          </cell>
          <cell r="S64">
            <v>50</v>
          </cell>
          <cell r="T64" t="str">
            <v>ГКО-3</v>
          </cell>
        </row>
        <row r="65">
          <cell r="A65" t="str">
            <v>KZ95K2204990</v>
          </cell>
          <cell r="B65" t="str">
            <v>280/n</v>
          </cell>
          <cell r="C65">
            <v>36236</v>
          </cell>
          <cell r="D65">
            <v>36272</v>
          </cell>
          <cell r="E65">
            <v>35</v>
          </cell>
          <cell r="F65">
            <v>97.74</v>
          </cell>
          <cell r="G65">
            <v>97.74</v>
          </cell>
          <cell r="H65">
            <v>24.047472887251899</v>
          </cell>
          <cell r="I65">
            <v>200000000</v>
          </cell>
          <cell r="J65">
            <v>4667325</v>
          </cell>
          <cell r="K65">
            <v>455799422.5</v>
          </cell>
          <cell r="L65">
            <v>2320025</v>
          </cell>
          <cell r="M65">
            <v>226761493.5</v>
          </cell>
          <cell r="N65">
            <v>227.89971125</v>
          </cell>
          <cell r="O65" t="str">
            <v>н/д</v>
          </cell>
          <cell r="P65">
            <v>100</v>
          </cell>
          <cell r="Q65">
            <v>70</v>
          </cell>
          <cell r="R65">
            <v>20</v>
          </cell>
          <cell r="S65">
            <v>60</v>
          </cell>
          <cell r="T65" t="str">
            <v>Ноты-35</v>
          </cell>
        </row>
        <row r="66">
          <cell r="A66" t="str">
            <v>KZ8SK1604997</v>
          </cell>
          <cell r="B66" t="str">
            <v>281/n</v>
          </cell>
          <cell r="C66">
            <v>36237</v>
          </cell>
          <cell r="D66">
            <v>36266</v>
          </cell>
          <cell r="E66">
            <v>28</v>
          </cell>
          <cell r="F66">
            <v>98.18</v>
          </cell>
          <cell r="G66">
            <v>98.14</v>
          </cell>
          <cell r="H66">
            <v>24.0985944184151</v>
          </cell>
          <cell r="I66">
            <v>200000000</v>
          </cell>
          <cell r="J66">
            <v>5420922</v>
          </cell>
          <cell r="K66">
            <v>532174598.10000002</v>
          </cell>
          <cell r="L66">
            <v>5120922</v>
          </cell>
          <cell r="M66">
            <v>502757726.16000003</v>
          </cell>
          <cell r="N66">
            <v>266.08729905000001</v>
          </cell>
          <cell r="O66" t="str">
            <v>н/д</v>
          </cell>
          <cell r="P66">
            <v>100</v>
          </cell>
          <cell r="S66">
            <v>60</v>
          </cell>
          <cell r="T66" t="str">
            <v>Ноты-28</v>
          </cell>
        </row>
        <row r="67">
          <cell r="A67" t="str">
            <v>KZ97K0705994</v>
          </cell>
          <cell r="B67" t="str">
            <v>282/n</v>
          </cell>
          <cell r="C67">
            <v>36238</v>
          </cell>
          <cell r="D67">
            <v>36287</v>
          </cell>
          <cell r="E67">
            <v>49</v>
          </cell>
          <cell r="F67">
            <v>96.88</v>
          </cell>
          <cell r="G67">
            <v>96.88</v>
          </cell>
          <cell r="H67">
            <v>23.9235578624514</v>
          </cell>
          <cell r="I67">
            <v>200000000</v>
          </cell>
          <cell r="J67">
            <v>2808778</v>
          </cell>
          <cell r="K67">
            <v>271786003.56999999</v>
          </cell>
          <cell r="L67">
            <v>823203</v>
          </cell>
          <cell r="M67">
            <v>79751906.439999998</v>
          </cell>
          <cell r="N67">
            <v>135.893001785</v>
          </cell>
          <cell r="O67" t="str">
            <v>н/д</v>
          </cell>
          <cell r="P67">
            <v>100</v>
          </cell>
          <cell r="Q67">
            <v>70</v>
          </cell>
          <cell r="R67">
            <v>20</v>
          </cell>
          <cell r="S67">
            <v>60</v>
          </cell>
          <cell r="T67" t="str">
            <v>Ноты-49</v>
          </cell>
        </row>
        <row r="68">
          <cell r="A68" t="str">
            <v>KZ43L2406999</v>
          </cell>
          <cell r="B68" t="str">
            <v>230/3</v>
          </cell>
          <cell r="C68">
            <v>36242</v>
          </cell>
          <cell r="D68">
            <v>36335</v>
          </cell>
          <cell r="E68">
            <v>94</v>
          </cell>
          <cell r="F68">
            <v>94.34</v>
          </cell>
          <cell r="G68">
            <v>94.31</v>
          </cell>
          <cell r="H68">
            <v>23.998304006784</v>
          </cell>
          <cell r="I68">
            <v>700000000</v>
          </cell>
          <cell r="J68">
            <v>14268857</v>
          </cell>
          <cell r="K68">
            <v>1345028922.4000001</v>
          </cell>
          <cell r="L68">
            <v>12368857</v>
          </cell>
          <cell r="M68">
            <v>1166834922.4000001</v>
          </cell>
          <cell r="N68">
            <v>192.146988914286</v>
          </cell>
          <cell r="O68">
            <v>9</v>
          </cell>
          <cell r="P68">
            <v>100</v>
          </cell>
          <cell r="S68">
            <v>50</v>
          </cell>
          <cell r="T68" t="str">
            <v>ГКО-3</v>
          </cell>
        </row>
        <row r="69">
          <cell r="A69" t="str">
            <v>KZ32L2303A00</v>
          </cell>
          <cell r="B69" t="str">
            <v>1/i</v>
          </cell>
          <cell r="C69">
            <v>36243</v>
          </cell>
          <cell r="D69">
            <v>36426</v>
          </cell>
          <cell r="E69">
            <v>364</v>
          </cell>
          <cell r="F69">
            <v>934.61</v>
          </cell>
          <cell r="G69">
            <v>934.4</v>
          </cell>
          <cell r="H69">
            <v>26.255871433004099</v>
          </cell>
          <cell r="I69">
            <v>200000000</v>
          </cell>
          <cell r="J69">
            <v>598992</v>
          </cell>
          <cell r="K69">
            <v>533960943.69999999</v>
          </cell>
          <cell r="L69">
            <v>213992</v>
          </cell>
          <cell r="M69">
            <v>200000443.69999999</v>
          </cell>
          <cell r="N69">
            <v>266.98047185000001</v>
          </cell>
          <cell r="O69">
            <v>3</v>
          </cell>
          <cell r="P69">
            <v>1000</v>
          </cell>
          <cell r="Q69">
            <v>70</v>
          </cell>
          <cell r="R69">
            <v>20</v>
          </cell>
          <cell r="S69">
            <v>100</v>
          </cell>
          <cell r="T69" t="str">
            <v>ГИКО-12</v>
          </cell>
        </row>
        <row r="70">
          <cell r="A70" t="str">
            <v>KZ4CL2303A09</v>
          </cell>
          <cell r="B70" t="str">
            <v>11/12nso</v>
          </cell>
          <cell r="C70">
            <v>36244</v>
          </cell>
          <cell r="D70">
            <v>36608</v>
          </cell>
          <cell r="E70">
            <v>364</v>
          </cell>
          <cell r="F70">
            <v>98.45</v>
          </cell>
          <cell r="G70">
            <v>98.42</v>
          </cell>
          <cell r="H70">
            <v>15.63</v>
          </cell>
          <cell r="I70">
            <v>170000000</v>
          </cell>
          <cell r="J70">
            <v>156716</v>
          </cell>
          <cell r="K70">
            <v>156716000</v>
          </cell>
          <cell r="L70">
            <v>170000</v>
          </cell>
          <cell r="M70">
            <v>170000000</v>
          </cell>
          <cell r="N70">
            <v>92.185882352941206</v>
          </cell>
          <cell r="O70">
            <v>3</v>
          </cell>
          <cell r="P70">
            <v>1000</v>
          </cell>
          <cell r="T70" t="str">
            <v>НСО</v>
          </cell>
        </row>
        <row r="71">
          <cell r="A71" t="str">
            <v>KZ95K3004993</v>
          </cell>
          <cell r="B71" t="str">
            <v>283/n</v>
          </cell>
          <cell r="C71">
            <v>36244</v>
          </cell>
          <cell r="D71">
            <v>36280</v>
          </cell>
          <cell r="E71">
            <v>35</v>
          </cell>
          <cell r="F71">
            <v>97.74</v>
          </cell>
          <cell r="G71">
            <v>97.73</v>
          </cell>
          <cell r="H71">
            <v>24.047472887251899</v>
          </cell>
          <cell r="I71">
            <v>200000000</v>
          </cell>
          <cell r="J71">
            <v>5690764</v>
          </cell>
          <cell r="K71">
            <v>556064791.27999997</v>
          </cell>
          <cell r="L71">
            <v>3066912</v>
          </cell>
          <cell r="M71">
            <v>299756430.88</v>
          </cell>
          <cell r="N71">
            <v>278.03239564</v>
          </cell>
          <cell r="O71" t="str">
            <v>н/д</v>
          </cell>
          <cell r="P71">
            <v>100</v>
          </cell>
          <cell r="Q71">
            <v>70</v>
          </cell>
          <cell r="R71">
            <v>20</v>
          </cell>
          <cell r="S71">
            <v>60</v>
          </cell>
          <cell r="T71" t="str">
            <v>Ноты-35</v>
          </cell>
        </row>
        <row r="72">
          <cell r="A72" t="str">
            <v>KZ8LK1604992</v>
          </cell>
          <cell r="B72" t="str">
            <v>284/n</v>
          </cell>
          <cell r="C72">
            <v>36245</v>
          </cell>
          <cell r="D72">
            <v>36266</v>
          </cell>
          <cell r="E72">
            <v>21</v>
          </cell>
          <cell r="F72">
            <v>98.64</v>
          </cell>
          <cell r="G72">
            <v>98.64</v>
          </cell>
          <cell r="H72">
            <v>23.898350905650201</v>
          </cell>
          <cell r="I72">
            <v>200000000</v>
          </cell>
          <cell r="J72">
            <v>8116102</v>
          </cell>
          <cell r="K72">
            <v>800314574.52999997</v>
          </cell>
          <cell r="L72">
            <v>3805627</v>
          </cell>
          <cell r="M72">
            <v>375387733.27999997</v>
          </cell>
          <cell r="N72">
            <v>400.15728726499998</v>
          </cell>
          <cell r="O72" t="str">
            <v>н/д</v>
          </cell>
          <cell r="P72">
            <v>100</v>
          </cell>
          <cell r="Q72">
            <v>70</v>
          </cell>
          <cell r="R72">
            <v>20</v>
          </cell>
          <cell r="S72">
            <v>60</v>
          </cell>
          <cell r="T72" t="str">
            <v>Ноты-21</v>
          </cell>
        </row>
        <row r="73">
          <cell r="A73" t="str">
            <v>KZ46L3009993</v>
          </cell>
          <cell r="B73" t="str">
            <v>108/6</v>
          </cell>
          <cell r="C73">
            <v>36248</v>
          </cell>
          <cell r="D73">
            <v>36433</v>
          </cell>
          <cell r="E73">
            <v>184</v>
          </cell>
          <cell r="F73">
            <v>89</v>
          </cell>
          <cell r="G73">
            <v>89</v>
          </cell>
          <cell r="H73">
            <v>24.7191011235955</v>
          </cell>
          <cell r="I73">
            <v>200000000</v>
          </cell>
          <cell r="J73">
            <v>1511798</v>
          </cell>
          <cell r="K73">
            <v>132800022</v>
          </cell>
          <cell r="L73">
            <v>561798</v>
          </cell>
          <cell r="M73">
            <v>50000022</v>
          </cell>
          <cell r="N73">
            <v>66.400011000000006</v>
          </cell>
          <cell r="O73">
            <v>4</v>
          </cell>
          <cell r="P73">
            <v>100</v>
          </cell>
          <cell r="S73">
            <v>50</v>
          </cell>
          <cell r="T73" t="str">
            <v>ГКО-6</v>
          </cell>
        </row>
        <row r="74">
          <cell r="A74" t="str">
            <v>KZ43L0107995</v>
          </cell>
          <cell r="B74" t="str">
            <v>231/3</v>
          </cell>
          <cell r="C74">
            <v>36249</v>
          </cell>
          <cell r="D74">
            <v>36342</v>
          </cell>
          <cell r="E74">
            <v>94</v>
          </cell>
          <cell r="F74">
            <v>94.34</v>
          </cell>
          <cell r="G74">
            <v>94.3</v>
          </cell>
          <cell r="H74">
            <v>23.998304006784</v>
          </cell>
          <cell r="I74">
            <v>700000000</v>
          </cell>
          <cell r="J74">
            <v>10618963</v>
          </cell>
          <cell r="K74">
            <v>1000625529.42</v>
          </cell>
          <cell r="L74">
            <v>9667963</v>
          </cell>
          <cell r="M74">
            <v>912068629.41999996</v>
          </cell>
          <cell r="N74">
            <v>142.946504202857</v>
          </cell>
          <cell r="O74">
            <v>6</v>
          </cell>
          <cell r="P74">
            <v>100</v>
          </cell>
          <cell r="Q74">
            <v>70</v>
          </cell>
          <cell r="R74">
            <v>20</v>
          </cell>
          <cell r="S74">
            <v>50</v>
          </cell>
          <cell r="T74" t="str">
            <v>ГКО-3</v>
          </cell>
        </row>
        <row r="75">
          <cell r="A75" t="str">
            <v>KZ96K1405992</v>
          </cell>
          <cell r="B75" t="str">
            <v>285/n</v>
          </cell>
          <cell r="C75">
            <v>36251</v>
          </cell>
          <cell r="D75">
            <v>36294</v>
          </cell>
          <cell r="E75">
            <v>42</v>
          </cell>
          <cell r="F75">
            <v>97.3</v>
          </cell>
          <cell r="G75">
            <v>97.3</v>
          </cell>
          <cell r="H75">
            <v>24.049331963001102</v>
          </cell>
          <cell r="I75">
            <v>200000000</v>
          </cell>
          <cell r="J75">
            <v>2757105</v>
          </cell>
          <cell r="K75">
            <v>267739831.59999999</v>
          </cell>
          <cell r="L75">
            <v>1570775</v>
          </cell>
          <cell r="M75">
            <v>152836407.5</v>
          </cell>
          <cell r="N75">
            <v>133.8699158</v>
          </cell>
          <cell r="O75" t="str">
            <v>н/д</v>
          </cell>
          <cell r="P75">
            <v>100</v>
          </cell>
          <cell r="S75">
            <v>60</v>
          </cell>
          <cell r="T75" t="str">
            <v>Ноты-42</v>
          </cell>
        </row>
        <row r="76">
          <cell r="A76" t="str">
            <v>KZ8SK3004998</v>
          </cell>
          <cell r="B76" t="str">
            <v>286/n</v>
          </cell>
          <cell r="C76">
            <v>36252</v>
          </cell>
          <cell r="D76">
            <v>36280</v>
          </cell>
          <cell r="E76">
            <v>28</v>
          </cell>
          <cell r="F76">
            <v>98.18</v>
          </cell>
          <cell r="G76">
            <v>98.17</v>
          </cell>
          <cell r="H76">
            <v>24.0985944184151</v>
          </cell>
          <cell r="I76">
            <v>200000000</v>
          </cell>
          <cell r="J76">
            <v>3398977</v>
          </cell>
          <cell r="K76">
            <v>333328305.47000003</v>
          </cell>
          <cell r="L76">
            <v>2478077</v>
          </cell>
          <cell r="M76">
            <v>243294338.58000001</v>
          </cell>
          <cell r="N76">
            <v>166.66415273499999</v>
          </cell>
          <cell r="O76" t="str">
            <v>н/д</v>
          </cell>
          <cell r="P76">
            <v>100</v>
          </cell>
          <cell r="Q76">
            <v>70</v>
          </cell>
          <cell r="R76">
            <v>20</v>
          </cell>
          <cell r="S76">
            <v>60</v>
          </cell>
          <cell r="T76" t="str">
            <v>Ноты-28</v>
          </cell>
        </row>
        <row r="77">
          <cell r="A77" t="str">
            <v>KZ46L0710999</v>
          </cell>
          <cell r="B77" t="str">
            <v>109/6</v>
          </cell>
          <cell r="C77">
            <v>36255</v>
          </cell>
          <cell r="D77">
            <v>36440</v>
          </cell>
          <cell r="E77">
            <v>184</v>
          </cell>
          <cell r="F77">
            <v>98.53</v>
          </cell>
          <cell r="G77">
            <v>98.49</v>
          </cell>
          <cell r="H77">
            <v>38.36</v>
          </cell>
          <cell r="I77">
            <v>700000000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ГКО-6</v>
          </cell>
        </row>
        <row r="78">
          <cell r="A78" t="str">
            <v>KZ43L0807990</v>
          </cell>
          <cell r="B78" t="str">
            <v>232/3</v>
          </cell>
          <cell r="C78">
            <v>36256</v>
          </cell>
          <cell r="D78">
            <v>36349</v>
          </cell>
          <cell r="E78">
            <v>94</v>
          </cell>
          <cell r="F78">
            <v>77.17</v>
          </cell>
          <cell r="G78">
            <v>76.5</v>
          </cell>
          <cell r="H78">
            <v>59.17</v>
          </cell>
          <cell r="I78">
            <v>1000000000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50</v>
          </cell>
          <cell r="T78" t="str">
            <v>ГКО-3</v>
          </cell>
        </row>
        <row r="79">
          <cell r="A79" t="str">
            <v>KZ32L0604A00</v>
          </cell>
          <cell r="B79" t="str">
            <v>2/i</v>
          </cell>
          <cell r="C79">
            <v>36257</v>
          </cell>
          <cell r="D79">
            <v>36440</v>
          </cell>
          <cell r="E79">
            <v>364</v>
          </cell>
          <cell r="F79">
            <v>88.96</v>
          </cell>
          <cell r="G79">
            <v>88.49</v>
          </cell>
          <cell r="H79">
            <v>49.09</v>
          </cell>
          <cell r="I79">
            <v>200000000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1000</v>
          </cell>
          <cell r="Q79">
            <v>70</v>
          </cell>
          <cell r="R79">
            <v>20</v>
          </cell>
          <cell r="S79">
            <v>100</v>
          </cell>
          <cell r="T79" t="str">
            <v>ГИКО-12</v>
          </cell>
        </row>
        <row r="80">
          <cell r="A80" t="str">
            <v>KZ95K1305996</v>
          </cell>
          <cell r="B80" t="str">
            <v>1/vn</v>
          </cell>
          <cell r="C80">
            <v>36258</v>
          </cell>
          <cell r="D80">
            <v>36293</v>
          </cell>
          <cell r="E80">
            <v>35</v>
          </cell>
          <cell r="F80">
            <v>98.62</v>
          </cell>
          <cell r="G80">
            <v>98.58</v>
          </cell>
          <cell r="H80">
            <v>5.4</v>
          </cell>
          <cell r="I80">
            <v>700000000</v>
          </cell>
          <cell r="J80">
            <v>12817714</v>
          </cell>
          <cell r="K80">
            <v>1263683787</v>
          </cell>
          <cell r="L80">
            <v>40043</v>
          </cell>
          <cell r="M80">
            <v>4004300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СВНоты-35</v>
          </cell>
        </row>
        <row r="81">
          <cell r="A81" t="str">
            <v>KZ8LK3004993</v>
          </cell>
          <cell r="B81" t="str">
            <v>287/n</v>
          </cell>
          <cell r="C81">
            <v>36258</v>
          </cell>
          <cell r="D81">
            <v>36280</v>
          </cell>
          <cell r="E81">
            <v>21</v>
          </cell>
          <cell r="F81">
            <v>89.02</v>
          </cell>
          <cell r="G81">
            <v>88.6</v>
          </cell>
          <cell r="H81">
            <v>48.8</v>
          </cell>
          <cell r="I81">
            <v>200000000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60</v>
          </cell>
          <cell r="T81" t="str">
            <v>Ноты-21</v>
          </cell>
        </row>
        <row r="82">
          <cell r="A82" t="str">
            <v>KZ55L0804A42</v>
          </cell>
          <cell r="B82" t="str">
            <v>1/60B</v>
          </cell>
          <cell r="C82">
            <v>36259</v>
          </cell>
          <cell r="D82">
            <v>36657</v>
          </cell>
          <cell r="E82">
            <v>1823</v>
          </cell>
          <cell r="F82">
            <v>80.7</v>
          </cell>
          <cell r="G82">
            <v>80.599999999999994</v>
          </cell>
          <cell r="H82">
            <v>6.14</v>
          </cell>
          <cell r="I82">
            <v>630000000</v>
          </cell>
          <cell r="J82">
            <v>9039850</v>
          </cell>
          <cell r="K82">
            <v>710736460</v>
          </cell>
          <cell r="L82">
            <v>2440975</v>
          </cell>
          <cell r="M82">
            <v>244097500</v>
          </cell>
          <cell r="N82">
            <v>112.8</v>
          </cell>
          <cell r="O82">
            <v>5</v>
          </cell>
          <cell r="P82">
            <v>100</v>
          </cell>
          <cell r="Q82">
            <v>88.3</v>
          </cell>
          <cell r="R82">
            <v>20</v>
          </cell>
          <cell r="S82">
            <v>30</v>
          </cell>
          <cell r="T82" t="str">
            <v>СВГО-60</v>
          </cell>
        </row>
        <row r="83">
          <cell r="A83" t="str">
            <v>KZ8EK2304993</v>
          </cell>
          <cell r="B83" t="str">
            <v>288/n</v>
          </cell>
          <cell r="C83">
            <v>36259</v>
          </cell>
          <cell r="D83">
            <v>36273</v>
          </cell>
          <cell r="E83">
            <v>14</v>
          </cell>
          <cell r="F83">
            <v>98.97</v>
          </cell>
          <cell r="G83">
            <v>98.95</v>
          </cell>
          <cell r="H83">
            <v>27.058704657977199</v>
          </cell>
          <cell r="I83">
            <v>200000000</v>
          </cell>
          <cell r="J83">
            <v>2193300</v>
          </cell>
          <cell r="K83">
            <v>217069201</v>
          </cell>
          <cell r="L83">
            <v>2193300</v>
          </cell>
          <cell r="M83">
            <v>217069201</v>
          </cell>
          <cell r="N83">
            <v>108.5346005</v>
          </cell>
          <cell r="O83" t="str">
            <v>н/д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1/6B</v>
          </cell>
          <cell r="C84">
            <v>36262</v>
          </cell>
          <cell r="D84">
            <v>36447</v>
          </cell>
          <cell r="E84">
            <v>184</v>
          </cell>
          <cell r="F84">
            <v>96.36</v>
          </cell>
          <cell r="G84">
            <v>96.35</v>
          </cell>
          <cell r="H84">
            <v>7.5550020755500196</v>
          </cell>
          <cell r="I84">
            <v>2000000</v>
          </cell>
          <cell r="J84">
            <v>27006</v>
          </cell>
          <cell r="K84">
            <v>2587915.16</v>
          </cell>
          <cell r="L84">
            <v>24956</v>
          </cell>
          <cell r="M84">
            <v>2404731.16</v>
          </cell>
          <cell r="N84">
            <v>129.395758</v>
          </cell>
          <cell r="O84">
            <v>5</v>
          </cell>
          <cell r="P84">
            <v>100</v>
          </cell>
          <cell r="Q84">
            <v>114</v>
          </cell>
          <cell r="R84">
            <v>141</v>
          </cell>
          <cell r="S84">
            <v>50</v>
          </cell>
          <cell r="T84" t="str">
            <v>ГКВО-6</v>
          </cell>
        </row>
        <row r="85">
          <cell r="A85" t="str">
            <v>KZ43L1507995</v>
          </cell>
          <cell r="B85" t="str">
            <v>1/3B</v>
          </cell>
          <cell r="C85">
            <v>36263</v>
          </cell>
          <cell r="D85">
            <v>36356</v>
          </cell>
          <cell r="E85">
            <v>94</v>
          </cell>
          <cell r="F85">
            <v>98.19</v>
          </cell>
          <cell r="G85">
            <v>98.19</v>
          </cell>
          <cell r="H85">
            <v>7.3734596191058204</v>
          </cell>
          <cell r="I85">
            <v>3000000</v>
          </cell>
          <cell r="J85">
            <v>50689</v>
          </cell>
          <cell r="K85">
            <v>4952480.21</v>
          </cell>
          <cell r="L85">
            <v>34999</v>
          </cell>
          <cell r="M85">
            <v>3436572.81</v>
          </cell>
          <cell r="N85">
            <v>165.08267366666701</v>
          </cell>
          <cell r="O85">
            <v>8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ГКВО-3</v>
          </cell>
        </row>
        <row r="86">
          <cell r="A86" t="str">
            <v>KZ87K2204997</v>
          </cell>
          <cell r="B86" t="str">
            <v>289/n</v>
          </cell>
          <cell r="C86">
            <v>36264</v>
          </cell>
          <cell r="D86">
            <v>36272</v>
          </cell>
          <cell r="E86">
            <v>7</v>
          </cell>
          <cell r="F86">
            <v>99.61</v>
          </cell>
          <cell r="G86">
            <v>99.61</v>
          </cell>
          <cell r="H86">
            <v>20.359401666499402</v>
          </cell>
          <cell r="I86">
            <v>100000000</v>
          </cell>
          <cell r="J86">
            <v>11704011</v>
          </cell>
          <cell r="K86">
            <v>1165021330.8699999</v>
          </cell>
          <cell r="L86">
            <v>4618011</v>
          </cell>
          <cell r="M86">
            <v>460000075.70999998</v>
          </cell>
          <cell r="N86">
            <v>1165.0213308699999</v>
          </cell>
          <cell r="O86">
            <v>0</v>
          </cell>
          <cell r="P86">
            <v>100</v>
          </cell>
          <cell r="Q86">
            <v>100</v>
          </cell>
          <cell r="R86">
            <v>20</v>
          </cell>
          <cell r="S86">
            <v>60</v>
          </cell>
          <cell r="T86" t="str">
            <v>Ноты-07</v>
          </cell>
        </row>
        <row r="87">
          <cell r="A87" t="str">
            <v>KZ8EK3004998</v>
          </cell>
          <cell r="B87" t="str">
            <v>290/n</v>
          </cell>
          <cell r="C87">
            <v>36265</v>
          </cell>
          <cell r="D87">
            <v>36280</v>
          </cell>
          <cell r="E87">
            <v>14</v>
          </cell>
          <cell r="F87">
            <v>99.3</v>
          </cell>
          <cell r="G87">
            <v>99.28</v>
          </cell>
          <cell r="H87">
            <v>18.328298086606299</v>
          </cell>
          <cell r="I87">
            <v>100000000</v>
          </cell>
          <cell r="J87">
            <v>13311908</v>
          </cell>
          <cell r="K87">
            <v>1320182960.5599999</v>
          </cell>
          <cell r="L87">
            <v>7294556</v>
          </cell>
          <cell r="M87">
            <v>724345631.88</v>
          </cell>
          <cell r="N87">
            <v>1320.1829605600001</v>
          </cell>
          <cell r="O87">
            <v>0</v>
          </cell>
          <cell r="P87">
            <v>100</v>
          </cell>
          <cell r="S87">
            <v>60</v>
          </cell>
          <cell r="T87" t="str">
            <v>Ноты-14</v>
          </cell>
        </row>
        <row r="88">
          <cell r="A88" t="str">
            <v>KZ8LK0705998</v>
          </cell>
          <cell r="B88" t="str">
            <v>291/n</v>
          </cell>
          <cell r="C88">
            <v>36266</v>
          </cell>
          <cell r="D88">
            <v>36287</v>
          </cell>
          <cell r="E88">
            <v>21</v>
          </cell>
          <cell r="F88">
            <v>98.92</v>
          </cell>
          <cell r="G88">
            <v>98.92</v>
          </cell>
          <cell r="H88">
            <v>18.924383340072801</v>
          </cell>
          <cell r="I88">
            <v>100000000</v>
          </cell>
          <cell r="J88">
            <v>7813299</v>
          </cell>
          <cell r="K88">
            <v>772338896.46000004</v>
          </cell>
          <cell r="L88">
            <v>4329990</v>
          </cell>
          <cell r="M88">
            <v>428322610.80000001</v>
          </cell>
          <cell r="N88">
            <v>772.33889646</v>
          </cell>
          <cell r="O88">
            <v>0</v>
          </cell>
          <cell r="P88">
            <v>100</v>
          </cell>
          <cell r="S88">
            <v>60</v>
          </cell>
          <cell r="T88" t="str">
            <v>Ноты-21</v>
          </cell>
        </row>
        <row r="89">
          <cell r="A89" t="str">
            <v>KZ46L2110990</v>
          </cell>
          <cell r="B89" t="str">
            <v>2/6B</v>
          </cell>
          <cell r="C89">
            <v>36269</v>
          </cell>
          <cell r="D89">
            <v>36454</v>
          </cell>
          <cell r="E89">
            <v>184</v>
          </cell>
          <cell r="F89">
            <v>96.35</v>
          </cell>
          <cell r="G89">
            <v>96.35</v>
          </cell>
          <cell r="H89">
            <v>7.5765438505449003</v>
          </cell>
          <cell r="I89">
            <v>2000000</v>
          </cell>
          <cell r="J89">
            <v>40708</v>
          </cell>
          <cell r="K89">
            <v>3838865.05</v>
          </cell>
          <cell r="L89">
            <v>21708</v>
          </cell>
          <cell r="M89">
            <v>2091565.8</v>
          </cell>
          <cell r="N89">
            <v>191.9432525</v>
          </cell>
          <cell r="O89">
            <v>5</v>
          </cell>
          <cell r="P89">
            <v>100</v>
          </cell>
          <cell r="Q89">
            <v>114</v>
          </cell>
          <cell r="R89">
            <v>141</v>
          </cell>
          <cell r="S89">
            <v>50</v>
          </cell>
          <cell r="T89" t="str">
            <v>ГКВО-6</v>
          </cell>
        </row>
        <row r="90">
          <cell r="A90" t="str">
            <v>KZ43L2207991</v>
          </cell>
          <cell r="B90" t="str">
            <v>2/3B</v>
          </cell>
          <cell r="C90">
            <v>36270</v>
          </cell>
          <cell r="D90">
            <v>36363</v>
          </cell>
          <cell r="E90">
            <v>94</v>
          </cell>
          <cell r="F90">
            <v>98.2</v>
          </cell>
          <cell r="G90">
            <v>98.19</v>
          </cell>
          <cell r="H90">
            <v>7.3319755600814496</v>
          </cell>
          <cell r="I90">
            <v>3000000</v>
          </cell>
          <cell r="J90">
            <v>59605</v>
          </cell>
          <cell r="K90">
            <v>5824389.5499999998</v>
          </cell>
          <cell r="L90">
            <v>46180</v>
          </cell>
          <cell r="M90">
            <v>4534642.55</v>
          </cell>
          <cell r="N90">
            <v>194.146318333333</v>
          </cell>
          <cell r="O90">
            <v>9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ГКВО-3</v>
          </cell>
        </row>
        <row r="91">
          <cell r="A91" t="str">
            <v>KZ8EK0605995</v>
          </cell>
          <cell r="B91" t="str">
            <v>292/n</v>
          </cell>
          <cell r="C91">
            <v>36271</v>
          </cell>
          <cell r="D91">
            <v>36286</v>
          </cell>
          <cell r="E91">
            <v>14</v>
          </cell>
          <cell r="F91">
            <v>99.3</v>
          </cell>
          <cell r="G91">
            <v>99.3</v>
          </cell>
          <cell r="H91">
            <v>18.328298086606299</v>
          </cell>
          <cell r="I91">
            <v>200000000</v>
          </cell>
          <cell r="J91">
            <v>7198727</v>
          </cell>
          <cell r="K91">
            <v>714460215.10000002</v>
          </cell>
          <cell r="L91">
            <v>4555726</v>
          </cell>
          <cell r="M91">
            <v>452383691.10000002</v>
          </cell>
          <cell r="N91">
            <v>357.23010755000001</v>
          </cell>
          <cell r="O91">
            <v>0</v>
          </cell>
          <cell r="P91">
            <v>100</v>
          </cell>
          <cell r="Q91">
            <v>80</v>
          </cell>
          <cell r="R91">
            <v>20</v>
          </cell>
          <cell r="S91">
            <v>60</v>
          </cell>
          <cell r="T91" t="str">
            <v>Ноты-14</v>
          </cell>
        </row>
        <row r="92">
          <cell r="A92" t="str">
            <v>KZ8SK2105994</v>
          </cell>
          <cell r="B92" t="str">
            <v>293/n</v>
          </cell>
          <cell r="C92">
            <v>36272</v>
          </cell>
          <cell r="D92">
            <v>36301</v>
          </cell>
          <cell r="E92">
            <v>28</v>
          </cell>
          <cell r="F92">
            <v>98.56</v>
          </cell>
          <cell r="G92">
            <v>98.56</v>
          </cell>
          <cell r="H92">
            <v>18.993506493506501</v>
          </cell>
          <cell r="I92">
            <v>200000000</v>
          </cell>
          <cell r="J92">
            <v>4564077.1363543998</v>
          </cell>
          <cell r="K92">
            <v>449196471.75999999</v>
          </cell>
          <cell r="L92">
            <v>3029221</v>
          </cell>
          <cell r="M92">
            <v>298560021.75999999</v>
          </cell>
          <cell r="N92">
            <v>224.59823588</v>
          </cell>
          <cell r="O92">
            <v>0</v>
          </cell>
          <cell r="P92">
            <v>100</v>
          </cell>
          <cell r="S92">
            <v>60</v>
          </cell>
          <cell r="T92" t="str">
            <v>Ноты-28</v>
          </cell>
        </row>
        <row r="93">
          <cell r="A93" t="str">
            <v>KZ8LK1405994</v>
          </cell>
          <cell r="B93" t="str">
            <v>294/n</v>
          </cell>
          <cell r="C93">
            <v>36273</v>
          </cell>
          <cell r="D93">
            <v>36294</v>
          </cell>
          <cell r="E93">
            <v>21</v>
          </cell>
          <cell r="F93">
            <v>98.92</v>
          </cell>
          <cell r="G93">
            <v>98.92</v>
          </cell>
          <cell r="H93">
            <v>18.924383340072801</v>
          </cell>
          <cell r="I93">
            <v>200000000</v>
          </cell>
          <cell r="J93">
            <v>2631554</v>
          </cell>
          <cell r="K93">
            <v>260309700.68000001</v>
          </cell>
          <cell r="L93">
            <v>2140454</v>
          </cell>
          <cell r="M93">
            <v>211734999.68000001</v>
          </cell>
          <cell r="N93">
            <v>130.15485034</v>
          </cell>
          <cell r="O93">
            <v>0</v>
          </cell>
          <cell r="P93">
            <v>100</v>
          </cell>
          <cell r="Q93">
            <v>80</v>
          </cell>
          <cell r="R93">
            <v>20</v>
          </cell>
          <cell r="S93">
            <v>60</v>
          </cell>
          <cell r="T93" t="str">
            <v>Ноты-21</v>
          </cell>
        </row>
        <row r="94">
          <cell r="A94" t="str">
            <v>KZ46L2810995</v>
          </cell>
          <cell r="B94" t="str">
            <v>3/6B</v>
          </cell>
          <cell r="C94">
            <v>36276</v>
          </cell>
          <cell r="D94">
            <v>36461</v>
          </cell>
          <cell r="E94">
            <v>184</v>
          </cell>
          <cell r="F94">
            <v>96.35</v>
          </cell>
          <cell r="G94">
            <v>96.34</v>
          </cell>
          <cell r="H94">
            <v>7.5765438505449003</v>
          </cell>
          <cell r="I94">
            <v>2000000</v>
          </cell>
          <cell r="J94">
            <v>174193</v>
          </cell>
          <cell r="K94">
            <v>15801158.08</v>
          </cell>
          <cell r="L94">
            <v>20879</v>
          </cell>
          <cell r="M94">
            <v>2011696.65</v>
          </cell>
          <cell r="N94">
            <v>790.05790400000001</v>
          </cell>
          <cell r="O94">
            <v>5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ГКВО-6</v>
          </cell>
        </row>
        <row r="95">
          <cell r="A95" t="str">
            <v>KZ43L2907996</v>
          </cell>
          <cell r="B95" t="str">
            <v>3/3B</v>
          </cell>
          <cell r="C95">
            <v>36277</v>
          </cell>
          <cell r="D95">
            <v>36370</v>
          </cell>
          <cell r="E95">
            <v>94</v>
          </cell>
          <cell r="F95">
            <v>98.19</v>
          </cell>
          <cell r="G95">
            <v>98.18</v>
          </cell>
          <cell r="H95">
            <v>7.3734596191058204</v>
          </cell>
          <cell r="I95">
            <v>3000000</v>
          </cell>
          <cell r="J95">
            <v>30390</v>
          </cell>
          <cell r="K95">
            <v>2968512.8</v>
          </cell>
          <cell r="L95">
            <v>25910</v>
          </cell>
          <cell r="M95">
            <v>2544123.9</v>
          </cell>
          <cell r="N95">
            <v>98.950426666666701</v>
          </cell>
          <cell r="O95">
            <v>8</v>
          </cell>
          <cell r="P95">
            <v>100</v>
          </cell>
          <cell r="Q95">
            <v>114.19</v>
          </cell>
          <cell r="R95">
            <v>132.30000000000001</v>
          </cell>
          <cell r="S95">
            <v>50</v>
          </cell>
          <cell r="T95" t="str">
            <v>ГКВО-3</v>
          </cell>
        </row>
        <row r="96">
          <cell r="A96" t="str">
            <v>KZ8LK2005991</v>
          </cell>
          <cell r="B96" t="str">
            <v>295/n</v>
          </cell>
          <cell r="C96">
            <v>36278</v>
          </cell>
          <cell r="D96">
            <v>36300</v>
          </cell>
          <cell r="E96">
            <v>21</v>
          </cell>
          <cell r="F96">
            <v>89.26</v>
          </cell>
          <cell r="G96">
            <v>89.16</v>
          </cell>
          <cell r="H96">
            <v>47.6</v>
          </cell>
          <cell r="I96">
            <v>200000000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60</v>
          </cell>
          <cell r="T96" t="str">
            <v>Ноты-21</v>
          </cell>
        </row>
        <row r="97">
          <cell r="A97" t="str">
            <v>KZ8SK2805999</v>
          </cell>
          <cell r="B97" t="str">
            <v>296/n</v>
          </cell>
          <cell r="C97">
            <v>36279</v>
          </cell>
          <cell r="D97">
            <v>36308</v>
          </cell>
          <cell r="E97">
            <v>28</v>
          </cell>
          <cell r="F97">
            <v>98.64</v>
          </cell>
          <cell r="G97">
            <v>98.61</v>
          </cell>
          <cell r="H97">
            <v>38.18</v>
          </cell>
          <cell r="I97">
            <v>200000000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Ноты-28</v>
          </cell>
        </row>
        <row r="98">
          <cell r="A98" t="str">
            <v>KZ8EK1405999</v>
          </cell>
          <cell r="B98" t="str">
            <v>297/n</v>
          </cell>
          <cell r="C98">
            <v>36280</v>
          </cell>
          <cell r="D98">
            <v>36294</v>
          </cell>
          <cell r="E98">
            <v>14</v>
          </cell>
          <cell r="F98">
            <v>99.3</v>
          </cell>
          <cell r="G98">
            <v>99.3</v>
          </cell>
          <cell r="H98">
            <v>18.328298086606299</v>
          </cell>
          <cell r="I98">
            <v>200000000</v>
          </cell>
          <cell r="J98">
            <v>2683830</v>
          </cell>
          <cell r="K98">
            <v>266482109</v>
          </cell>
          <cell r="L98">
            <v>1973830</v>
          </cell>
          <cell r="M98">
            <v>196001319</v>
          </cell>
          <cell r="N98">
            <v>133.24105449999999</v>
          </cell>
          <cell r="O98">
            <v>0</v>
          </cell>
          <cell r="P98">
            <v>100</v>
          </cell>
          <cell r="Q98">
            <v>70</v>
          </cell>
          <cell r="R98">
            <v>20</v>
          </cell>
          <cell r="S98">
            <v>60</v>
          </cell>
          <cell r="T98" t="str">
            <v>Ноты-14</v>
          </cell>
        </row>
        <row r="99">
          <cell r="A99" t="str">
            <v>KZ46L0411994</v>
          </cell>
          <cell r="B99" t="str">
            <v>4/6B</v>
          </cell>
          <cell r="C99">
            <v>36283</v>
          </cell>
          <cell r="D99">
            <v>36468</v>
          </cell>
          <cell r="E99">
            <v>184</v>
          </cell>
          <cell r="F99">
            <v>96.35</v>
          </cell>
          <cell r="G99">
            <v>96.33</v>
          </cell>
          <cell r="H99">
            <v>7.5765438505449003</v>
          </cell>
          <cell r="I99">
            <v>2000000</v>
          </cell>
          <cell r="J99">
            <v>17079</v>
          </cell>
          <cell r="K99">
            <v>1618789.65</v>
          </cell>
          <cell r="L99">
            <v>13579</v>
          </cell>
          <cell r="M99">
            <v>1308294.6499999999</v>
          </cell>
          <cell r="N99">
            <v>80.939482499999997</v>
          </cell>
          <cell r="O99">
            <v>4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ГКВО-6</v>
          </cell>
        </row>
        <row r="100">
          <cell r="A100" t="str">
            <v>KZ43L0508994</v>
          </cell>
          <cell r="B100" t="str">
            <v>4/3B</v>
          </cell>
          <cell r="C100">
            <v>36284</v>
          </cell>
          <cell r="D100">
            <v>36377</v>
          </cell>
          <cell r="E100">
            <v>94</v>
          </cell>
          <cell r="F100">
            <v>98.19</v>
          </cell>
          <cell r="G100">
            <v>98.18</v>
          </cell>
          <cell r="H100">
            <v>7.3734596191058204</v>
          </cell>
          <cell r="I100">
            <v>3000000</v>
          </cell>
          <cell r="J100">
            <v>51776</v>
          </cell>
          <cell r="K100">
            <v>5067710.93</v>
          </cell>
          <cell r="L100">
            <v>39182</v>
          </cell>
          <cell r="M100">
            <v>3847163.48</v>
          </cell>
          <cell r="N100">
            <v>168.92369766666701</v>
          </cell>
          <cell r="O100">
            <v>8</v>
          </cell>
          <cell r="P100">
            <v>100</v>
          </cell>
          <cell r="Q100">
            <v>115.5</v>
          </cell>
          <cell r="R100">
            <v>132.1</v>
          </cell>
          <cell r="S100">
            <v>50</v>
          </cell>
          <cell r="T100" t="str">
            <v>ГКВО-3</v>
          </cell>
        </row>
        <row r="101">
          <cell r="A101" t="str">
            <v>KZ8SK0406998</v>
          </cell>
          <cell r="B101" t="str">
            <v>298/n</v>
          </cell>
          <cell r="C101">
            <v>36286</v>
          </cell>
          <cell r="D101">
            <v>36315</v>
          </cell>
          <cell r="E101">
            <v>28</v>
          </cell>
          <cell r="F101">
            <v>98.56</v>
          </cell>
          <cell r="G101">
            <v>98.55</v>
          </cell>
          <cell r="H101">
            <v>18.993506493506501</v>
          </cell>
          <cell r="I101">
            <v>200000000</v>
          </cell>
          <cell r="J101">
            <v>4519070</v>
          </cell>
          <cell r="K101">
            <v>444752880.36000001</v>
          </cell>
          <cell r="L101">
            <v>3203872</v>
          </cell>
          <cell r="M101">
            <v>315769624.31999999</v>
          </cell>
          <cell r="N101">
            <v>222.37644018</v>
          </cell>
          <cell r="O101">
            <v>0</v>
          </cell>
          <cell r="P101">
            <v>100</v>
          </cell>
          <cell r="S101">
            <v>60</v>
          </cell>
          <cell r="T101" t="str">
            <v>Ноты-28</v>
          </cell>
        </row>
        <row r="102">
          <cell r="A102" t="str">
            <v>KZ8EK2105994</v>
          </cell>
          <cell r="B102" t="str">
            <v>299/n</v>
          </cell>
          <cell r="C102">
            <v>36287</v>
          </cell>
          <cell r="D102">
            <v>36301</v>
          </cell>
          <cell r="E102">
            <v>14</v>
          </cell>
          <cell r="F102">
            <v>99.3</v>
          </cell>
          <cell r="G102">
            <v>99.28</v>
          </cell>
          <cell r="H102">
            <v>18.328298086606299</v>
          </cell>
          <cell r="I102">
            <v>200000000</v>
          </cell>
          <cell r="J102">
            <v>2710200</v>
          </cell>
          <cell r="K102">
            <v>269116403</v>
          </cell>
          <cell r="L102">
            <v>2710200</v>
          </cell>
          <cell r="M102">
            <v>269116403</v>
          </cell>
          <cell r="N102">
            <v>134.5582015</v>
          </cell>
          <cell r="O102">
            <v>0</v>
          </cell>
          <cell r="P102">
            <v>100</v>
          </cell>
          <cell r="Q102">
            <v>70</v>
          </cell>
          <cell r="R102">
            <v>20</v>
          </cell>
          <cell r="S102">
            <v>60</v>
          </cell>
          <cell r="T102" t="str">
            <v>Ноты-14</v>
          </cell>
        </row>
        <row r="103">
          <cell r="A103" t="str">
            <v>KZ46L1111999</v>
          </cell>
          <cell r="B103" t="str">
            <v>5/6B</v>
          </cell>
          <cell r="C103">
            <v>36290</v>
          </cell>
          <cell r="D103">
            <v>36475</v>
          </cell>
          <cell r="E103">
            <v>184</v>
          </cell>
          <cell r="F103">
            <v>96.33</v>
          </cell>
          <cell r="G103">
            <v>96.33</v>
          </cell>
          <cell r="H103">
            <v>7.6196408180213897</v>
          </cell>
          <cell r="I103">
            <v>2000000</v>
          </cell>
          <cell r="J103">
            <v>8600</v>
          </cell>
          <cell r="K103">
            <v>794717</v>
          </cell>
          <cell r="L103">
            <v>4900</v>
          </cell>
          <cell r="M103">
            <v>472017</v>
          </cell>
          <cell r="N103">
            <v>39.735849999999999</v>
          </cell>
          <cell r="O103">
            <v>4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ГКВО-6</v>
          </cell>
        </row>
        <row r="104">
          <cell r="A104" t="str">
            <v>KZ43L1208990</v>
          </cell>
          <cell r="B104" t="str">
            <v>5/3B</v>
          </cell>
          <cell r="C104">
            <v>36291</v>
          </cell>
          <cell r="D104">
            <v>36384</v>
          </cell>
          <cell r="E104">
            <v>94</v>
          </cell>
          <cell r="F104">
            <v>98.18</v>
          </cell>
          <cell r="G104">
            <v>98.17</v>
          </cell>
          <cell r="H104">
            <v>7.4149521287431002</v>
          </cell>
          <cell r="I104">
            <v>3000000</v>
          </cell>
          <cell r="J104">
            <v>39266</v>
          </cell>
          <cell r="K104">
            <v>3843801.99</v>
          </cell>
          <cell r="L104">
            <v>30331</v>
          </cell>
          <cell r="M104">
            <v>2977901.22</v>
          </cell>
          <cell r="N104">
            <v>128.126733</v>
          </cell>
          <cell r="O104">
            <v>8</v>
          </cell>
          <cell r="P104">
            <v>100</v>
          </cell>
          <cell r="Q104">
            <v>116.75</v>
          </cell>
          <cell r="R104">
            <v>132</v>
          </cell>
          <cell r="S104">
            <v>50</v>
          </cell>
          <cell r="T104" t="str">
            <v>ГКВО-3</v>
          </cell>
        </row>
        <row r="105">
          <cell r="A105" t="str">
            <v>KZ8EK2705991</v>
          </cell>
          <cell r="B105" t="str">
            <v>300/n</v>
          </cell>
          <cell r="C105">
            <v>36292</v>
          </cell>
          <cell r="D105">
            <v>36307</v>
          </cell>
          <cell r="E105">
            <v>14</v>
          </cell>
          <cell r="F105">
            <v>99.3</v>
          </cell>
          <cell r="G105">
            <v>99.3</v>
          </cell>
          <cell r="H105">
            <v>18.328298086606299</v>
          </cell>
          <cell r="I105">
            <v>200000000</v>
          </cell>
          <cell r="J105">
            <v>4646149</v>
          </cell>
          <cell r="K105">
            <v>461322195.69999999</v>
          </cell>
          <cell r="L105">
            <v>3022149</v>
          </cell>
          <cell r="M105">
            <v>300095000.69999999</v>
          </cell>
          <cell r="N105">
            <v>230.66109785</v>
          </cell>
          <cell r="O105" t="str">
            <v>н/д</v>
          </cell>
          <cell r="P105">
            <v>100</v>
          </cell>
          <cell r="Q105">
            <v>70</v>
          </cell>
          <cell r="R105">
            <v>20</v>
          </cell>
          <cell r="S105">
            <v>60</v>
          </cell>
          <cell r="T105" t="str">
            <v>Ноты-14</v>
          </cell>
        </row>
        <row r="106">
          <cell r="A106" t="str">
            <v>KZ8LK0406993</v>
          </cell>
          <cell r="B106" t="str">
            <v>301/n</v>
          </cell>
          <cell r="C106">
            <v>36293</v>
          </cell>
          <cell r="D106">
            <v>36315</v>
          </cell>
          <cell r="E106">
            <v>21</v>
          </cell>
          <cell r="F106">
            <v>98.92</v>
          </cell>
          <cell r="G106">
            <v>98.91</v>
          </cell>
          <cell r="H106">
            <v>18.924383340072801</v>
          </cell>
          <cell r="I106">
            <v>200000000</v>
          </cell>
          <cell r="J106">
            <v>3961167</v>
          </cell>
          <cell r="K106">
            <v>391724375.74000001</v>
          </cell>
          <cell r="L106">
            <v>3210567</v>
          </cell>
          <cell r="M106">
            <v>317583459.63999999</v>
          </cell>
          <cell r="N106">
            <v>195.86218787000001</v>
          </cell>
          <cell r="O106">
            <v>0</v>
          </cell>
          <cell r="P106">
            <v>100</v>
          </cell>
          <cell r="S106">
            <v>60</v>
          </cell>
          <cell r="T106" t="str">
            <v>Ноты-21</v>
          </cell>
        </row>
        <row r="107">
          <cell r="A107" t="str">
            <v>KZ87K2105996</v>
          </cell>
          <cell r="B107" t="str">
            <v>302/n</v>
          </cell>
          <cell r="C107">
            <v>36294</v>
          </cell>
          <cell r="D107">
            <v>36301</v>
          </cell>
          <cell r="E107">
            <v>7</v>
          </cell>
          <cell r="F107">
            <v>99.62</v>
          </cell>
          <cell r="G107">
            <v>99.6</v>
          </cell>
          <cell r="H107">
            <v>19.8353744228064</v>
          </cell>
          <cell r="I107">
            <v>200000000</v>
          </cell>
          <cell r="J107">
            <v>6824868</v>
          </cell>
          <cell r="K107">
            <v>679811260.82000005</v>
          </cell>
          <cell r="L107">
            <v>6524868</v>
          </cell>
          <cell r="M107">
            <v>650027760.82000005</v>
          </cell>
          <cell r="N107">
            <v>339.90563041000001</v>
          </cell>
          <cell r="O107">
            <v>0</v>
          </cell>
          <cell r="P107">
            <v>100</v>
          </cell>
          <cell r="Q107">
            <v>70</v>
          </cell>
          <cell r="R107">
            <v>20</v>
          </cell>
          <cell r="S107">
            <v>60</v>
          </cell>
          <cell r="T107" t="str">
            <v>Ноты-07</v>
          </cell>
        </row>
        <row r="108">
          <cell r="A108" t="str">
            <v>KZ46L1811994</v>
          </cell>
          <cell r="B108" t="str">
            <v>6/6B</v>
          </cell>
          <cell r="C108">
            <v>36297</v>
          </cell>
          <cell r="D108">
            <v>36482</v>
          </cell>
          <cell r="E108">
            <v>184</v>
          </cell>
          <cell r="F108">
            <v>98.63</v>
          </cell>
          <cell r="G108">
            <v>98.59</v>
          </cell>
          <cell r="H108">
            <v>38.47</v>
          </cell>
          <cell r="I108">
            <v>2000000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ГКВО-6</v>
          </cell>
        </row>
        <row r="109">
          <cell r="A109" t="str">
            <v>KZ43L1908995</v>
          </cell>
          <cell r="B109" t="str">
            <v>6/3B</v>
          </cell>
          <cell r="C109">
            <v>36298</v>
          </cell>
          <cell r="D109">
            <v>36391</v>
          </cell>
          <cell r="E109">
            <v>94</v>
          </cell>
          <cell r="F109">
            <v>98.18</v>
          </cell>
          <cell r="G109">
            <v>98.18</v>
          </cell>
          <cell r="H109">
            <v>7.4149521287431002</v>
          </cell>
          <cell r="I109">
            <v>3000000</v>
          </cell>
          <cell r="J109">
            <v>53464</v>
          </cell>
          <cell r="K109">
            <v>5241367.54</v>
          </cell>
          <cell r="L109">
            <v>28634</v>
          </cell>
          <cell r="M109">
            <v>2811286.12</v>
          </cell>
          <cell r="N109">
            <v>174.712251333333</v>
          </cell>
          <cell r="O109">
            <v>6</v>
          </cell>
          <cell r="P109">
            <v>100</v>
          </cell>
          <cell r="Q109">
            <v>118.1</v>
          </cell>
          <cell r="R109">
            <v>131.9</v>
          </cell>
          <cell r="S109">
            <v>50</v>
          </cell>
          <cell r="T109" t="str">
            <v>ГКВО-3</v>
          </cell>
        </row>
        <row r="110">
          <cell r="A110" t="str">
            <v>KZ8LK1006990</v>
          </cell>
          <cell r="B110" t="str">
            <v>303/n</v>
          </cell>
          <cell r="C110">
            <v>36299</v>
          </cell>
          <cell r="D110">
            <v>36321</v>
          </cell>
          <cell r="E110">
            <v>21</v>
          </cell>
          <cell r="F110">
            <v>98.91</v>
          </cell>
          <cell r="G110">
            <v>98.91</v>
          </cell>
          <cell r="H110">
            <v>19.101540120648501</v>
          </cell>
          <cell r="I110">
            <v>200000000</v>
          </cell>
          <cell r="J110">
            <v>4238583</v>
          </cell>
          <cell r="K110">
            <v>418952347.52999997</v>
          </cell>
          <cell r="L110">
            <v>3188583</v>
          </cell>
          <cell r="M110">
            <v>315390404.52999997</v>
          </cell>
          <cell r="N110">
            <v>209.476173765</v>
          </cell>
          <cell r="O110">
            <v>0</v>
          </cell>
          <cell r="P110">
            <v>100</v>
          </cell>
          <cell r="S110">
            <v>60</v>
          </cell>
          <cell r="T110" t="str">
            <v>Ноты-21</v>
          </cell>
        </row>
        <row r="111">
          <cell r="A111" t="str">
            <v>KZ87K2805991</v>
          </cell>
          <cell r="B111" t="str">
            <v>304/n</v>
          </cell>
          <cell r="C111">
            <v>36300</v>
          </cell>
          <cell r="D111">
            <v>36308</v>
          </cell>
          <cell r="E111">
            <v>7</v>
          </cell>
          <cell r="F111">
            <v>99.6</v>
          </cell>
          <cell r="G111">
            <v>99.6</v>
          </cell>
          <cell r="H111">
            <v>20.883534136546501</v>
          </cell>
          <cell r="I111">
            <v>200000000</v>
          </cell>
          <cell r="J111">
            <v>7496967</v>
          </cell>
          <cell r="K111">
            <v>746755985.36000001</v>
          </cell>
          <cell r="L111">
            <v>7146967</v>
          </cell>
          <cell r="M111">
            <v>711907485.36000001</v>
          </cell>
          <cell r="N111">
            <v>373.37799267999998</v>
          </cell>
          <cell r="O111">
            <v>0</v>
          </cell>
          <cell r="P111">
            <v>100</v>
          </cell>
          <cell r="Q111">
            <v>70</v>
          </cell>
          <cell r="R111">
            <v>20</v>
          </cell>
          <cell r="S111">
            <v>60</v>
          </cell>
          <cell r="T111" t="str">
            <v>Ноты-07</v>
          </cell>
        </row>
        <row r="112">
          <cell r="A112" t="str">
            <v>KZ8EK0406998</v>
          </cell>
          <cell r="B112" t="str">
            <v>305/n</v>
          </cell>
          <cell r="C112">
            <v>36301</v>
          </cell>
          <cell r="D112">
            <v>36315</v>
          </cell>
          <cell r="E112">
            <v>14</v>
          </cell>
          <cell r="F112">
            <v>99.22</v>
          </cell>
          <cell r="G112">
            <v>98.98</v>
          </cell>
          <cell r="H112">
            <v>20.439427534771198</v>
          </cell>
          <cell r="I112">
            <v>200000000</v>
          </cell>
          <cell r="J112">
            <v>1807514</v>
          </cell>
          <cell r="K112">
            <v>179342274.59999999</v>
          </cell>
          <cell r="L112">
            <v>1807514</v>
          </cell>
          <cell r="M112">
            <v>179342274.59999999</v>
          </cell>
          <cell r="N112">
            <v>89.671137299999998</v>
          </cell>
          <cell r="O112">
            <v>0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7/6B</v>
          </cell>
          <cell r="C113">
            <v>36304</v>
          </cell>
          <cell r="D113">
            <v>36489</v>
          </cell>
          <cell r="E113">
            <v>184</v>
          </cell>
          <cell r="F113">
            <v>96.27</v>
          </cell>
          <cell r="G113">
            <v>96.25</v>
          </cell>
          <cell r="H113">
            <v>7.74903916069389</v>
          </cell>
          <cell r="I113">
            <v>2000000</v>
          </cell>
          <cell r="J113">
            <v>30550</v>
          </cell>
          <cell r="K113">
            <v>2923310.7</v>
          </cell>
          <cell r="L113">
            <v>26550</v>
          </cell>
          <cell r="M113">
            <v>2555833.1</v>
          </cell>
          <cell r="N113">
            <v>146.16553500000001</v>
          </cell>
          <cell r="O113">
            <v>5</v>
          </cell>
          <cell r="P113">
            <v>100</v>
          </cell>
          <cell r="Q113">
            <v>120.5</v>
          </cell>
          <cell r="R113">
            <v>138.19999999999999</v>
          </cell>
          <cell r="S113">
            <v>50</v>
          </cell>
          <cell r="T113" t="str">
            <v>ГКВО-6</v>
          </cell>
        </row>
        <row r="114">
          <cell r="A114" t="str">
            <v>KZ43L2608990</v>
          </cell>
          <cell r="B114" t="str">
            <v>7/3B</v>
          </cell>
          <cell r="C114">
            <v>36305</v>
          </cell>
          <cell r="D114">
            <v>36398</v>
          </cell>
          <cell r="E114">
            <v>94</v>
          </cell>
          <cell r="F114">
            <v>98.18</v>
          </cell>
          <cell r="G114">
            <v>98.16</v>
          </cell>
          <cell r="H114">
            <v>7.4149521287431002</v>
          </cell>
          <cell r="I114">
            <v>3000000</v>
          </cell>
          <cell r="J114">
            <v>204113</v>
          </cell>
          <cell r="K114">
            <v>20031139.190000001</v>
          </cell>
          <cell r="L114">
            <v>199793</v>
          </cell>
          <cell r="M114">
            <v>19614965.59</v>
          </cell>
          <cell r="N114">
            <v>667.70463966666705</v>
          </cell>
          <cell r="O114">
            <v>6</v>
          </cell>
          <cell r="P114">
            <v>100</v>
          </cell>
          <cell r="Q114">
            <v>120.5</v>
          </cell>
          <cell r="R114">
            <v>131.80000000000001</v>
          </cell>
          <cell r="S114">
            <v>50</v>
          </cell>
          <cell r="T114" t="str">
            <v>ГКВО-3</v>
          </cell>
        </row>
        <row r="115">
          <cell r="A115" t="str">
            <v>KZ87K0306992</v>
          </cell>
          <cell r="B115" t="str">
            <v>306/n</v>
          </cell>
          <cell r="C115">
            <v>36306</v>
          </cell>
          <cell r="D115">
            <v>36314</v>
          </cell>
          <cell r="E115">
            <v>7</v>
          </cell>
          <cell r="F115">
            <v>98.7</v>
          </cell>
          <cell r="G115">
            <v>98.66</v>
          </cell>
          <cell r="H115">
            <v>36.47</v>
          </cell>
          <cell r="I115">
            <v>200000000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Ноты-21</v>
          </cell>
        </row>
        <row r="116">
          <cell r="A116" t="str">
            <v>KZ8EK1106993</v>
          </cell>
          <cell r="B116" t="str">
            <v>307/n</v>
          </cell>
          <cell r="C116">
            <v>36307</v>
          </cell>
          <cell r="D116">
            <v>36322</v>
          </cell>
          <cell r="E116">
            <v>14</v>
          </cell>
          <cell r="F116">
            <v>90.84</v>
          </cell>
          <cell r="G116">
            <v>90.76</v>
          </cell>
          <cell r="H116">
            <v>39.89</v>
          </cell>
          <cell r="I116">
            <v>200000000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60</v>
          </cell>
          <cell r="T116" t="str">
            <v>Ноты-14</v>
          </cell>
        </row>
        <row r="117">
          <cell r="A117" t="str">
            <v>KZ32L3011999</v>
          </cell>
          <cell r="B117" t="str">
            <v>1/6i</v>
          </cell>
          <cell r="C117">
            <v>36308</v>
          </cell>
          <cell r="D117">
            <v>36494</v>
          </cell>
          <cell r="E117">
            <v>181</v>
          </cell>
          <cell r="F117">
            <v>98.71</v>
          </cell>
          <cell r="G117">
            <v>98.67</v>
          </cell>
          <cell r="H117">
            <v>9</v>
          </cell>
          <cell r="I117">
            <v>1000000000</v>
          </cell>
          <cell r="J117">
            <v>750000</v>
          </cell>
          <cell r="K117">
            <v>750000000</v>
          </cell>
          <cell r="L117">
            <v>750000</v>
          </cell>
          <cell r="M117">
            <v>750000000</v>
          </cell>
          <cell r="N117">
            <v>75</v>
          </cell>
          <cell r="O117">
            <v>2</v>
          </cell>
          <cell r="P117">
            <v>1000</v>
          </cell>
          <cell r="S117">
            <v>50</v>
          </cell>
          <cell r="T117" t="str">
            <v>ГИКО-6</v>
          </cell>
        </row>
        <row r="118">
          <cell r="A118" t="str">
            <v>KZ43L3008992</v>
          </cell>
          <cell r="B118" t="str">
            <v>8/3B</v>
          </cell>
          <cell r="C118">
            <v>36311</v>
          </cell>
          <cell r="D118">
            <v>36402</v>
          </cell>
          <cell r="E118">
            <v>91</v>
          </cell>
          <cell r="F118">
            <v>98.18</v>
          </cell>
          <cell r="G118">
            <v>98.18</v>
          </cell>
          <cell r="H118">
            <v>7.4149521287431002</v>
          </cell>
          <cell r="I118">
            <v>5000000</v>
          </cell>
          <cell r="J118">
            <v>197034</v>
          </cell>
          <cell r="K118">
            <v>19332770.469999999</v>
          </cell>
          <cell r="L118">
            <v>162968</v>
          </cell>
          <cell r="M118">
            <v>16000198.24</v>
          </cell>
          <cell r="N118">
            <v>386.6554094</v>
          </cell>
          <cell r="O118">
            <v>8</v>
          </cell>
          <cell r="P118">
            <v>100</v>
          </cell>
          <cell r="Q118">
            <v>128</v>
          </cell>
          <cell r="R118">
            <v>131.80000000000001</v>
          </cell>
          <cell r="S118">
            <v>50</v>
          </cell>
          <cell r="T118" t="str">
            <v>ГКВО-3</v>
          </cell>
        </row>
        <row r="119">
          <cell r="A119" t="str">
            <v>KZ46L0212996</v>
          </cell>
          <cell r="B119" t="str">
            <v>8/6B</v>
          </cell>
          <cell r="C119">
            <v>36312</v>
          </cell>
          <cell r="D119">
            <v>36496</v>
          </cell>
          <cell r="E119">
            <v>184</v>
          </cell>
          <cell r="F119">
            <v>96.27</v>
          </cell>
          <cell r="G119">
            <v>96.27</v>
          </cell>
          <cell r="H119">
            <v>7.74903916069389</v>
          </cell>
          <cell r="I119">
            <v>3000000</v>
          </cell>
          <cell r="J119">
            <v>39168</v>
          </cell>
          <cell r="K119">
            <v>3747134.24</v>
          </cell>
          <cell r="L119">
            <v>5280</v>
          </cell>
          <cell r="M119">
            <v>508318.2</v>
          </cell>
          <cell r="N119">
            <v>124.904474666667</v>
          </cell>
          <cell r="O119">
            <v>3</v>
          </cell>
          <cell r="P119">
            <v>100</v>
          </cell>
          <cell r="Q119">
            <v>129</v>
          </cell>
          <cell r="R119">
            <v>138</v>
          </cell>
          <cell r="S119">
            <v>50</v>
          </cell>
          <cell r="T119" t="str">
            <v>ГКВО-6</v>
          </cell>
        </row>
        <row r="120">
          <cell r="A120" t="str">
            <v>KZ87K1006997</v>
          </cell>
          <cell r="B120" t="str">
            <v>308/n</v>
          </cell>
          <cell r="C120">
            <v>36313</v>
          </cell>
          <cell r="D120">
            <v>36321</v>
          </cell>
          <cell r="E120">
            <v>7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200000000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Ноты-07</v>
          </cell>
        </row>
        <row r="121">
          <cell r="A121" t="str">
            <v>KZ8EK1806998</v>
          </cell>
          <cell r="B121" t="str">
            <v>309/n</v>
          </cell>
          <cell r="C121">
            <v>36314</v>
          </cell>
          <cell r="D121">
            <v>36329</v>
          </cell>
          <cell r="E121">
            <v>14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200000000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60</v>
          </cell>
          <cell r="T121" t="str">
            <v>Ноты-14</v>
          </cell>
        </row>
        <row r="122">
          <cell r="A122" t="str">
            <v>KZ8LK2506998</v>
          </cell>
          <cell r="B122" t="str">
            <v>310/n</v>
          </cell>
          <cell r="C122">
            <v>36315</v>
          </cell>
          <cell r="D122">
            <v>36336</v>
          </cell>
          <cell r="E122">
            <v>21</v>
          </cell>
          <cell r="F122">
            <v>98.84</v>
          </cell>
          <cell r="G122">
            <v>98.8</v>
          </cell>
          <cell r="H122">
            <v>32.5</v>
          </cell>
          <cell r="I122">
            <v>200000000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Ноты-21</v>
          </cell>
        </row>
        <row r="123">
          <cell r="A123" t="str">
            <v>KZ46L0912991</v>
          </cell>
          <cell r="B123" t="str">
            <v>9/6B</v>
          </cell>
          <cell r="C123">
            <v>36318</v>
          </cell>
          <cell r="D123">
            <v>36503</v>
          </cell>
          <cell r="E123">
            <v>184</v>
          </cell>
          <cell r="F123">
            <v>82.78</v>
          </cell>
          <cell r="G123">
            <v>82.7</v>
          </cell>
          <cell r="H123">
            <v>41.6</v>
          </cell>
          <cell r="I123">
            <v>2000000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50</v>
          </cell>
          <cell r="T123" t="str">
            <v>ГКВО-6</v>
          </cell>
        </row>
        <row r="124">
          <cell r="A124" t="str">
            <v>KZ43L0909994</v>
          </cell>
          <cell r="B124" t="str">
            <v>9/3B</v>
          </cell>
          <cell r="C124">
            <v>36319</v>
          </cell>
          <cell r="D124">
            <v>36412</v>
          </cell>
          <cell r="E124">
            <v>94</v>
          </cell>
          <cell r="F124">
            <v>98.18</v>
          </cell>
          <cell r="G124">
            <v>98.18</v>
          </cell>
          <cell r="H124">
            <v>7.4149521287431002</v>
          </cell>
          <cell r="I124">
            <v>3000000</v>
          </cell>
          <cell r="J124">
            <v>39744</v>
          </cell>
          <cell r="K124">
            <v>3894019.52</v>
          </cell>
          <cell r="L124">
            <v>32204</v>
          </cell>
          <cell r="M124">
            <v>3161788.72</v>
          </cell>
          <cell r="N124">
            <v>129.800650666667</v>
          </cell>
          <cell r="O124">
            <v>8</v>
          </cell>
          <cell r="P124">
            <v>100</v>
          </cell>
          <cell r="Q124">
            <v>130</v>
          </cell>
          <cell r="R124">
            <v>133</v>
          </cell>
          <cell r="S124">
            <v>50</v>
          </cell>
          <cell r="T124" t="str">
            <v>ГКВО-3</v>
          </cell>
        </row>
        <row r="125">
          <cell r="A125" t="str">
            <v>KZ87K1706992</v>
          </cell>
          <cell r="B125" t="str">
            <v>311/n</v>
          </cell>
          <cell r="C125">
            <v>36320</v>
          </cell>
          <cell r="D125">
            <v>36328</v>
          </cell>
          <cell r="E125">
            <v>7</v>
          </cell>
          <cell r="F125">
            <v>98.94</v>
          </cell>
          <cell r="G125">
            <v>98.9</v>
          </cell>
          <cell r="H125">
            <v>29.67</v>
          </cell>
          <cell r="I125">
            <v>200000000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Ноты-07</v>
          </cell>
        </row>
        <row r="126">
          <cell r="A126" t="str">
            <v>KZ8EK2506993</v>
          </cell>
          <cell r="B126" t="str">
            <v>312/n</v>
          </cell>
          <cell r="C126">
            <v>36321</v>
          </cell>
          <cell r="D126">
            <v>36336</v>
          </cell>
          <cell r="E126">
            <v>14</v>
          </cell>
          <cell r="F126">
            <v>99.16</v>
          </cell>
          <cell r="G126">
            <v>99.16</v>
          </cell>
          <cell r="H126">
            <v>22.025010084711699</v>
          </cell>
          <cell r="I126">
            <v>200000000</v>
          </cell>
          <cell r="J126">
            <v>515510</v>
          </cell>
          <cell r="K126">
            <v>50742458.82</v>
          </cell>
          <cell r="L126">
            <v>315510</v>
          </cell>
          <cell r="M126">
            <v>31285971.600000001</v>
          </cell>
          <cell r="N126">
            <v>25.371229410000002</v>
          </cell>
          <cell r="O126">
            <v>0</v>
          </cell>
          <cell r="P126">
            <v>100</v>
          </cell>
          <cell r="Q126">
            <v>70</v>
          </cell>
          <cell r="R126">
            <v>20</v>
          </cell>
          <cell r="S126">
            <v>60</v>
          </cell>
          <cell r="T126" t="str">
            <v>Ноты-14</v>
          </cell>
        </row>
        <row r="127">
          <cell r="A127" t="str">
            <v>KZ46L1612996</v>
          </cell>
          <cell r="B127" t="str">
            <v>10/6B</v>
          </cell>
          <cell r="C127">
            <v>36325</v>
          </cell>
          <cell r="D127">
            <v>36510</v>
          </cell>
          <cell r="E127">
            <v>184</v>
          </cell>
          <cell r="F127">
            <v>99.15</v>
          </cell>
          <cell r="G127">
            <v>99.11</v>
          </cell>
          <cell r="H127">
            <v>28.06</v>
          </cell>
          <cell r="I127">
            <v>2000000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ГКВО-6</v>
          </cell>
        </row>
        <row r="128">
          <cell r="A128" t="str">
            <v>KZ43L1609999</v>
          </cell>
          <cell r="B128" t="str">
            <v>10/3B</v>
          </cell>
          <cell r="C128">
            <v>36326</v>
          </cell>
          <cell r="D128">
            <v>36419</v>
          </cell>
          <cell r="E128">
            <v>94</v>
          </cell>
          <cell r="F128">
            <v>98.18</v>
          </cell>
          <cell r="G128">
            <v>98.18</v>
          </cell>
          <cell r="H128">
            <v>7.4149521287431002</v>
          </cell>
          <cell r="I128">
            <v>3000000</v>
          </cell>
          <cell r="J128">
            <v>30558</v>
          </cell>
          <cell r="K128">
            <v>2987631.82</v>
          </cell>
          <cell r="L128">
            <v>26658</v>
          </cell>
          <cell r="M128">
            <v>2617282.44</v>
          </cell>
          <cell r="N128">
            <v>99.587727333333305</v>
          </cell>
          <cell r="O128">
            <v>7</v>
          </cell>
          <cell r="P128">
            <v>100</v>
          </cell>
          <cell r="Q128">
            <v>131</v>
          </cell>
          <cell r="R128">
            <v>135</v>
          </cell>
          <cell r="S128">
            <v>50</v>
          </cell>
          <cell r="T128" t="str">
            <v>ГКВО-3</v>
          </cell>
        </row>
        <row r="129">
          <cell r="A129" t="str">
            <v>KZ87K2406998</v>
          </cell>
          <cell r="B129" t="str">
            <v>313/n</v>
          </cell>
          <cell r="C129">
            <v>36327</v>
          </cell>
          <cell r="D129">
            <v>36335</v>
          </cell>
          <cell r="E129">
            <v>7</v>
          </cell>
          <cell r="F129">
            <v>99.61</v>
          </cell>
          <cell r="G129">
            <v>99.61</v>
          </cell>
          <cell r="H129">
            <v>20.359401666499402</v>
          </cell>
          <cell r="I129">
            <v>200000000</v>
          </cell>
          <cell r="J129">
            <v>1003916</v>
          </cell>
          <cell r="K129">
            <v>100000072.76000001</v>
          </cell>
          <cell r="L129">
            <v>1003916</v>
          </cell>
          <cell r="M129">
            <v>100000072.76000001</v>
          </cell>
          <cell r="N129">
            <v>50.000036379999997</v>
          </cell>
          <cell r="O129">
            <v>0</v>
          </cell>
          <cell r="P129">
            <v>100</v>
          </cell>
          <cell r="Q129">
            <v>70</v>
          </cell>
          <cell r="R129">
            <v>10</v>
          </cell>
          <cell r="S129">
            <v>60</v>
          </cell>
          <cell r="T129" t="str">
            <v>Ноты-07</v>
          </cell>
        </row>
        <row r="130">
          <cell r="A130" t="str">
            <v>KZ8EK0207990</v>
          </cell>
          <cell r="B130" t="str">
            <v>314/n</v>
          </cell>
          <cell r="C130">
            <v>36328</v>
          </cell>
          <cell r="D130">
            <v>36343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200000000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11/6B</v>
          </cell>
          <cell r="C131">
            <v>36332</v>
          </cell>
          <cell r="D131">
            <v>36517</v>
          </cell>
          <cell r="E131">
            <v>184</v>
          </cell>
          <cell r="F131">
            <v>93.22</v>
          </cell>
          <cell r="G131">
            <v>93.03</v>
          </cell>
          <cell r="H131">
            <v>28.77</v>
          </cell>
          <cell r="I131">
            <v>2000000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50</v>
          </cell>
          <cell r="T131" t="str">
            <v>ГКВО-6</v>
          </cell>
        </row>
        <row r="132">
          <cell r="A132" t="str">
            <v>KZ43L2309995</v>
          </cell>
          <cell r="B132" t="str">
            <v>11/3B</v>
          </cell>
          <cell r="C132">
            <v>36333</v>
          </cell>
          <cell r="D132">
            <v>36426</v>
          </cell>
          <cell r="E132">
            <v>94</v>
          </cell>
          <cell r="F132">
            <v>97.95</v>
          </cell>
          <cell r="G132">
            <v>97.08</v>
          </cell>
          <cell r="H132">
            <v>8.3716181725369996</v>
          </cell>
          <cell r="I132">
            <v>3000000</v>
          </cell>
          <cell r="J132">
            <v>123852</v>
          </cell>
          <cell r="K132">
            <v>12130320.01</v>
          </cell>
          <cell r="L132">
            <v>123342</v>
          </cell>
          <cell r="M132">
            <v>12081361.949999999</v>
          </cell>
          <cell r="N132">
            <v>404.34400033333299</v>
          </cell>
          <cell r="O132">
            <v>8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ГКВО-3</v>
          </cell>
        </row>
        <row r="133">
          <cell r="A133" t="str">
            <v>KZ87K0107994</v>
          </cell>
          <cell r="B133" t="str">
            <v>315/n</v>
          </cell>
          <cell r="C133">
            <v>36334</v>
          </cell>
          <cell r="D133">
            <v>36342</v>
          </cell>
          <cell r="E133">
            <v>7</v>
          </cell>
          <cell r="F133">
            <v>99.55</v>
          </cell>
          <cell r="G133">
            <v>99.55</v>
          </cell>
          <cell r="H133">
            <v>23.505775991964001</v>
          </cell>
          <cell r="I133">
            <v>200000000</v>
          </cell>
          <cell r="J133">
            <v>200000</v>
          </cell>
          <cell r="K133">
            <v>19910000</v>
          </cell>
          <cell r="L133">
            <v>200000</v>
          </cell>
          <cell r="M133">
            <v>19910000</v>
          </cell>
          <cell r="N133">
            <v>9.9550000000000001</v>
          </cell>
          <cell r="O133">
            <v>0</v>
          </cell>
          <cell r="P133">
            <v>100</v>
          </cell>
          <cell r="Q133">
            <v>70</v>
          </cell>
          <cell r="R133">
            <v>10</v>
          </cell>
          <cell r="S133">
            <v>60</v>
          </cell>
          <cell r="T133" t="str">
            <v>Ноты-07</v>
          </cell>
        </row>
        <row r="134">
          <cell r="A134" t="str">
            <v>KZ8EK0907995</v>
          </cell>
          <cell r="B134" t="str">
            <v>1/$n</v>
          </cell>
          <cell r="C134">
            <v>36335</v>
          </cell>
          <cell r="D134">
            <v>36350</v>
          </cell>
          <cell r="E134">
            <v>14</v>
          </cell>
          <cell r="F134">
            <v>99.69</v>
          </cell>
          <cell r="G134">
            <v>99.64</v>
          </cell>
          <cell r="H134">
            <v>8.0850636974621892</v>
          </cell>
          <cell r="I134">
            <v>1000000</v>
          </cell>
          <cell r="J134">
            <v>5097</v>
          </cell>
          <cell r="K134">
            <v>507645.33</v>
          </cell>
          <cell r="L134">
            <v>2035</v>
          </cell>
          <cell r="M134">
            <v>202859.27</v>
          </cell>
          <cell r="N134">
            <v>50.764533</v>
          </cell>
          <cell r="O134">
            <v>0</v>
          </cell>
          <cell r="P134">
            <v>100</v>
          </cell>
          <cell r="Q134">
            <v>131</v>
          </cell>
          <cell r="R134">
            <v>132</v>
          </cell>
          <cell r="S134">
            <v>60</v>
          </cell>
          <cell r="T134" t="str">
            <v>ВНоты-14</v>
          </cell>
        </row>
        <row r="135">
          <cell r="A135" t="str">
            <v>KZ8LK1607995</v>
          </cell>
          <cell r="B135" t="str">
            <v>2/$n</v>
          </cell>
          <cell r="C135">
            <v>36336</v>
          </cell>
          <cell r="D135">
            <v>36357</v>
          </cell>
          <cell r="E135">
            <v>21</v>
          </cell>
          <cell r="F135">
            <v>99.54</v>
          </cell>
          <cell r="G135">
            <v>99.53</v>
          </cell>
          <cell r="H135">
            <v>8.0101801620787896</v>
          </cell>
          <cell r="I135">
            <v>1000000</v>
          </cell>
          <cell r="J135">
            <v>5985</v>
          </cell>
          <cell r="K135">
            <v>595210.55000000005</v>
          </cell>
          <cell r="L135">
            <v>3527</v>
          </cell>
          <cell r="M135">
            <v>351073.76</v>
          </cell>
          <cell r="N135">
            <v>59.521054999999997</v>
          </cell>
          <cell r="O135" t="str">
            <v>н/д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ВНоты-21</v>
          </cell>
        </row>
        <row r="136">
          <cell r="A136" t="str">
            <v>KZ43L3009990</v>
          </cell>
          <cell r="B136" t="str">
            <v>12/3B</v>
          </cell>
          <cell r="C136">
            <v>36339</v>
          </cell>
          <cell r="D136">
            <v>36433</v>
          </cell>
          <cell r="E136">
            <v>94</v>
          </cell>
          <cell r="F136">
            <v>97.94</v>
          </cell>
          <cell r="G136">
            <v>97.94</v>
          </cell>
          <cell r="H136">
            <v>8.4133142740453408</v>
          </cell>
          <cell r="I136">
            <v>5000000</v>
          </cell>
          <cell r="J136">
            <v>158577</v>
          </cell>
          <cell r="K136">
            <v>15502327.58</v>
          </cell>
          <cell r="L136">
            <v>114893</v>
          </cell>
          <cell r="M136">
            <v>11252626.42</v>
          </cell>
          <cell r="N136">
            <v>310.04655159999999</v>
          </cell>
          <cell r="O136">
            <v>9</v>
          </cell>
          <cell r="P136">
            <v>100</v>
          </cell>
          <cell r="Q136">
            <v>131</v>
          </cell>
          <cell r="R136">
            <v>140</v>
          </cell>
          <cell r="S136">
            <v>50</v>
          </cell>
          <cell r="T136" t="str">
            <v>ГКВО-3</v>
          </cell>
        </row>
        <row r="137">
          <cell r="A137" t="str">
            <v>KZ31L3009995</v>
          </cell>
          <cell r="B137" t="str">
            <v>1/3i</v>
          </cell>
          <cell r="C137">
            <v>36340</v>
          </cell>
          <cell r="D137">
            <v>36433</v>
          </cell>
          <cell r="E137">
            <v>91</v>
          </cell>
          <cell r="F137">
            <v>99.13</v>
          </cell>
          <cell r="G137">
            <v>99.05</v>
          </cell>
          <cell r="H137">
            <v>10</v>
          </cell>
          <cell r="I137">
            <v>1000000000</v>
          </cell>
          <cell r="J137">
            <v>410000</v>
          </cell>
          <cell r="K137">
            <v>410000000</v>
          </cell>
          <cell r="L137">
            <v>400000</v>
          </cell>
          <cell r="M137">
            <v>400000000</v>
          </cell>
          <cell r="N137">
            <v>41</v>
          </cell>
          <cell r="O137">
            <v>2</v>
          </cell>
          <cell r="P137">
            <v>1000</v>
          </cell>
          <cell r="S137">
            <v>50</v>
          </cell>
          <cell r="T137" t="str">
            <v>ГИКО-3</v>
          </cell>
        </row>
        <row r="138">
          <cell r="A138" t="str">
            <v>KZ87K0807999</v>
          </cell>
          <cell r="B138" t="str">
            <v>316/n</v>
          </cell>
          <cell r="C138">
            <v>36341</v>
          </cell>
          <cell r="D138">
            <v>36349</v>
          </cell>
          <cell r="E138">
            <v>7</v>
          </cell>
          <cell r="F138">
            <v>99.55</v>
          </cell>
          <cell r="G138">
            <v>99.53</v>
          </cell>
          <cell r="H138">
            <v>23.505775991964001</v>
          </cell>
          <cell r="I138">
            <v>200000000</v>
          </cell>
          <cell r="J138">
            <v>4408810</v>
          </cell>
          <cell r="K138">
            <v>438893030.77999997</v>
          </cell>
          <cell r="L138">
            <v>4408810</v>
          </cell>
          <cell r="M138">
            <v>438893030.77999997</v>
          </cell>
          <cell r="N138">
            <v>219.44651539</v>
          </cell>
          <cell r="O138" t="str">
            <v>н/д</v>
          </cell>
          <cell r="P138">
            <v>100</v>
          </cell>
          <cell r="Q138">
            <v>70</v>
          </cell>
          <cell r="R138">
            <v>10</v>
          </cell>
          <cell r="S138">
            <v>60</v>
          </cell>
          <cell r="T138" t="str">
            <v>Ноты-07</v>
          </cell>
        </row>
        <row r="139">
          <cell r="A139" t="str">
            <v>KZ8EK1607990</v>
          </cell>
          <cell r="B139" t="str">
            <v>3/$n</v>
          </cell>
          <cell r="C139">
            <v>36342</v>
          </cell>
          <cell r="D139">
            <v>36357</v>
          </cell>
          <cell r="E139">
            <v>14</v>
          </cell>
          <cell r="F139">
            <v>93.08</v>
          </cell>
          <cell r="G139">
            <v>92.8</v>
          </cell>
          <cell r="H139">
            <v>29.41</v>
          </cell>
          <cell r="I139">
            <v>1000000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60</v>
          </cell>
          <cell r="T139" t="str">
            <v>ВНоты-14</v>
          </cell>
        </row>
        <row r="140">
          <cell r="A140" t="str">
            <v>KZ8LK2307991</v>
          </cell>
          <cell r="B140" t="str">
            <v>4/$n</v>
          </cell>
          <cell r="C140">
            <v>36343</v>
          </cell>
          <cell r="D140">
            <v>36364</v>
          </cell>
          <cell r="E140">
            <v>21</v>
          </cell>
          <cell r="F140">
            <v>99.54</v>
          </cell>
          <cell r="G140">
            <v>99.54</v>
          </cell>
          <cell r="H140">
            <v>8.0101801620787896</v>
          </cell>
          <cell r="I140">
            <v>1000000</v>
          </cell>
          <cell r="J140">
            <v>12816</v>
          </cell>
          <cell r="K140">
            <v>1274898.81</v>
          </cell>
          <cell r="L140">
            <v>7072</v>
          </cell>
          <cell r="M140">
            <v>703946.88</v>
          </cell>
          <cell r="N140">
            <v>127.489881</v>
          </cell>
          <cell r="O140" t="str">
            <v>н/д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ВНоты-21</v>
          </cell>
        </row>
        <row r="141">
          <cell r="A141" t="str">
            <v>KZ46L0601A07</v>
          </cell>
          <cell r="B141" t="str">
            <v>12/6B</v>
          </cell>
          <cell r="C141">
            <v>36346</v>
          </cell>
          <cell r="D141">
            <v>36531</v>
          </cell>
          <cell r="E141">
            <v>184</v>
          </cell>
          <cell r="F141">
            <v>93.08</v>
          </cell>
          <cell r="G141">
            <v>92.9</v>
          </cell>
          <cell r="H141">
            <v>29.41</v>
          </cell>
          <cell r="I141">
            <v>2000000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50</v>
          </cell>
          <cell r="T141" t="str">
            <v>ГКВО-6</v>
          </cell>
        </row>
        <row r="142">
          <cell r="A142" t="str">
            <v>KZ43L0710996</v>
          </cell>
          <cell r="B142" t="str">
            <v>13/3B</v>
          </cell>
          <cell r="C142">
            <v>36347</v>
          </cell>
          <cell r="D142">
            <v>36440</v>
          </cell>
          <cell r="E142">
            <v>94</v>
          </cell>
          <cell r="F142">
            <v>97.95</v>
          </cell>
          <cell r="G142">
            <v>97.94</v>
          </cell>
          <cell r="H142">
            <v>8.3716181725369996</v>
          </cell>
          <cell r="I142">
            <v>3000000</v>
          </cell>
          <cell r="J142">
            <v>41789</v>
          </cell>
          <cell r="K142">
            <v>4051417.89</v>
          </cell>
          <cell r="L142">
            <v>13289</v>
          </cell>
          <cell r="M142">
            <v>1301642.8899999999</v>
          </cell>
          <cell r="N142">
            <v>135.04726299999999</v>
          </cell>
          <cell r="O142">
            <v>7</v>
          </cell>
          <cell r="P142">
            <v>100</v>
          </cell>
          <cell r="Q142">
            <v>132</v>
          </cell>
          <cell r="R142">
            <v>141</v>
          </cell>
          <cell r="S142">
            <v>50</v>
          </cell>
          <cell r="T142" t="str">
            <v>ГКВО-3</v>
          </cell>
        </row>
        <row r="143">
          <cell r="A143" t="str">
            <v>KZ71B0707A00</v>
          </cell>
          <cell r="B143" t="str">
            <v>1/12MGU</v>
          </cell>
          <cell r="C143">
            <v>36348</v>
          </cell>
          <cell r="D143">
            <v>36714</v>
          </cell>
          <cell r="E143">
            <v>364</v>
          </cell>
          <cell r="F143">
            <v>93.08</v>
          </cell>
          <cell r="G143">
            <v>92.96</v>
          </cell>
          <cell r="H143">
            <v>29.41</v>
          </cell>
          <cell r="I143">
            <v>400000000</v>
          </cell>
          <cell r="J143">
            <v>133157</v>
          </cell>
          <cell r="K143">
            <v>10545480.43</v>
          </cell>
          <cell r="L143">
            <v>5476211</v>
          </cell>
          <cell r="M143">
            <v>509742264.83999997</v>
          </cell>
          <cell r="N143">
            <v>348</v>
          </cell>
          <cell r="O143">
            <v>4</v>
          </cell>
          <cell r="P143">
            <v>100</v>
          </cell>
          <cell r="Q143">
            <v>132</v>
          </cell>
          <cell r="R143">
            <v>10</v>
          </cell>
          <cell r="S143">
            <v>0</v>
          </cell>
          <cell r="T143" t="str">
            <v>MGU 12 001</v>
          </cell>
        </row>
        <row r="144">
          <cell r="A144" t="str">
            <v>KZ87K1607992</v>
          </cell>
          <cell r="B144" t="str">
            <v>5/$n</v>
          </cell>
          <cell r="C144">
            <v>36349</v>
          </cell>
          <cell r="D144">
            <v>36357</v>
          </cell>
          <cell r="E144">
            <v>7</v>
          </cell>
          <cell r="F144">
            <v>99.85</v>
          </cell>
          <cell r="G144">
            <v>99.85</v>
          </cell>
          <cell r="H144">
            <v>7.8117175763648401</v>
          </cell>
          <cell r="I144">
            <v>1000000</v>
          </cell>
          <cell r="J144">
            <v>19270</v>
          </cell>
          <cell r="K144">
            <v>1923039.68</v>
          </cell>
          <cell r="L144">
            <v>7593</v>
          </cell>
          <cell r="M144">
            <v>758161.05</v>
          </cell>
          <cell r="N144">
            <v>192.303968</v>
          </cell>
          <cell r="O144">
            <v>0</v>
          </cell>
          <cell r="P144">
            <v>100</v>
          </cell>
          <cell r="Q144">
            <v>132</v>
          </cell>
          <cell r="R144">
            <v>132.30000000000001</v>
          </cell>
          <cell r="S144">
            <v>60</v>
          </cell>
          <cell r="T144" t="str">
            <v>ВНоты-07</v>
          </cell>
        </row>
        <row r="145">
          <cell r="A145" t="str">
            <v>KZ8EK2307996</v>
          </cell>
          <cell r="B145" t="str">
            <v>6/$n</v>
          </cell>
          <cell r="C145">
            <v>36350</v>
          </cell>
          <cell r="D145">
            <v>36364</v>
          </cell>
          <cell r="E145">
            <v>14</v>
          </cell>
          <cell r="F145">
            <v>99.69</v>
          </cell>
          <cell r="G145">
            <v>99.69</v>
          </cell>
          <cell r="H145">
            <v>8.0850636974621892</v>
          </cell>
          <cell r="I145">
            <v>1000000</v>
          </cell>
          <cell r="J145">
            <v>12923</v>
          </cell>
          <cell r="K145">
            <v>1286046.56</v>
          </cell>
          <cell r="L145">
            <v>3693</v>
          </cell>
          <cell r="M145">
            <v>368155.17</v>
          </cell>
          <cell r="N145">
            <v>128.60465600000001</v>
          </cell>
          <cell r="O145">
            <v>0</v>
          </cell>
          <cell r="P145">
            <v>100</v>
          </cell>
          <cell r="Q145">
            <v>132</v>
          </cell>
          <cell r="R145">
            <v>132.30000000000001</v>
          </cell>
          <cell r="S145">
            <v>60</v>
          </cell>
          <cell r="T145" t="str">
            <v>ВНоты-14</v>
          </cell>
        </row>
        <row r="146">
          <cell r="A146" t="str">
            <v>KZ46L1301A08</v>
          </cell>
          <cell r="B146" t="str">
            <v>13/6B</v>
          </cell>
          <cell r="C146">
            <v>36353</v>
          </cell>
          <cell r="D146">
            <v>36538</v>
          </cell>
          <cell r="E146">
            <v>184</v>
          </cell>
          <cell r="F146">
            <v>92.81</v>
          </cell>
          <cell r="G146">
            <v>91.5</v>
          </cell>
          <cell r="H146">
            <v>30.65</v>
          </cell>
          <cell r="I146">
            <v>2000000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50</v>
          </cell>
          <cell r="T146" t="str">
            <v>ГКВО-6</v>
          </cell>
        </row>
        <row r="147">
          <cell r="A147" t="str">
            <v>KZ43L1410992</v>
          </cell>
          <cell r="B147" t="str">
            <v>14/3B</v>
          </cell>
          <cell r="C147">
            <v>36354</v>
          </cell>
          <cell r="D147">
            <v>36447</v>
          </cell>
          <cell r="E147">
            <v>94</v>
          </cell>
          <cell r="F147">
            <v>97.95</v>
          </cell>
          <cell r="G147">
            <v>97.94</v>
          </cell>
          <cell r="H147">
            <v>8.3716181725369996</v>
          </cell>
          <cell r="I147">
            <v>3000000</v>
          </cell>
          <cell r="J147">
            <v>54539</v>
          </cell>
          <cell r="K147">
            <v>5322152.9400000004</v>
          </cell>
          <cell r="L147">
            <v>18009</v>
          </cell>
          <cell r="M147">
            <v>1763931.14</v>
          </cell>
          <cell r="N147">
            <v>177.40509800000001</v>
          </cell>
          <cell r="O147">
            <v>8</v>
          </cell>
          <cell r="P147">
            <v>100</v>
          </cell>
          <cell r="Q147">
            <v>132.30000000000001</v>
          </cell>
          <cell r="R147">
            <v>141</v>
          </cell>
          <cell r="S147">
            <v>50</v>
          </cell>
          <cell r="T147" t="str">
            <v>ГКВО-3</v>
          </cell>
        </row>
        <row r="148">
          <cell r="A148" t="str">
            <v>KZ87K2207990</v>
          </cell>
          <cell r="B148" t="str">
            <v>317/n</v>
          </cell>
          <cell r="C148">
            <v>36355</v>
          </cell>
          <cell r="D148">
            <v>36363</v>
          </cell>
          <cell r="E148">
            <v>7</v>
          </cell>
          <cell r="F148">
            <v>99.65</v>
          </cell>
          <cell r="G148">
            <v>99.65</v>
          </cell>
          <cell r="H148">
            <v>18.263923733065401</v>
          </cell>
          <cell r="I148">
            <v>200000000</v>
          </cell>
          <cell r="J148">
            <v>10040604</v>
          </cell>
          <cell r="K148">
            <v>1000241153.27</v>
          </cell>
          <cell r="L148">
            <v>7290726</v>
          </cell>
          <cell r="M148">
            <v>726520845.89999998</v>
          </cell>
          <cell r="N148">
            <v>500.12057663500002</v>
          </cell>
          <cell r="O148">
            <v>0</v>
          </cell>
          <cell r="P148">
            <v>100</v>
          </cell>
          <cell r="Q148">
            <v>70</v>
          </cell>
          <cell r="R148">
            <v>10</v>
          </cell>
          <cell r="S148">
            <v>60</v>
          </cell>
          <cell r="T148" t="str">
            <v>Ноты-07</v>
          </cell>
        </row>
        <row r="149">
          <cell r="A149" t="str">
            <v>KZ87K2307998</v>
          </cell>
          <cell r="B149" t="str">
            <v>7/$n</v>
          </cell>
          <cell r="C149">
            <v>36356</v>
          </cell>
          <cell r="D149">
            <v>36364</v>
          </cell>
          <cell r="E149">
            <v>7</v>
          </cell>
          <cell r="F149">
            <v>99.86</v>
          </cell>
          <cell r="G149">
            <v>99.86</v>
          </cell>
          <cell r="H149">
            <v>7.2902062888043604</v>
          </cell>
          <cell r="I149">
            <v>1000000</v>
          </cell>
          <cell r="J149">
            <v>24702</v>
          </cell>
          <cell r="K149">
            <v>2465977.58</v>
          </cell>
          <cell r="L149">
            <v>18030</v>
          </cell>
          <cell r="M149">
            <v>1800475.8</v>
          </cell>
          <cell r="N149">
            <v>246.597758</v>
          </cell>
          <cell r="O149">
            <v>0</v>
          </cell>
          <cell r="P149">
            <v>100</v>
          </cell>
          <cell r="Q149">
            <v>132.30000000000001</v>
          </cell>
          <cell r="R149">
            <v>132.30000000000001</v>
          </cell>
          <cell r="S149">
            <v>60</v>
          </cell>
          <cell r="T149" t="str">
            <v>ВНоты-07</v>
          </cell>
        </row>
        <row r="150">
          <cell r="A150" t="str">
            <v>KZ8EK3007991</v>
          </cell>
          <cell r="B150" t="str">
            <v>318/n</v>
          </cell>
          <cell r="C150">
            <v>36357</v>
          </cell>
          <cell r="D150">
            <v>36371</v>
          </cell>
          <cell r="E150">
            <v>14</v>
          </cell>
          <cell r="F150">
            <v>99.28</v>
          </cell>
          <cell r="G150">
            <v>99.27</v>
          </cell>
          <cell r="H150">
            <v>18.855761482675199</v>
          </cell>
          <cell r="I150">
            <v>200000000</v>
          </cell>
          <cell r="J150">
            <v>3794484</v>
          </cell>
          <cell r="K150">
            <v>376464720.38</v>
          </cell>
          <cell r="L150">
            <v>2591819</v>
          </cell>
          <cell r="M150">
            <v>257315387.33000001</v>
          </cell>
          <cell r="N150">
            <v>188.23236019000001</v>
          </cell>
          <cell r="O150" t="str">
            <v>н/д</v>
          </cell>
          <cell r="P150">
            <v>100</v>
          </cell>
          <cell r="Q150">
            <v>70</v>
          </cell>
          <cell r="R150">
            <v>10</v>
          </cell>
          <cell r="S150">
            <v>60</v>
          </cell>
          <cell r="T150" t="str">
            <v>Ноты-14</v>
          </cell>
        </row>
        <row r="151">
          <cell r="A151" t="str">
            <v>KZ46L2001A09</v>
          </cell>
          <cell r="B151" t="str">
            <v>14/6B</v>
          </cell>
          <cell r="C151">
            <v>36360</v>
          </cell>
          <cell r="D151">
            <v>36545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2000000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50</v>
          </cell>
          <cell r="T151" t="str">
            <v>ГКВО-6</v>
          </cell>
        </row>
        <row r="152">
          <cell r="A152" t="str">
            <v>KZ43L2110997</v>
          </cell>
          <cell r="B152" t="str">
            <v>15/3B</v>
          </cell>
          <cell r="C152">
            <v>36361</v>
          </cell>
          <cell r="D152">
            <v>36454</v>
          </cell>
          <cell r="E152">
            <v>94</v>
          </cell>
          <cell r="F152">
            <v>97.94</v>
          </cell>
          <cell r="G152">
            <v>97.93</v>
          </cell>
          <cell r="H152">
            <v>8.4133142740453408</v>
          </cell>
          <cell r="I152">
            <v>3000000</v>
          </cell>
          <cell r="J152">
            <v>53858</v>
          </cell>
          <cell r="K152">
            <v>5263957.28</v>
          </cell>
          <cell r="L152">
            <v>37022</v>
          </cell>
          <cell r="M152">
            <v>3625925.88</v>
          </cell>
          <cell r="N152">
            <v>175.465242666667</v>
          </cell>
          <cell r="O152">
            <v>10</v>
          </cell>
          <cell r="P152">
            <v>100</v>
          </cell>
          <cell r="Q152">
            <v>132.30000000000001</v>
          </cell>
          <cell r="R152">
            <v>141</v>
          </cell>
          <cell r="S152">
            <v>50</v>
          </cell>
          <cell r="T152" t="str">
            <v>ГКВО-3</v>
          </cell>
        </row>
        <row r="153">
          <cell r="A153" t="str">
            <v>KZ87K2907995</v>
          </cell>
          <cell r="B153" t="str">
            <v>319/n</v>
          </cell>
          <cell r="C153">
            <v>36362</v>
          </cell>
          <cell r="D153">
            <v>36370</v>
          </cell>
          <cell r="E153">
            <v>7</v>
          </cell>
          <cell r="F153">
            <v>99.7</v>
          </cell>
          <cell r="G153">
            <v>99.7</v>
          </cell>
          <cell r="H153">
            <v>15.6469408224673</v>
          </cell>
          <cell r="I153">
            <v>100000000</v>
          </cell>
          <cell r="J153">
            <v>20501641</v>
          </cell>
          <cell r="K153">
            <v>2043345336.5</v>
          </cell>
          <cell r="L153">
            <v>10325293</v>
          </cell>
          <cell r="M153">
            <v>1029431712.1</v>
          </cell>
          <cell r="N153">
            <v>2043.3453365</v>
          </cell>
          <cell r="O153">
            <v>8</v>
          </cell>
          <cell r="P153">
            <v>100</v>
          </cell>
          <cell r="Q153">
            <v>80</v>
          </cell>
          <cell r="R153">
            <v>10</v>
          </cell>
          <cell r="S153">
            <v>60</v>
          </cell>
          <cell r="T153" t="str">
            <v>Ноты-07</v>
          </cell>
        </row>
        <row r="154">
          <cell r="A154" t="str">
            <v>KZ8EK0608999</v>
          </cell>
          <cell r="B154" t="str">
            <v>320/n</v>
          </cell>
          <cell r="C154">
            <v>36363</v>
          </cell>
          <cell r="D154">
            <v>36378</v>
          </cell>
          <cell r="E154">
            <v>14</v>
          </cell>
          <cell r="F154">
            <v>99.39</v>
          </cell>
          <cell r="G154">
            <v>99.39</v>
          </cell>
          <cell r="H154">
            <v>15.957339772612899</v>
          </cell>
          <cell r="I154">
            <v>100000000</v>
          </cell>
          <cell r="J154">
            <v>23854104</v>
          </cell>
          <cell r="K154">
            <v>2370368471.8400002</v>
          </cell>
          <cell r="L154">
            <v>15156197</v>
          </cell>
          <cell r="M154">
            <v>1506374419.8299999</v>
          </cell>
          <cell r="N154">
            <v>2370.36847184</v>
          </cell>
          <cell r="O154">
            <v>8</v>
          </cell>
          <cell r="P154">
            <v>100</v>
          </cell>
          <cell r="Q154">
            <v>60</v>
          </cell>
          <cell r="R154">
            <v>10</v>
          </cell>
          <cell r="S154">
            <v>60</v>
          </cell>
          <cell r="T154" t="str">
            <v>Ноты-14</v>
          </cell>
        </row>
        <row r="155">
          <cell r="A155" t="str">
            <v>KZ43L2210995</v>
          </cell>
          <cell r="B155" t="str">
            <v>233/3</v>
          </cell>
          <cell r="C155">
            <v>36364</v>
          </cell>
          <cell r="D155">
            <v>36455</v>
          </cell>
          <cell r="E155">
            <v>91</v>
          </cell>
          <cell r="F155">
            <v>94.56</v>
          </cell>
          <cell r="G155">
            <v>94.56</v>
          </cell>
          <cell r="H155">
            <v>23.011844331641299</v>
          </cell>
          <cell r="I155">
            <v>400000000</v>
          </cell>
          <cell r="J155">
            <v>6373354</v>
          </cell>
          <cell r="K155">
            <v>599224340.24000001</v>
          </cell>
          <cell r="L155">
            <v>3901354</v>
          </cell>
          <cell r="M155">
            <v>368912034.24000001</v>
          </cell>
          <cell r="N155">
            <v>149.80608505999999</v>
          </cell>
          <cell r="O155">
            <v>5</v>
          </cell>
          <cell r="P155">
            <v>100</v>
          </cell>
          <cell r="Q155">
            <v>70</v>
          </cell>
          <cell r="R155">
            <v>10</v>
          </cell>
          <cell r="S155">
            <v>50</v>
          </cell>
          <cell r="T155" t="str">
            <v>ГКО-3</v>
          </cell>
        </row>
        <row r="156">
          <cell r="A156" t="str">
            <v>KZ43L2710994</v>
          </cell>
          <cell r="B156" t="str">
            <v>234/3</v>
          </cell>
          <cell r="C156">
            <v>36367</v>
          </cell>
          <cell r="D156">
            <v>36460</v>
          </cell>
          <cell r="E156">
            <v>94</v>
          </cell>
          <cell r="F156">
            <v>95.24</v>
          </cell>
          <cell r="G156">
            <v>95.24</v>
          </cell>
          <cell r="H156">
            <v>19.991600167996701</v>
          </cell>
          <cell r="I156">
            <v>400000000</v>
          </cell>
          <cell r="J156">
            <v>2717000</v>
          </cell>
          <cell r="K156">
            <v>257480975</v>
          </cell>
          <cell r="L156">
            <v>2100000</v>
          </cell>
          <cell r="M156">
            <v>200004000</v>
          </cell>
          <cell r="N156">
            <v>64.37024375</v>
          </cell>
          <cell r="O156">
            <v>5</v>
          </cell>
          <cell r="P156">
            <v>100</v>
          </cell>
          <cell r="Q156">
            <v>60</v>
          </cell>
          <cell r="R156">
            <v>10</v>
          </cell>
          <cell r="S156">
            <v>50</v>
          </cell>
          <cell r="T156" t="str">
            <v>ГКО-3</v>
          </cell>
        </row>
        <row r="157">
          <cell r="A157" t="str">
            <v>KZ43L2810992</v>
          </cell>
          <cell r="B157" t="str">
            <v>16/3B</v>
          </cell>
          <cell r="C157">
            <v>36368</v>
          </cell>
          <cell r="D157">
            <v>36461</v>
          </cell>
          <cell r="E157">
            <v>94</v>
          </cell>
          <cell r="F157">
            <v>97.94</v>
          </cell>
          <cell r="G157">
            <v>97.94</v>
          </cell>
          <cell r="H157">
            <v>8.4133142740453408</v>
          </cell>
          <cell r="I157">
            <v>3000000</v>
          </cell>
          <cell r="J157">
            <v>259914</v>
          </cell>
          <cell r="K157">
            <v>25438108.870000001</v>
          </cell>
          <cell r="L157">
            <v>216987</v>
          </cell>
          <cell r="M157">
            <v>21251706.780000001</v>
          </cell>
          <cell r="N157">
            <v>847.93696233333299</v>
          </cell>
          <cell r="O157">
            <v>9</v>
          </cell>
          <cell r="P157">
            <v>100</v>
          </cell>
          <cell r="Q157">
            <v>132.30000000000001</v>
          </cell>
          <cell r="R157">
            <v>140.80000000000001</v>
          </cell>
          <cell r="S157">
            <v>50</v>
          </cell>
          <cell r="T157" t="str">
            <v>ГКВО-3</v>
          </cell>
        </row>
        <row r="158">
          <cell r="A158" t="str">
            <v>KZ71B2807A05</v>
          </cell>
          <cell r="B158" t="str">
            <v>2/12MGU</v>
          </cell>
          <cell r="C158">
            <v>36369</v>
          </cell>
          <cell r="D158">
            <v>36735</v>
          </cell>
          <cell r="E158">
            <v>364</v>
          </cell>
          <cell r="F158">
            <v>87.18</v>
          </cell>
          <cell r="G158">
            <v>86.29</v>
          </cell>
          <cell r="H158">
            <v>14.705207616425801</v>
          </cell>
          <cell r="I158">
            <v>400000000</v>
          </cell>
          <cell r="J158">
            <v>40241</v>
          </cell>
          <cell r="K158">
            <v>3502646.36</v>
          </cell>
          <cell r="L158">
            <v>34681</v>
          </cell>
          <cell r="M158">
            <v>3023323.96</v>
          </cell>
          <cell r="N158">
            <v>115.850028357</v>
          </cell>
          <cell r="O158">
            <v>5</v>
          </cell>
          <cell r="P158">
            <v>100</v>
          </cell>
          <cell r="Q158">
            <v>132.19999999999999</v>
          </cell>
          <cell r="R158">
            <v>142.69999999999999</v>
          </cell>
          <cell r="S158">
            <v>0</v>
          </cell>
          <cell r="T158" t="str">
            <v>MGU012.001</v>
          </cell>
        </row>
        <row r="159">
          <cell r="A159" t="str">
            <v>KZ8EK1208997</v>
          </cell>
          <cell r="B159" t="str">
            <v>321/n</v>
          </cell>
          <cell r="C159">
            <v>36369</v>
          </cell>
          <cell r="D159">
            <v>36384</v>
          </cell>
          <cell r="E159">
            <v>14</v>
          </cell>
          <cell r="F159">
            <v>99.46</v>
          </cell>
          <cell r="G159">
            <v>99.46</v>
          </cell>
          <cell r="H159">
            <v>14.1162276291978</v>
          </cell>
          <cell r="I159">
            <v>200000000</v>
          </cell>
          <cell r="J159">
            <v>28195497</v>
          </cell>
          <cell r="K159">
            <v>2803111387.04</v>
          </cell>
          <cell r="L159">
            <v>15596603</v>
          </cell>
          <cell r="M159">
            <v>1551238134.3800001</v>
          </cell>
          <cell r="N159">
            <v>1401.55569352</v>
          </cell>
          <cell r="O159">
            <v>9</v>
          </cell>
          <cell r="P159">
            <v>100</v>
          </cell>
          <cell r="Q159">
            <v>60</v>
          </cell>
          <cell r="R159">
            <v>10</v>
          </cell>
          <cell r="S159">
            <v>60</v>
          </cell>
          <cell r="T159" t="str">
            <v>Ноты-14</v>
          </cell>
        </row>
        <row r="160">
          <cell r="A160" t="str">
            <v>KZ31L2910995</v>
          </cell>
          <cell r="B160" t="str">
            <v>2/3i</v>
          </cell>
          <cell r="C160">
            <v>36370</v>
          </cell>
          <cell r="D160">
            <v>36462</v>
          </cell>
          <cell r="E160">
            <v>91</v>
          </cell>
          <cell r="F160">
            <v>71.69</v>
          </cell>
          <cell r="G160">
            <v>71.150000000000006</v>
          </cell>
          <cell r="H160">
            <v>9.75</v>
          </cell>
          <cell r="I160">
            <v>400000000</v>
          </cell>
          <cell r="J160">
            <v>964300</v>
          </cell>
          <cell r="K160">
            <v>964300000</v>
          </cell>
          <cell r="L160">
            <v>959300</v>
          </cell>
          <cell r="M160">
            <v>959300000</v>
          </cell>
          <cell r="N160">
            <v>241.07499999999999</v>
          </cell>
          <cell r="O160">
            <v>3</v>
          </cell>
          <cell r="P160">
            <v>1000</v>
          </cell>
          <cell r="Q160">
            <v>80</v>
          </cell>
          <cell r="R160">
            <v>10</v>
          </cell>
          <cell r="S160">
            <v>50</v>
          </cell>
          <cell r="T160" t="str">
            <v>ГИКО-3</v>
          </cell>
        </row>
        <row r="161">
          <cell r="A161" t="str">
            <v>KZ8LK2008995</v>
          </cell>
          <cell r="B161" t="str">
            <v>322/n</v>
          </cell>
          <cell r="C161">
            <v>36371</v>
          </cell>
          <cell r="D161">
            <v>36392</v>
          </cell>
          <cell r="E161">
            <v>21</v>
          </cell>
          <cell r="F161">
            <v>99.17</v>
          </cell>
          <cell r="G161">
            <v>99.17</v>
          </cell>
          <cell r="H161">
            <v>14.507075392423801</v>
          </cell>
          <cell r="I161">
            <v>200000000</v>
          </cell>
          <cell r="J161">
            <v>14447276</v>
          </cell>
          <cell r="K161">
            <v>1432020941.5699999</v>
          </cell>
          <cell r="L161">
            <v>8215279</v>
          </cell>
          <cell r="M161">
            <v>814709218.42999995</v>
          </cell>
          <cell r="N161">
            <v>716.01047078500005</v>
          </cell>
          <cell r="O161">
            <v>10</v>
          </cell>
          <cell r="P161">
            <v>100</v>
          </cell>
          <cell r="Q161">
            <v>50</v>
          </cell>
          <cell r="R161">
            <v>20</v>
          </cell>
          <cell r="S161">
            <v>60</v>
          </cell>
          <cell r="T161" t="str">
            <v>Ноты-21</v>
          </cell>
        </row>
        <row r="162">
          <cell r="A162" t="str">
            <v>KZ43L0311998</v>
          </cell>
          <cell r="B162" t="str">
            <v>235/3</v>
          </cell>
          <cell r="C162">
            <v>36374</v>
          </cell>
          <cell r="D162">
            <v>36467</v>
          </cell>
          <cell r="E162">
            <v>94</v>
          </cell>
          <cell r="F162">
            <v>95.25</v>
          </cell>
          <cell r="G162">
            <v>95.23</v>
          </cell>
          <cell r="H162">
            <v>19.947506561679798</v>
          </cell>
          <cell r="I162">
            <v>400000000</v>
          </cell>
          <cell r="J162">
            <v>8461207</v>
          </cell>
          <cell r="K162">
            <v>803530862.75</v>
          </cell>
          <cell r="L162">
            <v>5749607</v>
          </cell>
          <cell r="M162">
            <v>547649066.75</v>
          </cell>
          <cell r="N162">
            <v>200.8827156875</v>
          </cell>
          <cell r="O162">
            <v>7</v>
          </cell>
          <cell r="P162">
            <v>100</v>
          </cell>
          <cell r="Q162">
            <v>50</v>
          </cell>
          <cell r="R162">
            <v>20</v>
          </cell>
          <cell r="S162">
            <v>50</v>
          </cell>
          <cell r="T162" t="str">
            <v>ГКО-3</v>
          </cell>
        </row>
        <row r="163">
          <cell r="A163" t="str">
            <v>KZ43L0411996</v>
          </cell>
          <cell r="B163" t="str">
            <v>17/3B</v>
          </cell>
          <cell r="C163">
            <v>36375</v>
          </cell>
          <cell r="D163">
            <v>36468</v>
          </cell>
          <cell r="E163">
            <v>94</v>
          </cell>
          <cell r="F163">
            <v>97.96</v>
          </cell>
          <cell r="G163">
            <v>97.94</v>
          </cell>
          <cell r="H163">
            <v>8.3299305839118301</v>
          </cell>
          <cell r="I163">
            <v>3000000</v>
          </cell>
          <cell r="J163">
            <v>38932</v>
          </cell>
          <cell r="K163">
            <v>3807465.33</v>
          </cell>
          <cell r="L163">
            <v>31859</v>
          </cell>
          <cell r="M163">
            <v>3120878.48</v>
          </cell>
          <cell r="N163">
            <v>126.915511</v>
          </cell>
          <cell r="O163">
            <v>8</v>
          </cell>
          <cell r="P163">
            <v>100</v>
          </cell>
          <cell r="Q163">
            <v>132.1</v>
          </cell>
          <cell r="R163">
            <v>140.4</v>
          </cell>
          <cell r="S163">
            <v>50</v>
          </cell>
          <cell r="T163" t="str">
            <v>ГКВО-3</v>
          </cell>
        </row>
        <row r="164">
          <cell r="A164" t="str">
            <v>KZ8LK2708990</v>
          </cell>
          <cell r="B164" t="str">
            <v>323/n</v>
          </cell>
          <cell r="C164">
            <v>36377</v>
          </cell>
          <cell r="D164">
            <v>36399</v>
          </cell>
          <cell r="E164">
            <v>21</v>
          </cell>
          <cell r="F164">
            <v>99.19</v>
          </cell>
          <cell r="G164">
            <v>99.18</v>
          </cell>
          <cell r="H164">
            <v>14.1546526867628</v>
          </cell>
          <cell r="I164">
            <v>200000000</v>
          </cell>
          <cell r="J164">
            <v>28372522</v>
          </cell>
          <cell r="K164">
            <v>2813661870.3400002</v>
          </cell>
          <cell r="L164">
            <v>22413158</v>
          </cell>
          <cell r="M164">
            <v>2223138067.6100001</v>
          </cell>
          <cell r="N164">
            <v>1406.83093517</v>
          </cell>
          <cell r="O164">
            <v>11</v>
          </cell>
          <cell r="P164">
            <v>100</v>
          </cell>
          <cell r="Q164">
            <v>50</v>
          </cell>
          <cell r="R164">
            <v>20</v>
          </cell>
          <cell r="S164">
            <v>60</v>
          </cell>
          <cell r="T164" t="str">
            <v>Ноты-21</v>
          </cell>
        </row>
        <row r="165">
          <cell r="A165" t="str">
            <v>KZ8SK0309994</v>
          </cell>
          <cell r="B165" t="str">
            <v>324/n</v>
          </cell>
          <cell r="C165">
            <v>36378</v>
          </cell>
          <cell r="D165">
            <v>36406</v>
          </cell>
          <cell r="E165">
            <v>28</v>
          </cell>
          <cell r="F165">
            <v>98.91</v>
          </cell>
          <cell r="G165">
            <v>98.91</v>
          </cell>
          <cell r="H165">
            <v>14.326155090486299</v>
          </cell>
          <cell r="I165">
            <v>200000000</v>
          </cell>
          <cell r="J165">
            <v>17126108</v>
          </cell>
          <cell r="K165">
            <v>1693494410.3599999</v>
          </cell>
          <cell r="L165">
            <v>11220360</v>
          </cell>
          <cell r="M165">
            <v>1109805807.5999999</v>
          </cell>
          <cell r="N165">
            <v>846.74720518000004</v>
          </cell>
          <cell r="O165">
            <v>7</v>
          </cell>
          <cell r="P165">
            <v>100</v>
          </cell>
          <cell r="Q165">
            <v>50</v>
          </cell>
          <cell r="R165">
            <v>20</v>
          </cell>
          <cell r="S165">
            <v>60</v>
          </cell>
          <cell r="T165" t="str">
            <v>Ноты-28</v>
          </cell>
        </row>
        <row r="166">
          <cell r="A166" t="str">
            <v>KZ43L1011998</v>
          </cell>
          <cell r="B166" t="str">
            <v>236/3</v>
          </cell>
          <cell r="C166">
            <v>36381</v>
          </cell>
          <cell r="D166">
            <v>36474</v>
          </cell>
          <cell r="E166">
            <v>94</v>
          </cell>
          <cell r="F166">
            <v>95.25</v>
          </cell>
          <cell r="G166">
            <v>95.25</v>
          </cell>
          <cell r="H166">
            <v>19.947506561679798</v>
          </cell>
          <cell r="I166">
            <v>400000000</v>
          </cell>
          <cell r="J166">
            <v>6099900</v>
          </cell>
          <cell r="K166">
            <v>579638475</v>
          </cell>
          <cell r="L166">
            <v>4399900</v>
          </cell>
          <cell r="M166">
            <v>419090475</v>
          </cell>
          <cell r="N166">
            <v>144.90961874999999</v>
          </cell>
          <cell r="O166">
            <v>5</v>
          </cell>
          <cell r="P166">
            <v>100</v>
          </cell>
          <cell r="Q166">
            <v>50</v>
          </cell>
          <cell r="R166">
            <v>20</v>
          </cell>
          <cell r="S166">
            <v>50</v>
          </cell>
          <cell r="T166" t="str">
            <v>ГКО-3</v>
          </cell>
        </row>
        <row r="167">
          <cell r="A167" t="str">
            <v>KZ43L1111996</v>
          </cell>
          <cell r="B167" t="str">
            <v>18/3B</v>
          </cell>
          <cell r="C167">
            <v>36382</v>
          </cell>
          <cell r="D167">
            <v>36475</v>
          </cell>
          <cell r="E167">
            <v>94</v>
          </cell>
          <cell r="F167">
            <v>97.94</v>
          </cell>
          <cell r="G167">
            <v>97.94</v>
          </cell>
          <cell r="H167">
            <v>8.4133142740453408</v>
          </cell>
          <cell r="I167">
            <v>3000000</v>
          </cell>
          <cell r="J167">
            <v>39149</v>
          </cell>
          <cell r="K167">
            <v>3827368.58</v>
          </cell>
          <cell r="L167">
            <v>31049</v>
          </cell>
          <cell r="M167">
            <v>3040985.46</v>
          </cell>
          <cell r="N167">
            <v>127.57895266666701</v>
          </cell>
          <cell r="O167">
            <v>9</v>
          </cell>
          <cell r="P167">
            <v>100</v>
          </cell>
          <cell r="Q167">
            <v>132</v>
          </cell>
          <cell r="R167">
            <v>140.19999999999999</v>
          </cell>
          <cell r="S167">
            <v>50</v>
          </cell>
          <cell r="T167" t="str">
            <v>ГКВО-3</v>
          </cell>
        </row>
        <row r="168">
          <cell r="A168" t="str">
            <v>KZ95K1709999</v>
          </cell>
          <cell r="B168" t="str">
            <v>325/n</v>
          </cell>
          <cell r="C168">
            <v>36384</v>
          </cell>
          <cell r="D168">
            <v>36420</v>
          </cell>
          <cell r="E168">
            <v>35</v>
          </cell>
          <cell r="F168">
            <v>98.61</v>
          </cell>
          <cell r="G168">
            <v>98.6</v>
          </cell>
          <cell r="H168">
            <v>14.659770814319</v>
          </cell>
          <cell r="I168">
            <v>200000000</v>
          </cell>
          <cell r="J168">
            <v>17934073</v>
          </cell>
          <cell r="K168">
            <v>1766628343.3099999</v>
          </cell>
          <cell r="L168">
            <v>11393429</v>
          </cell>
          <cell r="M168">
            <v>1123507533.6900001</v>
          </cell>
          <cell r="N168">
            <v>883.314171655</v>
          </cell>
          <cell r="O168">
            <v>8</v>
          </cell>
          <cell r="P168">
            <v>100</v>
          </cell>
          <cell r="Q168">
            <v>50</v>
          </cell>
          <cell r="R168">
            <v>20</v>
          </cell>
          <cell r="S168">
            <v>60</v>
          </cell>
          <cell r="T168" t="str">
            <v>Ноты-35</v>
          </cell>
        </row>
        <row r="169">
          <cell r="A169" t="str">
            <v>KZ8LK0309999</v>
          </cell>
          <cell r="B169" t="str">
            <v>326/n</v>
          </cell>
          <cell r="C169">
            <v>36385</v>
          </cell>
          <cell r="D169">
            <v>36406</v>
          </cell>
          <cell r="E169">
            <v>21</v>
          </cell>
          <cell r="F169">
            <v>99.2</v>
          </cell>
          <cell r="G169">
            <v>99.2</v>
          </cell>
          <cell r="H169">
            <v>13.9784946236559</v>
          </cell>
          <cell r="I169">
            <v>200000000</v>
          </cell>
          <cell r="J169">
            <v>19268186</v>
          </cell>
          <cell r="K169">
            <v>1910969107.48</v>
          </cell>
          <cell r="L169">
            <v>12860644</v>
          </cell>
          <cell r="M169">
            <v>1275775884.8</v>
          </cell>
          <cell r="N169">
            <v>955.48455374000002</v>
          </cell>
          <cell r="O169" t="str">
            <v>н/д</v>
          </cell>
          <cell r="P169">
            <v>100</v>
          </cell>
          <cell r="Q169">
            <v>50</v>
          </cell>
          <cell r="R169">
            <v>20</v>
          </cell>
          <cell r="S169">
            <v>60</v>
          </cell>
          <cell r="T169" t="str">
            <v>Ноты-21</v>
          </cell>
        </row>
        <row r="170">
          <cell r="A170" t="str">
            <v>KZ43L1711993</v>
          </cell>
          <cell r="B170" t="str">
            <v>237/3</v>
          </cell>
          <cell r="C170">
            <v>36388</v>
          </cell>
          <cell r="D170">
            <v>36481</v>
          </cell>
          <cell r="E170">
            <v>94</v>
          </cell>
          <cell r="F170">
            <v>95.25</v>
          </cell>
          <cell r="G170">
            <v>95.25</v>
          </cell>
          <cell r="H170">
            <v>19.947506561679798</v>
          </cell>
          <cell r="I170">
            <v>400000000</v>
          </cell>
          <cell r="J170">
            <v>1549869</v>
          </cell>
          <cell r="K170">
            <v>146658022.25</v>
          </cell>
          <cell r="L170">
            <v>1049869</v>
          </cell>
          <cell r="M170">
            <v>100000022.25</v>
          </cell>
          <cell r="N170">
            <v>36.664505562499997</v>
          </cell>
          <cell r="O170">
            <v>4</v>
          </cell>
          <cell r="P170">
            <v>100</v>
          </cell>
          <cell r="Q170">
            <v>80</v>
          </cell>
          <cell r="R170">
            <v>20</v>
          </cell>
          <cell r="S170">
            <v>50</v>
          </cell>
          <cell r="T170" t="str">
            <v>ГКО-3</v>
          </cell>
        </row>
        <row r="171">
          <cell r="A171" t="str">
            <v>KZ43L1811991</v>
          </cell>
          <cell r="B171" t="str">
            <v>19/3B</v>
          </cell>
          <cell r="C171">
            <v>36389</v>
          </cell>
          <cell r="D171">
            <v>36482</v>
          </cell>
          <cell r="E171">
            <v>94</v>
          </cell>
          <cell r="F171">
            <v>97.94</v>
          </cell>
          <cell r="G171">
            <v>97.94</v>
          </cell>
          <cell r="H171">
            <v>8.4133142740453408</v>
          </cell>
          <cell r="I171">
            <v>3000000</v>
          </cell>
          <cell r="J171">
            <v>86600</v>
          </cell>
          <cell r="K171">
            <v>8456424.7799999993</v>
          </cell>
          <cell r="L171">
            <v>79100</v>
          </cell>
          <cell r="M171">
            <v>7747054</v>
          </cell>
          <cell r="N171">
            <v>281.88082600000001</v>
          </cell>
          <cell r="O171">
            <v>10</v>
          </cell>
          <cell r="P171">
            <v>100</v>
          </cell>
          <cell r="Q171">
            <v>131.9</v>
          </cell>
          <cell r="R171">
            <v>139.80000000000001</v>
          </cell>
          <cell r="S171">
            <v>50</v>
          </cell>
          <cell r="T171" t="str">
            <v>ГКВО-3</v>
          </cell>
        </row>
        <row r="172">
          <cell r="A172" t="str">
            <v>KZ8LK1009994</v>
          </cell>
          <cell r="B172" t="str">
            <v>327/n</v>
          </cell>
          <cell r="C172">
            <v>36391</v>
          </cell>
          <cell r="D172">
            <v>36413</v>
          </cell>
          <cell r="E172">
            <v>21</v>
          </cell>
          <cell r="F172">
            <v>99.2</v>
          </cell>
          <cell r="G172">
            <v>99.2</v>
          </cell>
          <cell r="H172">
            <v>13.9784946236559</v>
          </cell>
          <cell r="I172">
            <v>200000000</v>
          </cell>
          <cell r="J172">
            <v>7345880</v>
          </cell>
          <cell r="K172">
            <v>728049146.19000006</v>
          </cell>
          <cell r="L172">
            <v>4230899</v>
          </cell>
          <cell r="M172">
            <v>419705180.80000001</v>
          </cell>
          <cell r="N172">
            <v>364.02457309499999</v>
          </cell>
          <cell r="O172" t="str">
            <v>н/д</v>
          </cell>
          <cell r="P172">
            <v>100</v>
          </cell>
          <cell r="Q172">
            <v>80</v>
          </cell>
          <cell r="R172">
            <v>20</v>
          </cell>
          <cell r="S172">
            <v>60</v>
          </cell>
          <cell r="T172" t="str">
            <v>Ноты-21</v>
          </cell>
        </row>
        <row r="173">
          <cell r="A173" t="str">
            <v>KZ95K2409995</v>
          </cell>
          <cell r="B173" t="str">
            <v>328/n</v>
          </cell>
          <cell r="C173">
            <v>36392</v>
          </cell>
          <cell r="D173">
            <v>36427</v>
          </cell>
          <cell r="E173">
            <v>35</v>
          </cell>
          <cell r="F173">
            <v>98.61</v>
          </cell>
          <cell r="G173">
            <v>98.61</v>
          </cell>
          <cell r="H173">
            <v>14.659770814319</v>
          </cell>
          <cell r="I173">
            <v>200000000</v>
          </cell>
          <cell r="J173">
            <v>4751931</v>
          </cell>
          <cell r="K173">
            <v>467075837.61000001</v>
          </cell>
          <cell r="L173">
            <v>3344101</v>
          </cell>
          <cell r="M173">
            <v>329761799.61000001</v>
          </cell>
          <cell r="N173">
            <v>233.537918805</v>
          </cell>
          <cell r="O173" t="str">
            <v>н/д</v>
          </cell>
          <cell r="P173">
            <v>100</v>
          </cell>
          <cell r="Q173">
            <v>80</v>
          </cell>
          <cell r="R173">
            <v>20</v>
          </cell>
          <cell r="S173">
            <v>60</v>
          </cell>
          <cell r="T173" t="str">
            <v>Ноты-35</v>
          </cell>
        </row>
        <row r="174">
          <cell r="A174" t="str">
            <v>KZ43L2411999</v>
          </cell>
          <cell r="B174" t="str">
            <v>238/3</v>
          </cell>
          <cell r="C174">
            <v>36395</v>
          </cell>
          <cell r="D174">
            <v>36488</v>
          </cell>
          <cell r="E174">
            <v>94</v>
          </cell>
          <cell r="F174">
            <v>95.25</v>
          </cell>
          <cell r="G174">
            <v>95.25</v>
          </cell>
          <cell r="H174">
            <v>19.947506561679798</v>
          </cell>
          <cell r="I174">
            <v>400000000</v>
          </cell>
          <cell r="J174">
            <v>4604838</v>
          </cell>
          <cell r="K174">
            <v>437514594.5</v>
          </cell>
          <cell r="L174">
            <v>2904738</v>
          </cell>
          <cell r="M174">
            <v>276676294.5</v>
          </cell>
          <cell r="N174">
            <v>109.378648625</v>
          </cell>
          <cell r="O174">
            <v>6</v>
          </cell>
          <cell r="P174">
            <v>100</v>
          </cell>
          <cell r="Q174">
            <v>80</v>
          </cell>
          <cell r="R174">
            <v>25</v>
          </cell>
          <cell r="S174">
            <v>50</v>
          </cell>
          <cell r="T174" t="str">
            <v>ГКО-3</v>
          </cell>
        </row>
        <row r="175">
          <cell r="A175" t="str">
            <v>KZ43L2511996</v>
          </cell>
          <cell r="B175" t="str">
            <v>20/3B</v>
          </cell>
          <cell r="C175">
            <v>36396</v>
          </cell>
          <cell r="D175">
            <v>36489</v>
          </cell>
          <cell r="E175">
            <v>93</v>
          </cell>
          <cell r="F175">
            <v>97.94</v>
          </cell>
          <cell r="G175">
            <v>97.94</v>
          </cell>
          <cell r="H175">
            <v>8.4133142740453408</v>
          </cell>
          <cell r="I175">
            <v>3000000</v>
          </cell>
          <cell r="J175">
            <v>222384</v>
          </cell>
          <cell r="K175">
            <v>21762499.280000001</v>
          </cell>
          <cell r="L175">
            <v>216834</v>
          </cell>
          <cell r="M175">
            <v>21236721.960000001</v>
          </cell>
          <cell r="N175">
            <v>725.41664266666703</v>
          </cell>
          <cell r="O175">
            <v>9</v>
          </cell>
          <cell r="P175">
            <v>100</v>
          </cell>
          <cell r="Q175">
            <v>131.9</v>
          </cell>
          <cell r="R175">
            <v>138.19999999999999</v>
          </cell>
          <cell r="S175">
            <v>50</v>
          </cell>
          <cell r="T175" t="str">
            <v>ГКВО-3</v>
          </cell>
        </row>
        <row r="176">
          <cell r="A176" t="str">
            <v>KZ8EK0909991</v>
          </cell>
          <cell r="B176" t="str">
            <v>329/n</v>
          </cell>
          <cell r="C176">
            <v>36397</v>
          </cell>
          <cell r="D176">
            <v>36412</v>
          </cell>
          <cell r="E176">
            <v>14</v>
          </cell>
          <cell r="F176">
            <v>99.48</v>
          </cell>
          <cell r="G176">
            <v>99.48</v>
          </cell>
          <cell r="H176">
            <v>13.590671491757</v>
          </cell>
          <cell r="I176">
            <v>200000000</v>
          </cell>
          <cell r="J176">
            <v>41480464</v>
          </cell>
          <cell r="K176">
            <v>4125899718.0999999</v>
          </cell>
          <cell r="L176">
            <v>17115328</v>
          </cell>
          <cell r="M176">
            <v>1702632829.4400001</v>
          </cell>
          <cell r="N176">
            <v>2062.9498590500002</v>
          </cell>
          <cell r="O176" t="str">
            <v>н/д</v>
          </cell>
          <cell r="P176">
            <v>100</v>
          </cell>
          <cell r="Q176">
            <v>80</v>
          </cell>
          <cell r="R176">
            <v>25</v>
          </cell>
          <cell r="S176">
            <v>60</v>
          </cell>
          <cell r="T176" t="str">
            <v>Ноты-14</v>
          </cell>
        </row>
        <row r="177">
          <cell r="A177" t="str">
            <v>KZ8SK2409990</v>
          </cell>
          <cell r="B177" t="str">
            <v>330/n</v>
          </cell>
          <cell r="C177">
            <v>36398</v>
          </cell>
          <cell r="D177">
            <v>36427</v>
          </cell>
          <cell r="E177">
            <v>28</v>
          </cell>
          <cell r="F177">
            <v>98.92</v>
          </cell>
          <cell r="G177">
            <v>98.92</v>
          </cell>
          <cell r="H177">
            <v>14.193287505054601</v>
          </cell>
          <cell r="I177">
            <v>200000000</v>
          </cell>
          <cell r="J177">
            <v>39542560</v>
          </cell>
          <cell r="K177">
            <v>3910741295</v>
          </cell>
          <cell r="L177">
            <v>23529724</v>
          </cell>
          <cell r="M177">
            <v>2327560298.0799999</v>
          </cell>
          <cell r="N177">
            <v>1955.3706474999999</v>
          </cell>
          <cell r="O177" t="str">
            <v>н/д</v>
          </cell>
          <cell r="P177">
            <v>100</v>
          </cell>
          <cell r="Q177">
            <v>80</v>
          </cell>
          <cell r="R177">
            <v>25</v>
          </cell>
          <cell r="S177">
            <v>60</v>
          </cell>
          <cell r="T177" t="str">
            <v>Ноты-28</v>
          </cell>
        </row>
        <row r="178">
          <cell r="A178" t="str">
            <v>KZ31L3011991</v>
          </cell>
          <cell r="B178" t="str">
            <v>3/3i</v>
          </cell>
          <cell r="C178">
            <v>36399</v>
          </cell>
          <cell r="D178">
            <v>36489</v>
          </cell>
          <cell r="E178">
            <v>91</v>
          </cell>
          <cell r="F178">
            <v>99.08</v>
          </cell>
          <cell r="G178">
            <v>99.05</v>
          </cell>
          <cell r="H178">
            <v>9.75</v>
          </cell>
          <cell r="I178">
            <v>400000000</v>
          </cell>
          <cell r="J178">
            <v>310000</v>
          </cell>
          <cell r="K178">
            <v>310000000</v>
          </cell>
          <cell r="L178">
            <v>300000</v>
          </cell>
          <cell r="M178">
            <v>300000000</v>
          </cell>
          <cell r="N178">
            <v>77.5</v>
          </cell>
          <cell r="O178">
            <v>2</v>
          </cell>
          <cell r="P178">
            <v>1000</v>
          </cell>
          <cell r="S178">
            <v>50</v>
          </cell>
          <cell r="T178" t="str">
            <v>ГИКО-3</v>
          </cell>
        </row>
        <row r="179">
          <cell r="A179" t="str">
            <v>KZ43L3011996</v>
          </cell>
          <cell r="B179" t="str">
            <v>21/3B</v>
          </cell>
          <cell r="C179">
            <v>36403</v>
          </cell>
          <cell r="D179">
            <v>36494</v>
          </cell>
          <cell r="E179">
            <v>91</v>
          </cell>
          <cell r="F179">
            <v>97.94</v>
          </cell>
          <cell r="G179">
            <v>97.94</v>
          </cell>
          <cell r="H179">
            <v>8.4133142740453408</v>
          </cell>
          <cell r="I179">
            <v>3000000</v>
          </cell>
          <cell r="J179">
            <v>125881</v>
          </cell>
          <cell r="K179">
            <v>12322451.75</v>
          </cell>
          <cell r="L179">
            <v>118481</v>
          </cell>
          <cell r="M179">
            <v>11604030</v>
          </cell>
          <cell r="N179">
            <v>410.74839166666698</v>
          </cell>
          <cell r="O179">
            <v>9</v>
          </cell>
          <cell r="P179">
            <v>100</v>
          </cell>
          <cell r="Q179">
            <v>132</v>
          </cell>
          <cell r="R179">
            <v>25</v>
          </cell>
          <cell r="S179">
            <v>50</v>
          </cell>
          <cell r="T179" t="str">
            <v>ГКВО-3</v>
          </cell>
        </row>
        <row r="180">
          <cell r="A180" t="str">
            <v>KZ8SK0110996</v>
          </cell>
          <cell r="B180" t="str">
            <v>331/n</v>
          </cell>
          <cell r="C180">
            <v>36405</v>
          </cell>
          <cell r="D180">
            <v>36434</v>
          </cell>
          <cell r="E180">
            <v>28</v>
          </cell>
          <cell r="F180">
            <v>98.92</v>
          </cell>
          <cell r="G180">
            <v>98.92</v>
          </cell>
          <cell r="H180">
            <v>14.193287505054601</v>
          </cell>
          <cell r="I180">
            <v>200000000</v>
          </cell>
          <cell r="J180">
            <v>19808716</v>
          </cell>
          <cell r="K180">
            <v>1958832241.03</v>
          </cell>
          <cell r="L180">
            <v>18110147</v>
          </cell>
          <cell r="M180">
            <v>1791455741.24</v>
          </cell>
          <cell r="N180">
            <v>979.41612051499999</v>
          </cell>
          <cell r="O180">
            <v>9</v>
          </cell>
          <cell r="P180">
            <v>100</v>
          </cell>
          <cell r="S180">
            <v>60</v>
          </cell>
          <cell r="T180" t="str">
            <v>Ноты-28</v>
          </cell>
        </row>
        <row r="181">
          <cell r="A181" t="str">
            <v>KZ95K0810996</v>
          </cell>
          <cell r="B181" t="str">
            <v>332/n</v>
          </cell>
          <cell r="C181">
            <v>36406</v>
          </cell>
          <cell r="D181">
            <v>36441</v>
          </cell>
          <cell r="E181">
            <v>35</v>
          </cell>
          <cell r="F181">
            <v>98.61</v>
          </cell>
          <cell r="G181">
            <v>98.58</v>
          </cell>
          <cell r="H181">
            <v>14.659770814319</v>
          </cell>
          <cell r="I181">
            <v>200000000</v>
          </cell>
          <cell r="J181">
            <v>24610007</v>
          </cell>
          <cell r="K181">
            <v>2398483659.8699999</v>
          </cell>
          <cell r="L181">
            <v>19749220</v>
          </cell>
          <cell r="M181">
            <v>1947466584.2</v>
          </cell>
          <cell r="N181">
            <v>1199.2418299349999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60</v>
          </cell>
          <cell r="T181" t="str">
            <v>Ноты-35</v>
          </cell>
        </row>
        <row r="182">
          <cell r="A182" t="str">
            <v>KZ43L0812990</v>
          </cell>
          <cell r="B182" t="str">
            <v>239/3</v>
          </cell>
          <cell r="C182">
            <v>36409</v>
          </cell>
          <cell r="D182">
            <v>36502</v>
          </cell>
          <cell r="E182">
            <v>94</v>
          </cell>
          <cell r="F182">
            <v>93.07</v>
          </cell>
          <cell r="G182">
            <v>92.68</v>
          </cell>
          <cell r="H182">
            <v>29.78</v>
          </cell>
          <cell r="I182">
            <v>400000000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50</v>
          </cell>
          <cell r="T182" t="str">
            <v>ГКО-3</v>
          </cell>
        </row>
        <row r="183">
          <cell r="A183" t="str">
            <v>KZ43L0912998</v>
          </cell>
          <cell r="B183" t="str">
            <v>22/3B</v>
          </cell>
          <cell r="C183">
            <v>36410</v>
          </cell>
          <cell r="D183">
            <v>36503</v>
          </cell>
          <cell r="E183">
            <v>91</v>
          </cell>
          <cell r="F183">
            <v>97.94</v>
          </cell>
          <cell r="G183">
            <v>97.94</v>
          </cell>
          <cell r="H183">
            <v>8.4133142740453408</v>
          </cell>
          <cell r="I183">
            <v>3000000</v>
          </cell>
          <cell r="J183">
            <v>168818</v>
          </cell>
          <cell r="K183">
            <v>16518588.310000001</v>
          </cell>
          <cell r="L183">
            <v>151983</v>
          </cell>
          <cell r="M183">
            <v>14885215.02</v>
          </cell>
          <cell r="N183">
            <v>550.61961033333296</v>
          </cell>
          <cell r="O183">
            <v>10</v>
          </cell>
          <cell r="P183">
            <v>100</v>
          </cell>
          <cell r="Q183">
            <v>132.19999999999999</v>
          </cell>
          <cell r="R183">
            <v>138.35</v>
          </cell>
          <cell r="S183">
            <v>50</v>
          </cell>
          <cell r="T183" t="str">
            <v>ГКВО-3</v>
          </cell>
        </row>
        <row r="184">
          <cell r="A184" t="str">
            <v>KZ95K1410994</v>
          </cell>
          <cell r="B184" t="str">
            <v>333/n</v>
          </cell>
          <cell r="C184">
            <v>36411</v>
          </cell>
          <cell r="D184">
            <v>36447</v>
          </cell>
          <cell r="E184">
            <v>35</v>
          </cell>
          <cell r="F184">
            <v>98.58</v>
          </cell>
          <cell r="G184">
            <v>98.58</v>
          </cell>
          <cell r="H184">
            <v>14.9807263136539</v>
          </cell>
          <cell r="I184">
            <v>200000000</v>
          </cell>
          <cell r="J184">
            <v>2490175</v>
          </cell>
          <cell r="K184">
            <v>244737548.05000001</v>
          </cell>
          <cell r="L184">
            <v>1100000</v>
          </cell>
          <cell r="M184">
            <v>108438000</v>
          </cell>
          <cell r="N184">
            <v>122.36877402499999</v>
          </cell>
          <cell r="O184" t="str">
            <v>н/д</v>
          </cell>
          <cell r="P184">
            <v>100</v>
          </cell>
          <cell r="Q184">
            <v>50</v>
          </cell>
          <cell r="R184">
            <v>25</v>
          </cell>
          <cell r="S184">
            <v>60</v>
          </cell>
          <cell r="T184" t="str">
            <v>Ноты-35</v>
          </cell>
        </row>
        <row r="185">
          <cell r="A185" t="str">
            <v>KZ8EK2409990</v>
          </cell>
          <cell r="B185" t="str">
            <v>334/n</v>
          </cell>
          <cell r="C185">
            <v>36412</v>
          </cell>
          <cell r="D185">
            <v>36427</v>
          </cell>
          <cell r="E185">
            <v>14</v>
          </cell>
          <cell r="F185">
            <v>99.42</v>
          </cell>
          <cell r="G185">
            <v>99.42</v>
          </cell>
          <cell r="H185">
            <v>15.1679742506537</v>
          </cell>
          <cell r="I185">
            <v>200000000</v>
          </cell>
          <cell r="J185">
            <v>6900667</v>
          </cell>
          <cell r="K185">
            <v>685912418.10000002</v>
          </cell>
          <cell r="L185">
            <v>4274697</v>
          </cell>
          <cell r="M185">
            <v>424990375.74000001</v>
          </cell>
          <cell r="N185">
            <v>342.95620904999998</v>
          </cell>
          <cell r="O185" t="str">
            <v>н/д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KZ87K1709996</v>
          </cell>
          <cell r="B186" t="str">
            <v>335/n</v>
          </cell>
          <cell r="C186">
            <v>36413</v>
          </cell>
          <cell r="D186">
            <v>36420</v>
          </cell>
          <cell r="E186">
            <v>7</v>
          </cell>
          <cell r="F186">
            <v>99.71</v>
          </cell>
          <cell r="G186">
            <v>99.71</v>
          </cell>
          <cell r="H186">
            <v>15.1238591916561</v>
          </cell>
          <cell r="I186">
            <v>200000000</v>
          </cell>
          <cell r="J186">
            <v>4133003</v>
          </cell>
          <cell r="K186">
            <v>411999378.88</v>
          </cell>
          <cell r="L186">
            <v>2073087</v>
          </cell>
          <cell r="M186">
            <v>206707504.77000001</v>
          </cell>
          <cell r="N186">
            <v>205.99968944</v>
          </cell>
          <cell r="O186" t="str">
            <v>н/д</v>
          </cell>
          <cell r="P186">
            <v>100</v>
          </cell>
          <cell r="Q186">
            <v>50</v>
          </cell>
          <cell r="R186">
            <v>25</v>
          </cell>
          <cell r="S186">
            <v>60</v>
          </cell>
          <cell r="T186" t="str">
            <v>Ноты-07</v>
          </cell>
        </row>
        <row r="187">
          <cell r="A187" t="str">
            <v>KZ43L1512995</v>
          </cell>
          <cell r="B187" t="str">
            <v>240/3</v>
          </cell>
          <cell r="C187">
            <v>36416</v>
          </cell>
          <cell r="D187">
            <v>36509</v>
          </cell>
          <cell r="E187">
            <v>94</v>
          </cell>
          <cell r="F187">
            <v>93.26</v>
          </cell>
          <cell r="G187">
            <v>92.94</v>
          </cell>
          <cell r="H187">
            <v>28.91</v>
          </cell>
          <cell r="I187">
            <v>400000000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50</v>
          </cell>
          <cell r="T187" t="str">
            <v>ГКО-3</v>
          </cell>
        </row>
        <row r="188">
          <cell r="A188" t="str">
            <v>KZ43L1612993</v>
          </cell>
          <cell r="B188" t="str">
            <v>23/3B</v>
          </cell>
          <cell r="C188">
            <v>36417</v>
          </cell>
          <cell r="D188">
            <v>36510</v>
          </cell>
          <cell r="E188">
            <v>91</v>
          </cell>
          <cell r="F188">
            <v>97.94</v>
          </cell>
          <cell r="G188">
            <v>97.94</v>
          </cell>
          <cell r="H188">
            <v>8.4133142740453408</v>
          </cell>
          <cell r="I188">
            <v>3000000</v>
          </cell>
          <cell r="J188">
            <v>75475</v>
          </cell>
          <cell r="K188">
            <v>7370918.0999999996</v>
          </cell>
          <cell r="L188">
            <v>60695</v>
          </cell>
          <cell r="M188">
            <v>5944618.0300000003</v>
          </cell>
          <cell r="N188">
            <v>245.69727</v>
          </cell>
          <cell r="O188">
            <v>8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ГКВО-3</v>
          </cell>
        </row>
        <row r="189">
          <cell r="A189" t="str">
            <v>KZ8EK3009997</v>
          </cell>
          <cell r="B189" t="str">
            <v>336/n</v>
          </cell>
          <cell r="C189">
            <v>36418</v>
          </cell>
          <cell r="D189">
            <v>36433</v>
          </cell>
          <cell r="E189">
            <v>14</v>
          </cell>
          <cell r="F189">
            <v>99.42</v>
          </cell>
          <cell r="G189">
            <v>99.42</v>
          </cell>
          <cell r="H189">
            <v>15.1679742506537</v>
          </cell>
          <cell r="I189">
            <v>200000000</v>
          </cell>
          <cell r="J189">
            <v>4922536</v>
          </cell>
          <cell r="K189">
            <v>489106076.06</v>
          </cell>
          <cell r="L189">
            <v>3017502</v>
          </cell>
          <cell r="M189">
            <v>300000048.83999997</v>
          </cell>
          <cell r="N189">
            <v>244.55303803000001</v>
          </cell>
          <cell r="O189" t="str">
            <v>н/д</v>
          </cell>
          <cell r="P189">
            <v>100</v>
          </cell>
          <cell r="S189">
            <v>60</v>
          </cell>
          <cell r="T189" t="str">
            <v>Ноты-14</v>
          </cell>
        </row>
        <row r="190">
          <cell r="A190" t="str">
            <v>KZ8SK1510996</v>
          </cell>
          <cell r="B190" t="str">
            <v>337/n</v>
          </cell>
          <cell r="C190">
            <v>36419</v>
          </cell>
          <cell r="D190">
            <v>36448</v>
          </cell>
          <cell r="E190">
            <v>28</v>
          </cell>
          <cell r="F190">
            <v>98.84</v>
          </cell>
          <cell r="G190">
            <v>98.84</v>
          </cell>
          <cell r="H190">
            <v>15.256980979360501</v>
          </cell>
          <cell r="I190">
            <v>200000000</v>
          </cell>
          <cell r="J190">
            <v>2740207</v>
          </cell>
          <cell r="K190">
            <v>270240967.69</v>
          </cell>
          <cell r="L190">
            <v>2035140</v>
          </cell>
          <cell r="M190">
            <v>201153237.59999999</v>
          </cell>
          <cell r="N190">
            <v>135.120483845</v>
          </cell>
          <cell r="O190" t="str">
            <v>н/д</v>
          </cell>
          <cell r="P190">
            <v>100</v>
          </cell>
          <cell r="S190">
            <v>60</v>
          </cell>
          <cell r="T190" t="str">
            <v>Ноты-28</v>
          </cell>
        </row>
        <row r="191">
          <cell r="A191" t="str">
            <v>KZ8EK0110996</v>
          </cell>
          <cell r="B191" t="str">
            <v>8/$n</v>
          </cell>
          <cell r="C191">
            <v>36420</v>
          </cell>
          <cell r="D191">
            <v>36434</v>
          </cell>
          <cell r="E191">
            <v>14</v>
          </cell>
          <cell r="F191">
            <v>99.72</v>
          </cell>
          <cell r="G191">
            <v>99.72</v>
          </cell>
          <cell r="H191">
            <v>7.3004412354593198</v>
          </cell>
          <cell r="I191">
            <v>2000000</v>
          </cell>
          <cell r="J191">
            <v>55144</v>
          </cell>
          <cell r="K191">
            <v>5497452.9900000002</v>
          </cell>
          <cell r="L191">
            <v>36942</v>
          </cell>
          <cell r="M191">
            <v>3683856.24</v>
          </cell>
          <cell r="N191">
            <v>274.87264950000002</v>
          </cell>
          <cell r="O191">
            <v>12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ВНоты-14</v>
          </cell>
        </row>
        <row r="192">
          <cell r="A192" t="str">
            <v>KZ43L2212991</v>
          </cell>
          <cell r="B192" t="str">
            <v>241/3</v>
          </cell>
          <cell r="C192">
            <v>36423</v>
          </cell>
          <cell r="D192">
            <v>36516</v>
          </cell>
          <cell r="E192">
            <v>94</v>
          </cell>
          <cell r="F192">
            <v>99.54</v>
          </cell>
          <cell r="G192">
            <v>99.26</v>
          </cell>
          <cell r="H192">
            <v>28.04</v>
          </cell>
          <cell r="I192">
            <v>400000000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ГКО-3</v>
          </cell>
        </row>
        <row r="193">
          <cell r="A193" t="str">
            <v>KZ43L2312999</v>
          </cell>
          <cell r="B193" t="str">
            <v>24/3B</v>
          </cell>
          <cell r="C193">
            <v>36424</v>
          </cell>
          <cell r="D193">
            <v>36517</v>
          </cell>
          <cell r="E193">
            <v>91</v>
          </cell>
          <cell r="F193">
            <v>97.94</v>
          </cell>
          <cell r="G193">
            <v>97.94</v>
          </cell>
          <cell r="H193">
            <v>8.4133142740453408</v>
          </cell>
          <cell r="I193">
            <v>3000000</v>
          </cell>
          <cell r="J193">
            <v>82053</v>
          </cell>
          <cell r="K193">
            <v>8030136.0999999996</v>
          </cell>
          <cell r="L193">
            <v>79685</v>
          </cell>
          <cell r="M193">
            <v>7804348.9000000004</v>
          </cell>
          <cell r="N193">
            <v>267.67120333333298</v>
          </cell>
          <cell r="O193">
            <v>9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ГКВО-3</v>
          </cell>
        </row>
        <row r="194">
          <cell r="A194" t="str">
            <v>KZ87K3009999</v>
          </cell>
          <cell r="B194" t="str">
            <v>9/$n</v>
          </cell>
          <cell r="C194">
            <v>36425</v>
          </cell>
          <cell r="D194">
            <v>36433</v>
          </cell>
          <cell r="E194">
            <v>7</v>
          </cell>
          <cell r="F194">
            <v>85.43</v>
          </cell>
          <cell r="G194">
            <v>85.14</v>
          </cell>
          <cell r="H194">
            <v>34.11</v>
          </cell>
          <cell r="I194">
            <v>2000000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60</v>
          </cell>
          <cell r="T194" t="str">
            <v>ВНоты-07</v>
          </cell>
        </row>
        <row r="195">
          <cell r="A195" t="str">
            <v>KZ8SK2210992</v>
          </cell>
          <cell r="B195" t="str">
            <v>338/n</v>
          </cell>
          <cell r="C195">
            <v>36426</v>
          </cell>
          <cell r="D195">
            <v>36455</v>
          </cell>
          <cell r="E195">
            <v>28</v>
          </cell>
          <cell r="F195">
            <v>98.65</v>
          </cell>
          <cell r="G195">
            <v>98.65</v>
          </cell>
          <cell r="H195">
            <v>17.790167257982699</v>
          </cell>
          <cell r="I195">
            <v>200000000</v>
          </cell>
          <cell r="J195">
            <v>15981922</v>
          </cell>
          <cell r="K195">
            <v>1575339647.1600001</v>
          </cell>
          <cell r="L195">
            <v>11186846</v>
          </cell>
          <cell r="M195">
            <v>1103582555.2</v>
          </cell>
          <cell r="N195">
            <v>787.66982357999996</v>
          </cell>
          <cell r="O195" t="str">
            <v>н/д</v>
          </cell>
          <cell r="P195">
            <v>100</v>
          </cell>
          <cell r="Q195">
            <v>50</v>
          </cell>
          <cell r="R195">
            <v>25</v>
          </cell>
          <cell r="S195">
            <v>60</v>
          </cell>
          <cell r="T195" t="str">
            <v>Ноты-28</v>
          </cell>
        </row>
        <row r="196">
          <cell r="A196" t="str">
            <v>KZ8EK0810991</v>
          </cell>
          <cell r="B196" t="str">
            <v>10/$n</v>
          </cell>
          <cell r="C196">
            <v>36427</v>
          </cell>
          <cell r="D196">
            <v>36441</v>
          </cell>
          <cell r="E196">
            <v>14</v>
          </cell>
          <cell r="F196">
            <v>99.25</v>
          </cell>
          <cell r="G196">
            <v>98.87</v>
          </cell>
          <cell r="H196">
            <v>25.01</v>
          </cell>
          <cell r="I196">
            <v>2000000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ВНоты-14</v>
          </cell>
        </row>
        <row r="197">
          <cell r="A197" t="str">
            <v>KZ43L2912996</v>
          </cell>
          <cell r="B197" t="str">
            <v>242/3</v>
          </cell>
          <cell r="C197">
            <v>36430</v>
          </cell>
          <cell r="D197">
            <v>36523</v>
          </cell>
          <cell r="E197">
            <v>94</v>
          </cell>
          <cell r="F197">
            <v>98.86</v>
          </cell>
          <cell r="G197">
            <v>98.64</v>
          </cell>
          <cell r="H197">
            <v>32.29</v>
          </cell>
          <cell r="I197">
            <v>400000000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ГКО-3</v>
          </cell>
        </row>
        <row r="198">
          <cell r="A198" t="str">
            <v>KZ46L3003A05</v>
          </cell>
          <cell r="B198" t="str">
            <v>15/6B</v>
          </cell>
          <cell r="C198">
            <v>36431</v>
          </cell>
          <cell r="D198">
            <v>36615</v>
          </cell>
          <cell r="E198">
            <v>184</v>
          </cell>
          <cell r="F198">
            <v>95.67</v>
          </cell>
          <cell r="G198">
            <v>95.67</v>
          </cell>
          <cell r="H198">
            <v>9.0519494094282393</v>
          </cell>
          <cell r="I198">
            <v>3000000</v>
          </cell>
          <cell r="J198">
            <v>56232</v>
          </cell>
          <cell r="K198">
            <v>5340147.4400000004</v>
          </cell>
          <cell r="L198">
            <v>52632</v>
          </cell>
          <cell r="M198">
            <v>5035303.4400000004</v>
          </cell>
          <cell r="N198">
            <v>178.00491466666699</v>
          </cell>
          <cell r="O198">
            <v>6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ГКВО-6</v>
          </cell>
        </row>
        <row r="199">
          <cell r="A199" t="str">
            <v>KZ31L3112997</v>
          </cell>
          <cell r="B199" t="str">
            <v>4/3i</v>
          </cell>
          <cell r="C199">
            <v>36432</v>
          </cell>
          <cell r="D199">
            <v>36525</v>
          </cell>
          <cell r="E199">
            <v>91</v>
          </cell>
          <cell r="F199">
            <v>86.43</v>
          </cell>
          <cell r="G199">
            <v>85.82</v>
          </cell>
          <cell r="H199">
            <v>31.4</v>
          </cell>
          <cell r="I199">
            <v>400000000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1000</v>
          </cell>
          <cell r="Q199">
            <v>50</v>
          </cell>
          <cell r="R199">
            <v>25</v>
          </cell>
          <cell r="S199">
            <v>50</v>
          </cell>
          <cell r="T199" t="str">
            <v>ГИКО-3</v>
          </cell>
        </row>
        <row r="200">
          <cell r="A200" t="str">
            <v>KZ8EK1510996</v>
          </cell>
          <cell r="B200" t="str">
            <v>339/n</v>
          </cell>
          <cell r="C200">
            <v>36433</v>
          </cell>
          <cell r="D200">
            <v>36448</v>
          </cell>
          <cell r="E200">
            <v>14</v>
          </cell>
          <cell r="F200">
            <v>99.42</v>
          </cell>
          <cell r="G200">
            <v>99.42</v>
          </cell>
          <cell r="H200">
            <v>15.1679742506537</v>
          </cell>
          <cell r="I200">
            <v>200000000</v>
          </cell>
          <cell r="J200">
            <v>5399437</v>
          </cell>
          <cell r="K200">
            <v>536735358.69</v>
          </cell>
          <cell r="L200">
            <v>5084200</v>
          </cell>
          <cell r="M200">
            <v>505471164</v>
          </cell>
          <cell r="N200">
            <v>268.367679345</v>
          </cell>
          <cell r="O200" t="str">
            <v>н/д</v>
          </cell>
          <cell r="P200">
            <v>100</v>
          </cell>
          <cell r="Q200">
            <v>50</v>
          </cell>
          <cell r="R200">
            <v>25</v>
          </cell>
          <cell r="S200">
            <v>60</v>
          </cell>
          <cell r="T200" t="str">
            <v>Ноты-14</v>
          </cell>
        </row>
        <row r="201">
          <cell r="A201" t="str">
            <v>KZ8LK2210997</v>
          </cell>
          <cell r="B201" t="str">
            <v>11/$n</v>
          </cell>
          <cell r="C201">
            <v>36434</v>
          </cell>
          <cell r="D201">
            <v>36455</v>
          </cell>
          <cell r="E201">
            <v>21</v>
          </cell>
          <cell r="F201">
            <v>99.58</v>
          </cell>
          <cell r="G201">
            <v>99.58</v>
          </cell>
          <cell r="H201">
            <v>7.3107049608355403</v>
          </cell>
          <cell r="I201">
            <v>2000000</v>
          </cell>
          <cell r="J201">
            <v>92864</v>
          </cell>
          <cell r="K201">
            <v>9246221.4499999993</v>
          </cell>
          <cell r="L201">
            <v>91378</v>
          </cell>
          <cell r="M201">
            <v>9099421.2400000002</v>
          </cell>
          <cell r="N201">
            <v>462.31107250000002</v>
          </cell>
          <cell r="O201">
            <v>0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ВНоты-21</v>
          </cell>
        </row>
        <row r="202">
          <cell r="A202" t="str">
            <v>KZ43L0601A00</v>
          </cell>
          <cell r="B202" t="str">
            <v>243/3</v>
          </cell>
          <cell r="C202">
            <v>36437</v>
          </cell>
          <cell r="D202">
            <v>36531</v>
          </cell>
          <cell r="E202">
            <v>94</v>
          </cell>
          <cell r="F202">
            <v>99.58</v>
          </cell>
          <cell r="G202">
            <v>99.5</v>
          </cell>
          <cell r="H202">
            <v>25.59</v>
          </cell>
          <cell r="I202">
            <v>400000000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ГКО-3</v>
          </cell>
        </row>
        <row r="203">
          <cell r="A203" t="str">
            <v>KZ46L0604A04</v>
          </cell>
          <cell r="B203" t="str">
            <v>16/6B</v>
          </cell>
          <cell r="C203">
            <v>36438</v>
          </cell>
          <cell r="D203">
            <v>36622</v>
          </cell>
          <cell r="E203">
            <v>184</v>
          </cell>
          <cell r="F203">
            <v>95.67</v>
          </cell>
          <cell r="G203">
            <v>95.67</v>
          </cell>
          <cell r="H203">
            <v>9.0519494094282393</v>
          </cell>
          <cell r="I203">
            <v>3000000</v>
          </cell>
          <cell r="J203">
            <v>50543</v>
          </cell>
          <cell r="K203">
            <v>4812836.8099999996</v>
          </cell>
          <cell r="L203">
            <v>40653</v>
          </cell>
          <cell r="M203">
            <v>3889372.51</v>
          </cell>
          <cell r="N203">
            <v>160.42789366666699</v>
          </cell>
          <cell r="O203">
            <v>7</v>
          </cell>
          <cell r="P203">
            <v>100</v>
          </cell>
          <cell r="Q203">
            <v>141</v>
          </cell>
          <cell r="R203">
            <v>141.9</v>
          </cell>
          <cell r="S203">
            <v>50</v>
          </cell>
          <cell r="T203" t="str">
            <v>ГКВО-6</v>
          </cell>
        </row>
        <row r="204">
          <cell r="A204" t="str">
            <v>KZ95K1111998</v>
          </cell>
          <cell r="B204" t="str">
            <v>340/n</v>
          </cell>
          <cell r="C204">
            <v>36439</v>
          </cell>
          <cell r="D204">
            <v>36475</v>
          </cell>
          <cell r="E204">
            <v>35</v>
          </cell>
          <cell r="F204">
            <v>98.34</v>
          </cell>
          <cell r="G204">
            <v>98.34</v>
          </cell>
          <cell r="H204">
            <v>17.5554199715273</v>
          </cell>
          <cell r="I204">
            <v>200000000</v>
          </cell>
          <cell r="J204">
            <v>4522615</v>
          </cell>
          <cell r="K204">
            <v>444087002.25</v>
          </cell>
          <cell r="L204">
            <v>4067521</v>
          </cell>
          <cell r="M204">
            <v>400015000.13999999</v>
          </cell>
          <cell r="N204">
            <v>222.04350112500001</v>
          </cell>
          <cell r="O204">
            <v>0</v>
          </cell>
          <cell r="P204">
            <v>100</v>
          </cell>
          <cell r="Q204">
            <v>50</v>
          </cell>
          <cell r="R204">
            <v>25</v>
          </cell>
          <cell r="S204">
            <v>60</v>
          </cell>
          <cell r="T204" t="str">
            <v>Ноты-35</v>
          </cell>
        </row>
        <row r="205">
          <cell r="A205" t="str">
            <v>KZ8EK2210992</v>
          </cell>
          <cell r="B205" t="str">
            <v>341/n</v>
          </cell>
          <cell r="C205">
            <v>36440</v>
          </cell>
          <cell r="D205">
            <v>36455</v>
          </cell>
          <cell r="E205">
            <v>14</v>
          </cell>
          <cell r="F205">
            <v>99.43</v>
          </cell>
          <cell r="G205">
            <v>99.43</v>
          </cell>
          <cell r="H205">
            <v>14.9049582620938</v>
          </cell>
          <cell r="I205">
            <v>200000000</v>
          </cell>
          <cell r="J205">
            <v>14565900</v>
          </cell>
          <cell r="K205">
            <v>1447730829.78</v>
          </cell>
          <cell r="L205">
            <v>8050862</v>
          </cell>
          <cell r="M205">
            <v>800497208.65999997</v>
          </cell>
          <cell r="N205">
            <v>723.86541489000001</v>
          </cell>
          <cell r="O205" t="str">
            <v>н/д</v>
          </cell>
          <cell r="P205">
            <v>100</v>
          </cell>
          <cell r="S205">
            <v>60</v>
          </cell>
          <cell r="T205" t="str">
            <v>Ноты-14</v>
          </cell>
        </row>
        <row r="206">
          <cell r="A206" t="str">
            <v>KZ8LK2910992</v>
          </cell>
          <cell r="B206" t="str">
            <v>12/$n</v>
          </cell>
          <cell r="C206">
            <v>36441</v>
          </cell>
          <cell r="D206">
            <v>36462</v>
          </cell>
          <cell r="E206">
            <v>21</v>
          </cell>
          <cell r="F206">
            <v>99.58</v>
          </cell>
          <cell r="G206">
            <v>99.58</v>
          </cell>
          <cell r="H206">
            <v>7.3107049608355403</v>
          </cell>
          <cell r="I206">
            <v>2000000</v>
          </cell>
          <cell r="J206">
            <v>55155</v>
          </cell>
          <cell r="K206">
            <v>5487677.5099999998</v>
          </cell>
          <cell r="L206">
            <v>37308</v>
          </cell>
          <cell r="M206">
            <v>3715131.64</v>
          </cell>
          <cell r="N206">
            <v>274.38387549999999</v>
          </cell>
          <cell r="O206" t="str">
            <v>н/д</v>
          </cell>
          <cell r="P206">
            <v>100</v>
          </cell>
          <cell r="Q206">
            <v>141</v>
          </cell>
          <cell r="R206">
            <v>140.80000000000001</v>
          </cell>
          <cell r="S206">
            <v>60</v>
          </cell>
          <cell r="T206" t="str">
            <v>ВНоты-21</v>
          </cell>
        </row>
        <row r="207">
          <cell r="A207" t="str">
            <v>KZ43L1301A01</v>
          </cell>
          <cell r="B207" t="str">
            <v>244/3</v>
          </cell>
          <cell r="C207">
            <v>36444</v>
          </cell>
          <cell r="D207">
            <v>36538</v>
          </cell>
          <cell r="E207">
            <v>94</v>
          </cell>
          <cell r="F207">
            <v>94.13</v>
          </cell>
          <cell r="G207">
            <v>93.95</v>
          </cell>
          <cell r="H207">
            <v>24.94</v>
          </cell>
          <cell r="I207">
            <v>400000000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50</v>
          </cell>
          <cell r="T207" t="str">
            <v>ГКО-3</v>
          </cell>
        </row>
        <row r="208">
          <cell r="A208" t="str">
            <v>KZ46L1304A05</v>
          </cell>
          <cell r="B208" t="str">
            <v>17/6B</v>
          </cell>
          <cell r="C208">
            <v>36445</v>
          </cell>
          <cell r="D208">
            <v>36629</v>
          </cell>
          <cell r="E208">
            <v>184</v>
          </cell>
          <cell r="F208">
            <v>95.67</v>
          </cell>
          <cell r="G208">
            <v>95.67</v>
          </cell>
          <cell r="H208">
            <v>9.0519494094282393</v>
          </cell>
          <cell r="I208">
            <v>3000000</v>
          </cell>
          <cell r="J208">
            <v>58246</v>
          </cell>
          <cell r="K208">
            <v>5545727</v>
          </cell>
          <cell r="L208">
            <v>52661</v>
          </cell>
          <cell r="M208">
            <v>5038102.6500000004</v>
          </cell>
          <cell r="N208">
            <v>184.857566666667</v>
          </cell>
          <cell r="O208">
            <v>11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ГКВО-6</v>
          </cell>
        </row>
        <row r="209">
          <cell r="A209" t="str">
            <v>KZ96K2511996</v>
          </cell>
          <cell r="B209" t="str">
            <v>342/n</v>
          </cell>
          <cell r="C209">
            <v>36446</v>
          </cell>
          <cell r="D209">
            <v>36489</v>
          </cell>
          <cell r="E209">
            <v>42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Ноты-42</v>
          </cell>
        </row>
        <row r="210">
          <cell r="A210" t="str">
            <v>KZ8SK1211991</v>
          </cell>
          <cell r="B210" t="str">
            <v>343/n</v>
          </cell>
          <cell r="C210">
            <v>36447</v>
          </cell>
          <cell r="D210">
            <v>36476</v>
          </cell>
          <cell r="E210">
            <v>28</v>
          </cell>
          <cell r="F210">
            <v>98.81</v>
          </cell>
          <cell r="G210">
            <v>98.81</v>
          </cell>
          <cell r="H210">
            <v>15.6563100900718</v>
          </cell>
          <cell r="I210">
            <v>200000000</v>
          </cell>
          <cell r="J210">
            <v>7161883</v>
          </cell>
          <cell r="K210">
            <v>707119042.02999997</v>
          </cell>
          <cell r="L210">
            <v>4501787</v>
          </cell>
          <cell r="M210">
            <v>444821573.47000003</v>
          </cell>
          <cell r="N210">
            <v>353.55952101499997</v>
          </cell>
          <cell r="O210">
            <v>0</v>
          </cell>
          <cell r="P210">
            <v>100</v>
          </cell>
          <cell r="Q210">
            <v>50</v>
          </cell>
          <cell r="R210">
            <v>15</v>
          </cell>
          <cell r="S210">
            <v>60</v>
          </cell>
          <cell r="T210" t="str">
            <v>Ноты-28</v>
          </cell>
        </row>
        <row r="211">
          <cell r="A211" t="str">
            <v>KZ8LK0511990</v>
          </cell>
          <cell r="B211" t="str">
            <v>13/$n</v>
          </cell>
          <cell r="C211">
            <v>36448</v>
          </cell>
          <cell r="D211">
            <v>36469</v>
          </cell>
          <cell r="E211">
            <v>21</v>
          </cell>
          <cell r="F211">
            <v>99.58</v>
          </cell>
          <cell r="G211">
            <v>99.58</v>
          </cell>
          <cell r="H211">
            <v>7.3107049608355403</v>
          </cell>
          <cell r="I211">
            <v>2000000</v>
          </cell>
          <cell r="J211">
            <v>57826</v>
          </cell>
          <cell r="K211">
            <v>5756401.2400000002</v>
          </cell>
          <cell r="L211">
            <v>6316</v>
          </cell>
          <cell r="M211">
            <v>628947.28</v>
          </cell>
          <cell r="N211">
            <v>287.82006200000001</v>
          </cell>
          <cell r="O211">
            <v>0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ВНоты-21</v>
          </cell>
        </row>
        <row r="212">
          <cell r="A212" t="str">
            <v>KZ43L2001A02</v>
          </cell>
          <cell r="B212" t="str">
            <v>245/3</v>
          </cell>
          <cell r="C212">
            <v>36451</v>
          </cell>
          <cell r="D212">
            <v>36545</v>
          </cell>
          <cell r="E212">
            <v>94</v>
          </cell>
          <cell r="F212">
            <v>86.81</v>
          </cell>
          <cell r="G212">
            <v>86.6</v>
          </cell>
          <cell r="H212">
            <v>30.39</v>
          </cell>
          <cell r="I212">
            <v>400000000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50</v>
          </cell>
          <cell r="T212" t="str">
            <v>ГКО-3</v>
          </cell>
        </row>
        <row r="213">
          <cell r="A213" t="str">
            <v>KZ46L2004A06</v>
          </cell>
          <cell r="B213" t="str">
            <v>18/6B</v>
          </cell>
          <cell r="C213">
            <v>36452</v>
          </cell>
          <cell r="D213">
            <v>36636</v>
          </cell>
          <cell r="E213">
            <v>184</v>
          </cell>
          <cell r="F213">
            <v>95.67</v>
          </cell>
          <cell r="G213">
            <v>95.67</v>
          </cell>
          <cell r="H213">
            <v>9.0519494094282393</v>
          </cell>
          <cell r="I213">
            <v>3000000</v>
          </cell>
          <cell r="J213">
            <v>39889</v>
          </cell>
          <cell r="K213">
            <v>3791540.09</v>
          </cell>
          <cell r="L213">
            <v>35979</v>
          </cell>
          <cell r="M213">
            <v>3442111.75</v>
          </cell>
          <cell r="N213">
            <v>126.38466966666699</v>
          </cell>
          <cell r="O213">
            <v>11</v>
          </cell>
          <cell r="P213">
            <v>100</v>
          </cell>
          <cell r="Q213">
            <v>141</v>
          </cell>
          <cell r="R213">
            <v>142.25</v>
          </cell>
          <cell r="S213">
            <v>50</v>
          </cell>
          <cell r="T213" t="str">
            <v>ГКВО-6</v>
          </cell>
        </row>
        <row r="214">
          <cell r="A214" t="str">
            <v>KZ96K0212993</v>
          </cell>
          <cell r="B214" t="str">
            <v>344/n</v>
          </cell>
          <cell r="C214">
            <v>36453</v>
          </cell>
          <cell r="D214">
            <v>36496</v>
          </cell>
          <cell r="E214">
            <v>42</v>
          </cell>
          <cell r="F214">
            <v>98.18</v>
          </cell>
          <cell r="G214">
            <v>98.18</v>
          </cell>
          <cell r="H214">
            <v>16.065729612276701</v>
          </cell>
          <cell r="I214">
            <v>200000000</v>
          </cell>
          <cell r="J214">
            <v>7159673</v>
          </cell>
          <cell r="K214">
            <v>700278926.78999996</v>
          </cell>
          <cell r="L214">
            <v>5092687</v>
          </cell>
          <cell r="M214">
            <v>500000009.66000003</v>
          </cell>
          <cell r="N214">
            <v>350.13946339500001</v>
          </cell>
          <cell r="O214" t="str">
            <v>н/д</v>
          </cell>
          <cell r="P214">
            <v>100</v>
          </cell>
          <cell r="S214">
            <v>60</v>
          </cell>
          <cell r="T214" t="str">
            <v>Ноты-42</v>
          </cell>
        </row>
        <row r="215">
          <cell r="A215" t="str">
            <v>KZ8SK1911996</v>
          </cell>
          <cell r="B215" t="str">
            <v>345/n</v>
          </cell>
          <cell r="C215">
            <v>36454</v>
          </cell>
          <cell r="D215">
            <v>36483</v>
          </cell>
          <cell r="E215">
            <v>28</v>
          </cell>
          <cell r="F215">
            <v>98.82</v>
          </cell>
          <cell r="G215">
            <v>98.82</v>
          </cell>
          <cell r="H215">
            <v>15.5231734466708</v>
          </cell>
          <cell r="I215">
            <v>200000000</v>
          </cell>
          <cell r="J215">
            <v>17878634</v>
          </cell>
          <cell r="K215">
            <v>1766109185.5699999</v>
          </cell>
          <cell r="L215">
            <v>11858868</v>
          </cell>
          <cell r="M215">
            <v>1171893335.76</v>
          </cell>
          <cell r="N215">
            <v>883.05459278499995</v>
          </cell>
          <cell r="O215">
            <v>8</v>
          </cell>
          <cell r="P215">
            <v>100</v>
          </cell>
          <cell r="Q215">
            <v>80</v>
          </cell>
          <cell r="R215">
            <v>30</v>
          </cell>
          <cell r="S215">
            <v>60</v>
          </cell>
          <cell r="T215" t="str">
            <v>Ноты-28</v>
          </cell>
        </row>
        <row r="216">
          <cell r="A216" t="str">
            <v>KZ8EK0511995</v>
          </cell>
          <cell r="B216" t="str">
            <v>14/$n</v>
          </cell>
          <cell r="C216">
            <v>36455</v>
          </cell>
          <cell r="D216">
            <v>36469</v>
          </cell>
          <cell r="E216">
            <v>14</v>
          </cell>
          <cell r="F216">
            <v>99.73</v>
          </cell>
          <cell r="G216">
            <v>99.73</v>
          </cell>
          <cell r="H216">
            <v>7.03900531434864</v>
          </cell>
          <cell r="I216">
            <v>2000000</v>
          </cell>
          <cell r="J216">
            <v>132567</v>
          </cell>
          <cell r="K216">
            <v>13219282.24</v>
          </cell>
          <cell r="L216">
            <v>71145</v>
          </cell>
          <cell r="M216">
            <v>7095290.8499999996</v>
          </cell>
          <cell r="N216">
            <v>660.964112</v>
          </cell>
          <cell r="O216">
            <v>0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ВНоты-14</v>
          </cell>
        </row>
        <row r="217">
          <cell r="A217" t="str">
            <v>KZ46L2704A09</v>
          </cell>
          <cell r="B217" t="str">
            <v>19/6B</v>
          </cell>
          <cell r="C217">
            <v>36459</v>
          </cell>
          <cell r="D217">
            <v>36643</v>
          </cell>
          <cell r="E217">
            <v>184</v>
          </cell>
          <cell r="F217">
            <v>95.67</v>
          </cell>
          <cell r="G217">
            <v>95.67</v>
          </cell>
          <cell r="H217">
            <v>9.0519494094282393</v>
          </cell>
          <cell r="I217">
            <v>3000000</v>
          </cell>
          <cell r="J217">
            <v>62854</v>
          </cell>
          <cell r="K217">
            <v>5991143.8300000001</v>
          </cell>
          <cell r="L217">
            <v>59814</v>
          </cell>
          <cell r="M217">
            <v>5722405.3799999999</v>
          </cell>
          <cell r="N217">
            <v>199.70479433333301</v>
          </cell>
          <cell r="O217">
            <v>9</v>
          </cell>
          <cell r="P217">
            <v>100</v>
          </cell>
          <cell r="Q217">
            <v>140.80000000000001</v>
          </cell>
          <cell r="R217">
            <v>142.15</v>
          </cell>
          <cell r="S217">
            <v>50</v>
          </cell>
          <cell r="T217" t="str">
            <v>ГКВО-6</v>
          </cell>
        </row>
        <row r="218">
          <cell r="A218" t="str">
            <v>KZ8SK2511993</v>
          </cell>
          <cell r="B218" t="str">
            <v>346/n</v>
          </cell>
          <cell r="C218">
            <v>36460</v>
          </cell>
          <cell r="D218">
            <v>36489</v>
          </cell>
          <cell r="E218">
            <v>28</v>
          </cell>
          <cell r="F218">
            <v>98.85</v>
          </cell>
          <cell r="G218">
            <v>98.85</v>
          </cell>
          <cell r="H218">
            <v>15.1239251390997</v>
          </cell>
          <cell r="I218">
            <v>200000000</v>
          </cell>
          <cell r="J218">
            <v>5242575</v>
          </cell>
          <cell r="K218">
            <v>518023053.39999998</v>
          </cell>
          <cell r="L218">
            <v>4587002</v>
          </cell>
          <cell r="M218">
            <v>453425147.69999999</v>
          </cell>
          <cell r="N218">
            <v>259.01152669999999</v>
          </cell>
          <cell r="O218">
            <v>6</v>
          </cell>
          <cell r="P218">
            <v>100</v>
          </cell>
          <cell r="S218">
            <v>60</v>
          </cell>
          <cell r="T218" t="str">
            <v>Ноты-28</v>
          </cell>
        </row>
        <row r="219">
          <cell r="A219" t="str">
            <v>KZ31L3101A03</v>
          </cell>
          <cell r="B219" t="str">
            <v>5/3i</v>
          </cell>
          <cell r="C219">
            <v>36461</v>
          </cell>
          <cell r="D219">
            <v>36556</v>
          </cell>
          <cell r="E219">
            <v>91</v>
          </cell>
          <cell r="F219">
            <v>87.81</v>
          </cell>
          <cell r="G219">
            <v>87.72</v>
          </cell>
          <cell r="H219">
            <v>9.75</v>
          </cell>
          <cell r="I219">
            <v>300000000</v>
          </cell>
          <cell r="J219">
            <v>120000</v>
          </cell>
          <cell r="K219">
            <v>120000000</v>
          </cell>
          <cell r="L219">
            <v>100000</v>
          </cell>
          <cell r="M219">
            <v>100000000</v>
          </cell>
          <cell r="N219">
            <v>40</v>
          </cell>
          <cell r="O219">
            <v>4</v>
          </cell>
          <cell r="P219">
            <v>1000</v>
          </cell>
          <cell r="Q219">
            <v>50</v>
          </cell>
          <cell r="R219">
            <v>30</v>
          </cell>
          <cell r="S219">
            <v>50</v>
          </cell>
          <cell r="T219" t="str">
            <v>ГИКО-3</v>
          </cell>
        </row>
        <row r="220">
          <cell r="A220" t="str">
            <v>KZ95K0312993</v>
          </cell>
          <cell r="B220" t="str">
            <v>15/$n</v>
          </cell>
          <cell r="C220">
            <v>36462</v>
          </cell>
          <cell r="D220">
            <v>36497</v>
          </cell>
          <cell r="E220">
            <v>35</v>
          </cell>
          <cell r="F220">
            <v>99.33</v>
          </cell>
          <cell r="G220">
            <v>99.33</v>
          </cell>
          <cell r="H220">
            <v>7.0150005033726197</v>
          </cell>
          <cell r="I220">
            <v>2000000</v>
          </cell>
          <cell r="J220">
            <v>6303</v>
          </cell>
          <cell r="K220">
            <v>617259.11</v>
          </cell>
          <cell r="L220">
            <v>4702</v>
          </cell>
          <cell r="M220">
            <v>467049.66</v>
          </cell>
          <cell r="N220">
            <v>30.862955500000002</v>
          </cell>
          <cell r="O220" t="str">
            <v>н/д</v>
          </cell>
          <cell r="P220">
            <v>100</v>
          </cell>
          <cell r="Q220">
            <v>140.80000000000001</v>
          </cell>
          <cell r="R220">
            <v>138</v>
          </cell>
          <cell r="S220">
            <v>60</v>
          </cell>
          <cell r="T220" t="str">
            <v>ВНоты-35</v>
          </cell>
        </row>
        <row r="221">
          <cell r="A221" t="str">
            <v>KZ43L0302A02</v>
          </cell>
          <cell r="B221" t="str">
            <v>246/3</v>
          </cell>
          <cell r="C221">
            <v>36465</v>
          </cell>
          <cell r="D221">
            <v>36559</v>
          </cell>
          <cell r="E221">
            <v>94</v>
          </cell>
          <cell r="F221">
            <v>96.23</v>
          </cell>
          <cell r="G221">
            <v>96.15</v>
          </cell>
          <cell r="H221">
            <v>15.670788735321601</v>
          </cell>
          <cell r="I221">
            <v>400000000</v>
          </cell>
          <cell r="J221">
            <v>1972672</v>
          </cell>
          <cell r="K221">
            <v>188867180.69999999</v>
          </cell>
          <cell r="L221">
            <v>1558822</v>
          </cell>
          <cell r="M221">
            <v>150000054.69999999</v>
          </cell>
          <cell r="N221">
            <v>47.216795175000001</v>
          </cell>
          <cell r="O221">
            <v>5</v>
          </cell>
          <cell r="P221">
            <v>100</v>
          </cell>
          <cell r="S221">
            <v>50</v>
          </cell>
          <cell r="T221" t="str">
            <v>ГКО-3</v>
          </cell>
        </row>
        <row r="222">
          <cell r="A222" t="str">
            <v>KZ46L0405A05</v>
          </cell>
          <cell r="B222" t="str">
            <v>20/6B</v>
          </cell>
          <cell r="C222">
            <v>36466</v>
          </cell>
          <cell r="D222">
            <v>36650</v>
          </cell>
          <cell r="E222">
            <v>184</v>
          </cell>
          <cell r="F222">
            <v>95.67</v>
          </cell>
          <cell r="G222">
            <v>95.67</v>
          </cell>
          <cell r="H222">
            <v>9.0519494094282393</v>
          </cell>
          <cell r="I222">
            <v>3000000</v>
          </cell>
          <cell r="J222">
            <v>67185</v>
          </cell>
          <cell r="K222">
            <v>6402594.7800000003</v>
          </cell>
          <cell r="L222">
            <v>58740</v>
          </cell>
          <cell r="M222">
            <v>5619655.7999999998</v>
          </cell>
          <cell r="N222">
            <v>213.419826</v>
          </cell>
          <cell r="O222">
            <v>9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ГКВО-6</v>
          </cell>
        </row>
        <row r="223">
          <cell r="A223" t="str">
            <v>KZ95K0912990</v>
          </cell>
          <cell r="B223" t="str">
            <v>347/n</v>
          </cell>
          <cell r="C223">
            <v>36467</v>
          </cell>
          <cell r="D223">
            <v>36503</v>
          </cell>
          <cell r="E223">
            <v>35</v>
          </cell>
          <cell r="F223">
            <v>98.58</v>
          </cell>
          <cell r="G223">
            <v>98.58</v>
          </cell>
          <cell r="H223">
            <v>14.9807263136539</v>
          </cell>
          <cell r="I223">
            <v>200000000</v>
          </cell>
          <cell r="J223">
            <v>23611478</v>
          </cell>
          <cell r="K223">
            <v>2324817336.5999999</v>
          </cell>
          <cell r="L223">
            <v>17268809</v>
          </cell>
          <cell r="M223">
            <v>1702359191.22</v>
          </cell>
          <cell r="N223">
            <v>1162.4086683</v>
          </cell>
          <cell r="O223">
            <v>0</v>
          </cell>
          <cell r="P223">
            <v>100</v>
          </cell>
          <cell r="Q223">
            <v>30</v>
          </cell>
          <cell r="R223">
            <v>15</v>
          </cell>
          <cell r="S223">
            <v>60</v>
          </cell>
          <cell r="T223" t="str">
            <v>Ноты-35</v>
          </cell>
        </row>
        <row r="224">
          <cell r="A224" t="str">
            <v>KZ96K1712991</v>
          </cell>
          <cell r="B224" t="str">
            <v>348/n</v>
          </cell>
          <cell r="C224">
            <v>36468</v>
          </cell>
          <cell r="D224">
            <v>36511</v>
          </cell>
          <cell r="E224">
            <v>42</v>
          </cell>
          <cell r="F224">
            <v>98.32</v>
          </cell>
          <cell r="G224">
            <v>98.32</v>
          </cell>
          <cell r="H224">
            <v>14.808787632221399</v>
          </cell>
          <cell r="I224">
            <v>200000000</v>
          </cell>
          <cell r="J224">
            <v>7627172</v>
          </cell>
          <cell r="K224">
            <v>748028363.40999997</v>
          </cell>
          <cell r="L224">
            <v>4068349</v>
          </cell>
          <cell r="M224">
            <v>400000073.68000001</v>
          </cell>
          <cell r="N224">
            <v>374.014181705</v>
          </cell>
          <cell r="O224" t="str">
            <v>н/д</v>
          </cell>
          <cell r="P224">
            <v>100</v>
          </cell>
          <cell r="S224">
            <v>60</v>
          </cell>
          <cell r="T224" t="str">
            <v>Ноты-42</v>
          </cell>
        </row>
        <row r="225">
          <cell r="A225" t="str">
            <v>KZ8LK2611996</v>
          </cell>
          <cell r="B225" t="str">
            <v>16/$n</v>
          </cell>
          <cell r="C225">
            <v>36469</v>
          </cell>
          <cell r="D225">
            <v>36490</v>
          </cell>
          <cell r="E225">
            <v>21</v>
          </cell>
          <cell r="F225">
            <v>99.59</v>
          </cell>
          <cell r="G225">
            <v>99.59</v>
          </cell>
          <cell r="H225">
            <v>7.13592395488162</v>
          </cell>
          <cell r="I225">
            <v>2000000</v>
          </cell>
          <cell r="J225">
            <v>131398</v>
          </cell>
          <cell r="K225">
            <v>13084330.17</v>
          </cell>
          <cell r="L225">
            <v>50092</v>
          </cell>
          <cell r="M225">
            <v>4988662.28</v>
          </cell>
          <cell r="N225">
            <v>654.21650850000003</v>
          </cell>
          <cell r="O225" t="str">
            <v>н/д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ВНоты-21</v>
          </cell>
        </row>
        <row r="226">
          <cell r="A226" t="str">
            <v>KZ43L1002A03</v>
          </cell>
          <cell r="B226" t="str">
            <v>247/3</v>
          </cell>
          <cell r="C226">
            <v>36472</v>
          </cell>
          <cell r="D226">
            <v>36566</v>
          </cell>
          <cell r="E226">
            <v>94</v>
          </cell>
          <cell r="F226">
            <v>96.23</v>
          </cell>
          <cell r="G226">
            <v>96.23</v>
          </cell>
          <cell r="H226">
            <v>15.670788735321601</v>
          </cell>
          <cell r="I226">
            <v>400000000</v>
          </cell>
          <cell r="J226">
            <v>2930177</v>
          </cell>
          <cell r="K226">
            <v>279480492.70999998</v>
          </cell>
          <cell r="L226">
            <v>1876177</v>
          </cell>
          <cell r="M226">
            <v>180544512.71000001</v>
          </cell>
          <cell r="N226">
            <v>69.870123177500005</v>
          </cell>
          <cell r="O226">
            <v>6</v>
          </cell>
          <cell r="P226">
            <v>100</v>
          </cell>
          <cell r="Q226">
            <v>30</v>
          </cell>
          <cell r="R226">
            <v>30</v>
          </cell>
          <cell r="S226">
            <v>50</v>
          </cell>
          <cell r="T226" t="str">
            <v>ГКО-3</v>
          </cell>
        </row>
        <row r="227">
          <cell r="A227" t="str">
            <v>KZ46L1105A06</v>
          </cell>
          <cell r="B227" t="str">
            <v>21/6B</v>
          </cell>
          <cell r="C227">
            <v>36473</v>
          </cell>
          <cell r="D227">
            <v>36657</v>
          </cell>
          <cell r="E227">
            <v>184</v>
          </cell>
          <cell r="F227">
            <v>95.67</v>
          </cell>
          <cell r="G227">
            <v>95.67</v>
          </cell>
          <cell r="H227">
            <v>9.0519494094282393</v>
          </cell>
          <cell r="I227">
            <v>3000000</v>
          </cell>
          <cell r="J227">
            <v>207841</v>
          </cell>
          <cell r="K227">
            <v>18945000.710000001</v>
          </cell>
          <cell r="L227">
            <v>56869</v>
          </cell>
          <cell r="M227">
            <v>5440579.1100000003</v>
          </cell>
          <cell r="N227">
            <v>631.50002366666695</v>
          </cell>
          <cell r="O227">
            <v>10</v>
          </cell>
          <cell r="P227">
            <v>100</v>
          </cell>
          <cell r="Q227">
            <v>140.19999999999999</v>
          </cell>
          <cell r="R227">
            <v>142.1</v>
          </cell>
          <cell r="S227">
            <v>50</v>
          </cell>
          <cell r="T227" t="str">
            <v>ГКВО-6</v>
          </cell>
        </row>
        <row r="228">
          <cell r="A228" t="str">
            <v>KZ97K3012992</v>
          </cell>
          <cell r="B228" t="str">
            <v>349/n</v>
          </cell>
          <cell r="C228">
            <v>36474</v>
          </cell>
          <cell r="D228">
            <v>36524</v>
          </cell>
          <cell r="E228">
            <v>49</v>
          </cell>
          <cell r="F228">
            <v>98.16</v>
          </cell>
          <cell r="G228">
            <v>98.16</v>
          </cell>
          <cell r="H228">
            <v>13.924787518919601</v>
          </cell>
          <cell r="I228">
            <v>200000000</v>
          </cell>
          <cell r="J228">
            <v>5994613</v>
          </cell>
          <cell r="K228">
            <v>587669374.24000001</v>
          </cell>
          <cell r="L228">
            <v>5574303</v>
          </cell>
          <cell r="M228">
            <v>547173582.48000002</v>
          </cell>
          <cell r="N228">
            <v>293.83468712000001</v>
          </cell>
          <cell r="O228">
            <v>7</v>
          </cell>
          <cell r="P228">
            <v>100</v>
          </cell>
          <cell r="S228">
            <v>60</v>
          </cell>
          <cell r="T228" t="str">
            <v>Ноты-49</v>
          </cell>
        </row>
        <row r="229">
          <cell r="A229" t="str">
            <v>KZ8LK0312993</v>
          </cell>
          <cell r="B229" t="str">
            <v>17/$n</v>
          </cell>
          <cell r="C229">
            <v>36475</v>
          </cell>
          <cell r="D229">
            <v>36497</v>
          </cell>
          <cell r="E229">
            <v>21</v>
          </cell>
          <cell r="F229">
            <v>98.97</v>
          </cell>
          <cell r="G229">
            <v>98.83</v>
          </cell>
          <cell r="H229">
            <v>29.14</v>
          </cell>
          <cell r="I229">
            <v>2000000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ВНоты-28</v>
          </cell>
        </row>
        <row r="230">
          <cell r="A230" t="str">
            <v>KZ8SK1012993</v>
          </cell>
          <cell r="B230" t="str">
            <v>350/n</v>
          </cell>
          <cell r="C230">
            <v>36476</v>
          </cell>
          <cell r="D230">
            <v>36504</v>
          </cell>
          <cell r="E230">
            <v>28</v>
          </cell>
          <cell r="F230">
            <v>98.99</v>
          </cell>
          <cell r="G230">
            <v>98.99</v>
          </cell>
          <cell r="H230">
            <v>13.263966057177599</v>
          </cell>
          <cell r="I230">
            <v>200000000</v>
          </cell>
          <cell r="J230">
            <v>13958197</v>
          </cell>
          <cell r="K230">
            <v>1381613466.6800001</v>
          </cell>
          <cell r="L230">
            <v>12945047</v>
          </cell>
          <cell r="M230">
            <v>1281430202.53</v>
          </cell>
          <cell r="N230">
            <v>690.80673334000005</v>
          </cell>
          <cell r="O230">
            <v>7</v>
          </cell>
          <cell r="P230">
            <v>100</v>
          </cell>
          <cell r="Q230">
            <v>50</v>
          </cell>
          <cell r="R230">
            <v>30</v>
          </cell>
          <cell r="S230">
            <v>60</v>
          </cell>
          <cell r="T230" t="str">
            <v>Ноты-28</v>
          </cell>
        </row>
        <row r="231">
          <cell r="A231" t="str">
            <v>KZ43L1702A06</v>
          </cell>
          <cell r="B231" t="str">
            <v>248/3</v>
          </cell>
          <cell r="C231">
            <v>36479</v>
          </cell>
          <cell r="D231">
            <v>36573</v>
          </cell>
          <cell r="E231">
            <v>94</v>
          </cell>
          <cell r="F231">
            <v>96.23</v>
          </cell>
          <cell r="G231">
            <v>96.22</v>
          </cell>
          <cell r="H231">
            <v>15.670788735321601</v>
          </cell>
          <cell r="I231">
            <v>400000000</v>
          </cell>
          <cell r="J231">
            <v>4718240</v>
          </cell>
          <cell r="K231">
            <v>451304938.10000002</v>
          </cell>
          <cell r="L231">
            <v>2637130</v>
          </cell>
          <cell r="M231">
            <v>253768941.40000001</v>
          </cell>
          <cell r="N231">
            <v>112.826234525</v>
          </cell>
          <cell r="O231">
            <v>7</v>
          </cell>
          <cell r="P231">
            <v>100</v>
          </cell>
          <cell r="Q231">
            <v>50</v>
          </cell>
          <cell r="R231">
            <v>30</v>
          </cell>
          <cell r="S231">
            <v>50</v>
          </cell>
          <cell r="T231" t="str">
            <v>ГКО-3</v>
          </cell>
        </row>
        <row r="232">
          <cell r="A232" t="str">
            <v>KZ46L1805A09</v>
          </cell>
          <cell r="B232" t="str">
            <v>22/6B</v>
          </cell>
          <cell r="C232">
            <v>36480</v>
          </cell>
          <cell r="D232">
            <v>36664</v>
          </cell>
          <cell r="E232">
            <v>184</v>
          </cell>
          <cell r="F232">
            <v>95.67</v>
          </cell>
          <cell r="G232">
            <v>95.67</v>
          </cell>
          <cell r="H232">
            <v>9.0519494094282393</v>
          </cell>
          <cell r="I232">
            <v>3000000</v>
          </cell>
          <cell r="J232">
            <v>62944</v>
          </cell>
          <cell r="K232">
            <v>6007647.5199999996</v>
          </cell>
          <cell r="L232">
            <v>35014</v>
          </cell>
          <cell r="M232">
            <v>3349789.38</v>
          </cell>
          <cell r="N232">
            <v>200.254917333333</v>
          </cell>
          <cell r="O232">
            <v>8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ГКВО-6</v>
          </cell>
        </row>
        <row r="233">
          <cell r="A233" t="str">
            <v>KZ95K2312991</v>
          </cell>
          <cell r="B233" t="str">
            <v>351/n</v>
          </cell>
          <cell r="C233">
            <v>36481</v>
          </cell>
          <cell r="D233">
            <v>36517</v>
          </cell>
          <cell r="E233">
            <v>35</v>
          </cell>
          <cell r="F233">
            <v>98.73</v>
          </cell>
          <cell r="G233">
            <v>98.69</v>
          </cell>
          <cell r="H233">
            <v>13.3778993213815</v>
          </cell>
          <cell r="I233">
            <v>200000000</v>
          </cell>
          <cell r="J233">
            <v>7975309</v>
          </cell>
          <cell r="K233">
            <v>786629274.15999997</v>
          </cell>
          <cell r="L233">
            <v>6766491</v>
          </cell>
          <cell r="M233">
            <v>668041624.21000004</v>
          </cell>
          <cell r="N233">
            <v>393.31463708000001</v>
          </cell>
          <cell r="O233" t="str">
            <v>н/д</v>
          </cell>
          <cell r="P233">
            <v>100</v>
          </cell>
          <cell r="S233">
            <v>60</v>
          </cell>
          <cell r="T233" t="str">
            <v>Ноты-35</v>
          </cell>
        </row>
        <row r="234">
          <cell r="A234" t="str">
            <v>KZ43L1802A05</v>
          </cell>
          <cell r="B234" t="str">
            <v>249/3</v>
          </cell>
          <cell r="C234">
            <v>36482</v>
          </cell>
          <cell r="D234">
            <v>36574</v>
          </cell>
          <cell r="E234">
            <v>92</v>
          </cell>
          <cell r="F234">
            <v>96.23</v>
          </cell>
          <cell r="G234">
            <v>96.2</v>
          </cell>
          <cell r="H234">
            <v>15.670788735321601</v>
          </cell>
          <cell r="I234">
            <v>500000000</v>
          </cell>
          <cell r="J234">
            <v>16950023</v>
          </cell>
          <cell r="K234">
            <v>1625544008.5899999</v>
          </cell>
          <cell r="L234">
            <v>11687823</v>
          </cell>
          <cell r="M234">
            <v>1124690664.5899999</v>
          </cell>
          <cell r="N234">
            <v>325.108801718</v>
          </cell>
          <cell r="O234">
            <v>9</v>
          </cell>
          <cell r="P234">
            <v>100</v>
          </cell>
          <cell r="Q234">
            <v>30</v>
          </cell>
          <cell r="R234">
            <v>30</v>
          </cell>
          <cell r="S234">
            <v>50</v>
          </cell>
          <cell r="T234" t="str">
            <v>ГКО-3</v>
          </cell>
        </row>
        <row r="235">
          <cell r="A235" t="str">
            <v>KZ46L1905A08</v>
          </cell>
          <cell r="B235" t="str">
            <v>110/6</v>
          </cell>
          <cell r="C235">
            <v>36483</v>
          </cell>
          <cell r="D235">
            <v>36665</v>
          </cell>
          <cell r="E235">
            <v>182</v>
          </cell>
          <cell r="F235">
            <v>92.38</v>
          </cell>
          <cell r="G235">
            <v>92.38</v>
          </cell>
          <cell r="H235">
            <v>16.497077289456598</v>
          </cell>
          <cell r="I235">
            <v>500000000</v>
          </cell>
          <cell r="J235">
            <v>5390942</v>
          </cell>
          <cell r="K235">
            <v>493936561.95999998</v>
          </cell>
          <cell r="L235">
            <v>4380942</v>
          </cell>
          <cell r="M235">
            <v>404711421.95999998</v>
          </cell>
          <cell r="N235">
            <v>98.787312392000004</v>
          </cell>
          <cell r="O235">
            <v>5</v>
          </cell>
          <cell r="P235">
            <v>100</v>
          </cell>
          <cell r="Q235">
            <v>50</v>
          </cell>
          <cell r="R235">
            <v>15</v>
          </cell>
          <cell r="S235">
            <v>50</v>
          </cell>
          <cell r="T235" t="str">
            <v>ГКО-6</v>
          </cell>
        </row>
        <row r="236">
          <cell r="A236" t="str">
            <v>KZ46L2505A00</v>
          </cell>
          <cell r="B236" t="str">
            <v>23/6B</v>
          </cell>
          <cell r="C236">
            <v>36486</v>
          </cell>
          <cell r="D236">
            <v>36671</v>
          </cell>
          <cell r="E236">
            <v>185</v>
          </cell>
          <cell r="F236">
            <v>95.67</v>
          </cell>
          <cell r="G236">
            <v>95.67</v>
          </cell>
          <cell r="H236">
            <v>9.0024852050051294</v>
          </cell>
          <cell r="I236">
            <v>3000000</v>
          </cell>
          <cell r="J236">
            <v>86115</v>
          </cell>
          <cell r="K236">
            <v>8212873.9000000004</v>
          </cell>
          <cell r="L236">
            <v>55270</v>
          </cell>
          <cell r="M236">
            <v>5287680.9000000004</v>
          </cell>
          <cell r="N236">
            <v>273.76246333333302</v>
          </cell>
          <cell r="O236">
            <v>7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ГКВО-6</v>
          </cell>
        </row>
        <row r="237">
          <cell r="A237" t="str">
            <v>KZ49L2408A05</v>
          </cell>
          <cell r="B237" t="str">
            <v>1/9B</v>
          </cell>
          <cell r="C237">
            <v>36487</v>
          </cell>
          <cell r="D237">
            <v>36762</v>
          </cell>
          <cell r="E237">
            <v>275</v>
          </cell>
          <cell r="F237">
            <v>93.22</v>
          </cell>
          <cell r="G237">
            <v>93.22</v>
          </cell>
          <cell r="H237">
            <v>9.6974898090538506</v>
          </cell>
          <cell r="I237">
            <v>2000000</v>
          </cell>
          <cell r="J237">
            <v>84557</v>
          </cell>
          <cell r="K237">
            <v>7816283.8300000001</v>
          </cell>
          <cell r="L237">
            <v>63752</v>
          </cell>
          <cell r="M237">
            <v>5942961.4400000004</v>
          </cell>
          <cell r="N237">
            <v>390.81419149999999</v>
          </cell>
          <cell r="O237">
            <v>5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ГКВО-9</v>
          </cell>
        </row>
        <row r="238">
          <cell r="A238" t="str">
            <v>KZ97K1301A07</v>
          </cell>
          <cell r="B238" t="str">
            <v>352/n</v>
          </cell>
          <cell r="C238">
            <v>36488</v>
          </cell>
          <cell r="D238">
            <v>36538</v>
          </cell>
          <cell r="E238">
            <v>49</v>
          </cell>
          <cell r="F238">
            <v>98.2</v>
          </cell>
          <cell r="G238">
            <v>98.18</v>
          </cell>
          <cell r="H238">
            <v>13.6165260401513</v>
          </cell>
          <cell r="I238">
            <v>300000000</v>
          </cell>
          <cell r="J238">
            <v>21891372</v>
          </cell>
          <cell r="K238">
            <v>2149252254.2800002</v>
          </cell>
          <cell r="L238">
            <v>15025417</v>
          </cell>
          <cell r="M238">
            <v>1475483199.3699999</v>
          </cell>
          <cell r="N238">
            <v>716.41741809333303</v>
          </cell>
          <cell r="O238">
            <v>0</v>
          </cell>
          <cell r="P238">
            <v>100</v>
          </cell>
          <cell r="Q238">
            <v>50</v>
          </cell>
          <cell r="R238">
            <v>15</v>
          </cell>
          <cell r="S238">
            <v>60</v>
          </cell>
          <cell r="T238" t="str">
            <v>Ноты-49</v>
          </cell>
        </row>
        <row r="239">
          <cell r="A239" t="str">
            <v>KZ43L2502A06</v>
          </cell>
          <cell r="B239" t="str">
            <v>250/3</v>
          </cell>
          <cell r="C239">
            <v>36489</v>
          </cell>
          <cell r="D239">
            <v>36581</v>
          </cell>
          <cell r="E239">
            <v>92</v>
          </cell>
          <cell r="F239">
            <v>96.24</v>
          </cell>
          <cell r="G239">
            <v>96.23</v>
          </cell>
          <cell r="H239">
            <v>15.6275976724855</v>
          </cell>
          <cell r="I239">
            <v>500000000</v>
          </cell>
          <cell r="J239">
            <v>26602838</v>
          </cell>
          <cell r="K239">
            <v>2555693106.5700002</v>
          </cell>
          <cell r="L239">
            <v>16642838</v>
          </cell>
          <cell r="M239">
            <v>1601707466.5699999</v>
          </cell>
          <cell r="N239">
            <v>511.13862131399998</v>
          </cell>
          <cell r="O239">
            <v>10</v>
          </cell>
          <cell r="P239">
            <v>100</v>
          </cell>
          <cell r="S239">
            <v>50</v>
          </cell>
          <cell r="T239" t="str">
            <v>ГКО-3</v>
          </cell>
        </row>
        <row r="240">
          <cell r="A240" t="str">
            <v>KZ32L3105A08</v>
          </cell>
          <cell r="B240" t="str">
            <v>2/6i</v>
          </cell>
          <cell r="C240">
            <v>36490</v>
          </cell>
          <cell r="D240">
            <v>36677</v>
          </cell>
          <cell r="E240">
            <v>182</v>
          </cell>
          <cell r="F240">
            <v>98.88</v>
          </cell>
          <cell r="G240">
            <v>98.77</v>
          </cell>
          <cell r="H240">
            <v>31.71521036</v>
          </cell>
          <cell r="I240">
            <v>400000000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1000</v>
          </cell>
          <cell r="S240">
            <v>50</v>
          </cell>
          <cell r="T240" t="str">
            <v>ГИКО-6</v>
          </cell>
        </row>
        <row r="241">
          <cell r="A241" t="str">
            <v>KZ46L3005A03</v>
          </cell>
          <cell r="B241" t="str">
            <v>24/6B</v>
          </cell>
          <cell r="C241">
            <v>36493</v>
          </cell>
          <cell r="D241">
            <v>36676</v>
          </cell>
          <cell r="E241">
            <v>183</v>
          </cell>
          <cell r="F241">
            <v>95.35</v>
          </cell>
          <cell r="G241">
            <v>95.35</v>
          </cell>
          <cell r="H241">
            <v>9.7535395909806102</v>
          </cell>
          <cell r="I241">
            <v>3000000</v>
          </cell>
          <cell r="J241">
            <v>57635</v>
          </cell>
          <cell r="K241">
            <v>5483174.0999999996</v>
          </cell>
          <cell r="L241">
            <v>55035</v>
          </cell>
          <cell r="M241">
            <v>5247587.25</v>
          </cell>
          <cell r="N241">
            <v>182.77247</v>
          </cell>
          <cell r="O241">
            <v>7</v>
          </cell>
          <cell r="P241">
            <v>100</v>
          </cell>
          <cell r="Q241">
            <v>138</v>
          </cell>
          <cell r="R241">
            <v>142.35</v>
          </cell>
          <cell r="S241">
            <v>50</v>
          </cell>
          <cell r="T241" t="str">
            <v>ГКВО-6</v>
          </cell>
        </row>
        <row r="242">
          <cell r="A242" t="str">
            <v>KZ43L2902A02</v>
          </cell>
          <cell r="B242" t="str">
            <v>251/3</v>
          </cell>
          <cell r="C242">
            <v>36494</v>
          </cell>
          <cell r="D242">
            <v>36585</v>
          </cell>
          <cell r="E242">
            <v>91</v>
          </cell>
          <cell r="F242">
            <v>96.24</v>
          </cell>
          <cell r="G242">
            <v>96.22</v>
          </cell>
          <cell r="H242">
            <v>15.6275976724855</v>
          </cell>
          <cell r="I242">
            <v>500000000</v>
          </cell>
          <cell r="J242">
            <v>11068726</v>
          </cell>
          <cell r="K242">
            <v>1065000737.29</v>
          </cell>
          <cell r="L242">
            <v>7866692</v>
          </cell>
          <cell r="M242">
            <v>757078160.85000002</v>
          </cell>
          <cell r="N242">
            <v>213.00014745799999</v>
          </cell>
          <cell r="O242">
            <v>11</v>
          </cell>
          <cell r="P242">
            <v>100</v>
          </cell>
          <cell r="S242">
            <v>50</v>
          </cell>
          <cell r="T242" t="str">
            <v>ГКО-3</v>
          </cell>
        </row>
        <row r="243">
          <cell r="A243" t="str">
            <v>KZ97K2001A08</v>
          </cell>
          <cell r="B243" t="str">
            <v>353/n</v>
          </cell>
          <cell r="C243">
            <v>36495</v>
          </cell>
          <cell r="D243">
            <v>36545</v>
          </cell>
          <cell r="E243">
            <v>49</v>
          </cell>
          <cell r="F243">
            <v>98.21</v>
          </cell>
          <cell r="G243">
            <v>98.21</v>
          </cell>
          <cell r="H243">
            <v>13.5394999054505</v>
          </cell>
          <cell r="I243">
            <v>300000000</v>
          </cell>
          <cell r="J243">
            <v>13330778</v>
          </cell>
          <cell r="K243">
            <v>1308542981.8599999</v>
          </cell>
          <cell r="L243">
            <v>3965185</v>
          </cell>
          <cell r="M243">
            <v>389420818.5</v>
          </cell>
          <cell r="N243">
            <v>436.18099395333297</v>
          </cell>
          <cell r="O243" t="str">
            <v>н/д</v>
          </cell>
          <cell r="P243">
            <v>100</v>
          </cell>
          <cell r="Q243">
            <v>50</v>
          </cell>
          <cell r="R243">
            <v>15</v>
          </cell>
          <cell r="S243">
            <v>60</v>
          </cell>
          <cell r="T243" t="str">
            <v>Ноты-49</v>
          </cell>
        </row>
        <row r="244">
          <cell r="A244" t="str">
            <v>KZ43L0303A01</v>
          </cell>
          <cell r="B244" t="str">
            <v>252/3</v>
          </cell>
          <cell r="C244">
            <v>36496</v>
          </cell>
          <cell r="D244">
            <v>36588</v>
          </cell>
          <cell r="E244">
            <v>92</v>
          </cell>
          <cell r="F244">
            <v>96.24</v>
          </cell>
          <cell r="G244">
            <v>96.21</v>
          </cell>
          <cell r="H244">
            <v>15.6275976724855</v>
          </cell>
          <cell r="I244">
            <v>500000000</v>
          </cell>
          <cell r="J244">
            <v>26412011</v>
          </cell>
          <cell r="K244">
            <v>2541190754.8000002</v>
          </cell>
          <cell r="L244">
            <v>19013954</v>
          </cell>
          <cell r="M244">
            <v>1829873695.6400001</v>
          </cell>
          <cell r="N244">
            <v>508.23815095999998</v>
          </cell>
          <cell r="O244" t="str">
            <v>н/д</v>
          </cell>
          <cell r="P244">
            <v>100</v>
          </cell>
          <cell r="S244">
            <v>50</v>
          </cell>
          <cell r="T244" t="str">
            <v>ГКО-3</v>
          </cell>
        </row>
        <row r="245">
          <cell r="A245" t="str">
            <v>KZ46L0206A06</v>
          </cell>
          <cell r="B245" t="str">
            <v>111/6</v>
          </cell>
          <cell r="C245">
            <v>36497</v>
          </cell>
          <cell r="D245">
            <v>36679</v>
          </cell>
          <cell r="E245">
            <v>182</v>
          </cell>
          <cell r="F245">
            <v>92.38</v>
          </cell>
          <cell r="G245">
            <v>92.38</v>
          </cell>
          <cell r="H245">
            <v>16.497077289456598</v>
          </cell>
          <cell r="I245">
            <v>500000000</v>
          </cell>
          <cell r="J245">
            <v>10025616</v>
          </cell>
          <cell r="K245">
            <v>925626731.08000004</v>
          </cell>
          <cell r="L245">
            <v>8965616</v>
          </cell>
          <cell r="M245">
            <v>828243606.08000004</v>
          </cell>
          <cell r="N245">
            <v>185.125346216</v>
          </cell>
          <cell r="O245">
            <v>6</v>
          </cell>
          <cell r="P245">
            <v>100</v>
          </cell>
          <cell r="S245">
            <v>50</v>
          </cell>
          <cell r="T245" t="str">
            <v>ГКО-6</v>
          </cell>
        </row>
        <row r="246">
          <cell r="A246" t="str">
            <v>KZ46L0806A00</v>
          </cell>
          <cell r="B246" t="str">
            <v>25/6B</v>
          </cell>
          <cell r="C246">
            <v>36500</v>
          </cell>
          <cell r="D246">
            <v>36685</v>
          </cell>
          <cell r="E246">
            <v>185</v>
          </cell>
          <cell r="F246">
            <v>95.35</v>
          </cell>
          <cell r="G246">
            <v>95.35</v>
          </cell>
          <cell r="H246">
            <v>9.7535395909806102</v>
          </cell>
          <cell r="I246">
            <v>3000000</v>
          </cell>
          <cell r="J246">
            <v>34589</v>
          </cell>
          <cell r="K246">
            <v>3287675.66</v>
          </cell>
          <cell r="L246">
            <v>27568</v>
          </cell>
          <cell r="M246">
            <v>2628637.2799999998</v>
          </cell>
          <cell r="N246">
            <v>109.589188666667</v>
          </cell>
          <cell r="O246">
            <v>6</v>
          </cell>
          <cell r="P246">
            <v>100</v>
          </cell>
          <cell r="Q246">
            <v>138.35</v>
          </cell>
          <cell r="R246">
            <v>142.44999999999999</v>
          </cell>
          <cell r="S246">
            <v>50</v>
          </cell>
          <cell r="T246" t="str">
            <v>ГКВО-6</v>
          </cell>
        </row>
        <row r="247">
          <cell r="A247" t="str">
            <v>KZ43L0903A05</v>
          </cell>
          <cell r="B247" t="str">
            <v>253/3</v>
          </cell>
          <cell r="C247">
            <v>36501</v>
          </cell>
          <cell r="D247">
            <v>36594</v>
          </cell>
          <cell r="E247">
            <v>92</v>
          </cell>
          <cell r="F247">
            <v>96.24</v>
          </cell>
          <cell r="G247">
            <v>96.23</v>
          </cell>
          <cell r="H247">
            <v>15.6275976724855</v>
          </cell>
          <cell r="I247">
            <v>500000000</v>
          </cell>
          <cell r="J247">
            <v>13303546</v>
          </cell>
          <cell r="K247">
            <v>1278895037.1600001</v>
          </cell>
          <cell r="L247">
            <v>10772414</v>
          </cell>
          <cell r="M247">
            <v>1036771073.36</v>
          </cell>
          <cell r="N247">
            <v>255.77900743199999</v>
          </cell>
          <cell r="O247">
            <v>8</v>
          </cell>
          <cell r="P247">
            <v>100</v>
          </cell>
          <cell r="Q247">
            <v>50</v>
          </cell>
          <cell r="R247">
            <v>15</v>
          </cell>
          <cell r="S247">
            <v>50</v>
          </cell>
          <cell r="T247" t="str">
            <v>ГКО-3</v>
          </cell>
        </row>
        <row r="248">
          <cell r="A248" t="str">
            <v>KZ95K1301A09</v>
          </cell>
          <cell r="B248" t="str">
            <v>354/n</v>
          </cell>
          <cell r="C248">
            <v>36502</v>
          </cell>
          <cell r="D248">
            <v>36538</v>
          </cell>
          <cell r="E248">
            <v>35</v>
          </cell>
          <cell r="F248">
            <v>98.73</v>
          </cell>
          <cell r="G248">
            <v>98.7</v>
          </cell>
          <cell r="H248">
            <v>13.3778993213815</v>
          </cell>
          <cell r="I248">
            <v>300000000</v>
          </cell>
          <cell r="J248">
            <v>6326586</v>
          </cell>
          <cell r="K248">
            <v>624132444.96000004</v>
          </cell>
          <cell r="L248">
            <v>5402404</v>
          </cell>
          <cell r="M248">
            <v>533374136.06</v>
          </cell>
          <cell r="N248">
            <v>208.04414832000001</v>
          </cell>
          <cell r="O248" t="str">
            <v>н/д</v>
          </cell>
          <cell r="P248">
            <v>100</v>
          </cell>
          <cell r="S248">
            <v>60</v>
          </cell>
          <cell r="T248" t="str">
            <v>Ноты-35</v>
          </cell>
        </row>
        <row r="249">
          <cell r="A249" t="str">
            <v>KZ43L1003A02</v>
          </cell>
          <cell r="B249" t="str">
            <v>254/3</v>
          </cell>
          <cell r="C249">
            <v>36503</v>
          </cell>
          <cell r="D249">
            <v>36595</v>
          </cell>
          <cell r="E249">
            <v>92</v>
          </cell>
          <cell r="F249">
            <v>96.24</v>
          </cell>
          <cell r="G249">
            <v>96.24</v>
          </cell>
          <cell r="H249">
            <v>15.6275976724855</v>
          </cell>
          <cell r="I249">
            <v>500000000</v>
          </cell>
          <cell r="J249">
            <v>23987182</v>
          </cell>
          <cell r="K249">
            <v>2307145125.6700001</v>
          </cell>
          <cell r="L249">
            <v>9841765</v>
          </cell>
          <cell r="M249">
            <v>947171463.60000002</v>
          </cell>
          <cell r="N249">
            <v>461.42902513400003</v>
          </cell>
          <cell r="O249">
            <v>11</v>
          </cell>
          <cell r="P249">
            <v>100</v>
          </cell>
          <cell r="S249">
            <v>50</v>
          </cell>
          <cell r="T249" t="str">
            <v>ГКО-3</v>
          </cell>
        </row>
        <row r="250">
          <cell r="A250" t="str">
            <v>KZ46L0906A09</v>
          </cell>
          <cell r="B250" t="str">
            <v>112/6</v>
          </cell>
          <cell r="C250">
            <v>36504</v>
          </cell>
          <cell r="D250">
            <v>36553</v>
          </cell>
          <cell r="E250">
            <v>49</v>
          </cell>
          <cell r="F250">
            <v>92.38</v>
          </cell>
          <cell r="G250">
            <v>92.38</v>
          </cell>
          <cell r="H250">
            <v>16.5007886679245</v>
          </cell>
          <cell r="I250">
            <v>500000000</v>
          </cell>
          <cell r="J250">
            <v>20947846</v>
          </cell>
          <cell r="K250">
            <v>1934939113.48</v>
          </cell>
          <cell r="L250">
            <v>20837846</v>
          </cell>
          <cell r="M250">
            <v>1925000213.48</v>
          </cell>
          <cell r="N250">
            <v>386.98782269600002</v>
          </cell>
          <cell r="O250">
            <v>4</v>
          </cell>
          <cell r="P250">
            <v>94.432000000000002</v>
          </cell>
          <cell r="Q250">
            <v>30</v>
          </cell>
          <cell r="R250">
            <v>30</v>
          </cell>
          <cell r="S250">
            <v>50</v>
          </cell>
          <cell r="T250" t="str">
            <v>ГКО-6</v>
          </cell>
        </row>
        <row r="251">
          <cell r="A251" t="str">
            <v>KZ46L1406A02</v>
          </cell>
          <cell r="B251" t="str">
            <v>26/6B</v>
          </cell>
          <cell r="C251">
            <v>36507</v>
          </cell>
          <cell r="D251">
            <v>36691</v>
          </cell>
          <cell r="E251">
            <v>184</v>
          </cell>
          <cell r="F251">
            <v>94.76</v>
          </cell>
          <cell r="G251">
            <v>94.57</v>
          </cell>
          <cell r="H251">
            <v>22.11903757</v>
          </cell>
          <cell r="I251">
            <v>4000000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50</v>
          </cell>
          <cell r="T251" t="str">
            <v>ГКВО-6</v>
          </cell>
        </row>
        <row r="252">
          <cell r="A252" t="str">
            <v>KZ46L1306A03</v>
          </cell>
          <cell r="B252" t="str">
            <v>113/6</v>
          </cell>
          <cell r="C252">
            <v>36508</v>
          </cell>
          <cell r="D252">
            <v>36690</v>
          </cell>
          <cell r="E252">
            <v>182</v>
          </cell>
          <cell r="F252">
            <v>92.37</v>
          </cell>
          <cell r="G252">
            <v>92.36</v>
          </cell>
          <cell r="H252">
            <v>16.520515318826401</v>
          </cell>
          <cell r="I252">
            <v>500000000</v>
          </cell>
          <cell r="J252">
            <v>10789914</v>
          </cell>
          <cell r="K252">
            <v>992431871.10000002</v>
          </cell>
          <cell r="L252">
            <v>6830414</v>
          </cell>
          <cell r="M252">
            <v>630900014.17999995</v>
          </cell>
          <cell r="N252">
            <v>198.48637421999999</v>
          </cell>
          <cell r="O252">
            <v>7</v>
          </cell>
          <cell r="P252">
            <v>100</v>
          </cell>
          <cell r="S252">
            <v>50</v>
          </cell>
          <cell r="T252" t="str">
            <v>ГКО-6</v>
          </cell>
        </row>
        <row r="253">
          <cell r="A253" t="str">
            <v>KZ43L1503A07</v>
          </cell>
          <cell r="B253" t="str">
            <v>255/3</v>
          </cell>
          <cell r="C253">
            <v>36509</v>
          </cell>
          <cell r="D253">
            <v>36600</v>
          </cell>
          <cell r="E253">
            <v>91</v>
          </cell>
          <cell r="F253">
            <v>96.24</v>
          </cell>
          <cell r="G253">
            <v>96.23</v>
          </cell>
          <cell r="H253">
            <v>15.6275976724855</v>
          </cell>
          <cell r="I253">
            <v>500000000</v>
          </cell>
          <cell r="J253">
            <v>3429434</v>
          </cell>
          <cell r="K253">
            <v>329851351.95999998</v>
          </cell>
          <cell r="L253">
            <v>1976804</v>
          </cell>
          <cell r="M253">
            <v>190251201.96000001</v>
          </cell>
          <cell r="N253">
            <v>65.970270392000003</v>
          </cell>
          <cell r="O253">
            <v>8</v>
          </cell>
          <cell r="P253">
            <v>100</v>
          </cell>
          <cell r="S253">
            <v>50</v>
          </cell>
          <cell r="T253" t="str">
            <v>ГКО-3</v>
          </cell>
        </row>
        <row r="254">
          <cell r="A254" t="str">
            <v>KZ46L2206A02</v>
          </cell>
          <cell r="B254" t="str">
            <v>114/6</v>
          </cell>
          <cell r="C254">
            <v>36514</v>
          </cell>
          <cell r="D254">
            <v>36573</v>
          </cell>
          <cell r="E254">
            <v>59</v>
          </cell>
          <cell r="F254">
            <v>92.37</v>
          </cell>
          <cell r="G254">
            <v>92.37</v>
          </cell>
          <cell r="H254">
            <v>16.536754357475299</v>
          </cell>
          <cell r="I254">
            <v>500000000</v>
          </cell>
          <cell r="J254">
            <v>37493078</v>
          </cell>
          <cell r="K254">
            <v>3461358164.8600001</v>
          </cell>
          <cell r="L254">
            <v>36578078</v>
          </cell>
          <cell r="M254">
            <v>3378717064.8600001</v>
          </cell>
          <cell r="N254">
            <v>692.27163297200002</v>
          </cell>
          <cell r="O254">
            <v>8</v>
          </cell>
          <cell r="P254">
            <v>94.72</v>
          </cell>
          <cell r="Q254">
            <v>50</v>
          </cell>
          <cell r="R254">
            <v>15</v>
          </cell>
          <cell r="S254">
            <v>50</v>
          </cell>
          <cell r="T254" t="str">
            <v>ГКО-6</v>
          </cell>
        </row>
        <row r="255">
          <cell r="A255" t="str">
            <v>KZ43L2303A07</v>
          </cell>
          <cell r="B255" t="str">
            <v>256/3</v>
          </cell>
          <cell r="C255">
            <v>36515</v>
          </cell>
          <cell r="D255">
            <v>36608</v>
          </cell>
          <cell r="E255">
            <v>92</v>
          </cell>
          <cell r="F255">
            <v>96.24</v>
          </cell>
          <cell r="G255">
            <v>96.24</v>
          </cell>
          <cell r="H255">
            <v>15.6275976724855</v>
          </cell>
          <cell r="I255">
            <v>500000000</v>
          </cell>
          <cell r="J255">
            <v>20633226</v>
          </cell>
          <cell r="K255">
            <v>1985490884.8800001</v>
          </cell>
          <cell r="L255">
            <v>17137690</v>
          </cell>
          <cell r="M255">
            <v>1649334285.5999999</v>
          </cell>
          <cell r="N255">
            <v>397.09817697599999</v>
          </cell>
          <cell r="O255">
            <v>10</v>
          </cell>
          <cell r="P255">
            <v>100</v>
          </cell>
          <cell r="S255">
            <v>50</v>
          </cell>
          <cell r="T255" t="str">
            <v>ГКО-3</v>
          </cell>
        </row>
        <row r="256">
          <cell r="A256" t="str">
            <v>KZ46L2106A03</v>
          </cell>
          <cell r="B256" t="str">
            <v>115/6</v>
          </cell>
          <cell r="C256">
            <v>36516</v>
          </cell>
          <cell r="D256">
            <v>36573</v>
          </cell>
          <cell r="E256">
            <v>57</v>
          </cell>
          <cell r="F256">
            <v>92.37</v>
          </cell>
          <cell r="G256">
            <v>92.36</v>
          </cell>
          <cell r="H256">
            <v>16.523174342698798</v>
          </cell>
          <cell r="I256">
            <v>500000000</v>
          </cell>
          <cell r="J256">
            <v>33583013</v>
          </cell>
          <cell r="K256">
            <v>3100103710.8099999</v>
          </cell>
          <cell r="L256">
            <v>32983013</v>
          </cell>
          <cell r="M256">
            <v>3046535210.8099999</v>
          </cell>
          <cell r="N256">
            <v>620.02074216200003</v>
          </cell>
          <cell r="O256">
            <v>6</v>
          </cell>
          <cell r="P256">
            <v>94.76</v>
          </cell>
          <cell r="S256">
            <v>50</v>
          </cell>
          <cell r="T256" t="str">
            <v>ГКО-6</v>
          </cell>
        </row>
        <row r="257">
          <cell r="A257" t="str">
            <v>KZ4CL2212A09</v>
          </cell>
          <cell r="B257" t="str">
            <v>29/12</v>
          </cell>
          <cell r="C257">
            <v>36516</v>
          </cell>
          <cell r="D257">
            <v>36882</v>
          </cell>
          <cell r="E257">
            <v>366</v>
          </cell>
          <cell r="F257">
            <v>84.74</v>
          </cell>
          <cell r="G257">
            <v>84.73</v>
          </cell>
          <cell r="H257">
            <v>18.008024545669102</v>
          </cell>
          <cell r="I257">
            <v>500000000</v>
          </cell>
          <cell r="J257">
            <v>32647947</v>
          </cell>
          <cell r="K257">
            <v>2755530458.7800002</v>
          </cell>
          <cell r="L257">
            <v>31370897</v>
          </cell>
          <cell r="M257">
            <v>2658369811.7800002</v>
          </cell>
          <cell r="N257">
            <v>551.10609175599996</v>
          </cell>
          <cell r="O257">
            <v>6</v>
          </cell>
          <cell r="P257">
            <v>100</v>
          </cell>
          <cell r="Q257">
            <v>30</v>
          </cell>
          <cell r="R257">
            <v>30</v>
          </cell>
          <cell r="S257">
            <v>50</v>
          </cell>
          <cell r="T257" t="str">
            <v>ГКО-12</v>
          </cell>
        </row>
        <row r="258">
          <cell r="A258" t="str">
            <v>KZ97K1002A09</v>
          </cell>
          <cell r="B258" t="str">
            <v>355/n</v>
          </cell>
          <cell r="C258">
            <v>36516</v>
          </cell>
          <cell r="D258">
            <v>36566</v>
          </cell>
          <cell r="E258">
            <v>49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300000000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60</v>
          </cell>
          <cell r="T258" t="str">
            <v>Ноты-49</v>
          </cell>
        </row>
        <row r="259">
          <cell r="A259" t="str">
            <v>KZ71K2512A00</v>
          </cell>
          <cell r="B259" t="str">
            <v>1/12ALU</v>
          </cell>
          <cell r="C259">
            <v>36518</v>
          </cell>
          <cell r="D259">
            <v>36885</v>
          </cell>
          <cell r="E259">
            <v>367</v>
          </cell>
          <cell r="F259">
            <v>88.494023726533399</v>
          </cell>
          <cell r="G259">
            <v>88.49</v>
          </cell>
          <cell r="H259">
            <v>13.0019811383226</v>
          </cell>
          <cell r="I259">
            <v>400000000</v>
          </cell>
          <cell r="J259">
            <v>73725</v>
          </cell>
          <cell r="K259">
            <v>6499628.9199999999</v>
          </cell>
          <cell r="L259">
            <v>32706</v>
          </cell>
          <cell r="M259">
            <v>2894285.54</v>
          </cell>
          <cell r="N259">
            <v>224.64342454749999</v>
          </cell>
          <cell r="O259">
            <v>7</v>
          </cell>
          <cell r="P259">
            <v>100</v>
          </cell>
          <cell r="Q259">
            <v>138.19999999999999</v>
          </cell>
          <cell r="R259">
            <v>144.4</v>
          </cell>
          <cell r="S259">
            <v>0</v>
          </cell>
          <cell r="T259" t="str">
            <v>ALU012.001</v>
          </cell>
        </row>
        <row r="260">
          <cell r="A260" t="str">
            <v>KZ46L2306A01</v>
          </cell>
          <cell r="B260" t="str">
            <v>27/6B</v>
          </cell>
          <cell r="C260">
            <v>36518</v>
          </cell>
          <cell r="D260">
            <v>36700</v>
          </cell>
          <cell r="E260">
            <v>182</v>
          </cell>
          <cell r="F260">
            <v>95.35</v>
          </cell>
          <cell r="G260">
            <v>95.35</v>
          </cell>
          <cell r="H260">
            <v>9.7535395909806102</v>
          </cell>
          <cell r="I260">
            <v>4000000</v>
          </cell>
          <cell r="J260">
            <v>309561</v>
          </cell>
          <cell r="K260">
            <v>29061902.57</v>
          </cell>
          <cell r="L260">
            <v>206298</v>
          </cell>
          <cell r="M260">
            <v>19670805.18</v>
          </cell>
          <cell r="N260">
            <v>726.54756425000005</v>
          </cell>
          <cell r="O260">
            <v>8</v>
          </cell>
          <cell r="P260">
            <v>100</v>
          </cell>
          <cell r="Q260">
            <v>138.25</v>
          </cell>
          <cell r="R260">
            <v>142.5</v>
          </cell>
          <cell r="S260">
            <v>50</v>
          </cell>
          <cell r="T260" t="str">
            <v>ГКВО-6</v>
          </cell>
        </row>
        <row r="261">
          <cell r="A261" t="str">
            <v>KZ97K1102A08</v>
          </cell>
          <cell r="B261" t="str">
            <v>356/n</v>
          </cell>
          <cell r="C261">
            <v>36518</v>
          </cell>
          <cell r="D261">
            <v>36567</v>
          </cell>
          <cell r="E261">
            <v>49</v>
          </cell>
          <cell r="F261">
            <v>98.22</v>
          </cell>
          <cell r="G261">
            <v>98.21</v>
          </cell>
          <cell r="H261">
            <v>13.462489455159</v>
          </cell>
          <cell r="I261">
            <v>300000000</v>
          </cell>
          <cell r="J261">
            <v>5211190</v>
          </cell>
          <cell r="K261">
            <v>511525829.60000002</v>
          </cell>
          <cell r="L261">
            <v>4409790</v>
          </cell>
          <cell r="M261">
            <v>433124343.39999998</v>
          </cell>
          <cell r="N261">
            <v>170.508609866667</v>
          </cell>
          <cell r="O261">
            <v>0</v>
          </cell>
          <cell r="P261">
            <v>100</v>
          </cell>
          <cell r="S261">
            <v>60</v>
          </cell>
          <cell r="T261" t="str">
            <v>Ноты-49</v>
          </cell>
        </row>
        <row r="262">
          <cell r="A262" t="str">
            <v>KZ71L2612A08</v>
          </cell>
          <cell r="B262" t="str">
            <v>1/12ASU</v>
          </cell>
          <cell r="C262">
            <v>36521</v>
          </cell>
          <cell r="D262">
            <v>36886</v>
          </cell>
          <cell r="E262">
            <v>365</v>
          </cell>
          <cell r="F262">
            <v>99.36</v>
          </cell>
          <cell r="G262">
            <v>99.33</v>
          </cell>
          <cell r="H262">
            <v>13</v>
          </cell>
          <cell r="I262">
            <v>150000000</v>
          </cell>
          <cell r="J262">
            <v>18026</v>
          </cell>
          <cell r="K262">
            <v>1802600</v>
          </cell>
          <cell r="L262">
            <v>10853</v>
          </cell>
          <cell r="M262">
            <v>1085300</v>
          </cell>
          <cell r="N262">
            <v>166.079546666667</v>
          </cell>
          <cell r="O262">
            <v>4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ASU012.001</v>
          </cell>
        </row>
        <row r="263">
          <cell r="A263" t="str">
            <v>KZ4CL2612A05</v>
          </cell>
          <cell r="B263" t="str">
            <v>1/12B</v>
          </cell>
          <cell r="C263">
            <v>36521</v>
          </cell>
          <cell r="D263">
            <v>36886</v>
          </cell>
          <cell r="E263">
            <v>365</v>
          </cell>
          <cell r="F263">
            <v>90.88</v>
          </cell>
          <cell r="G263">
            <v>90.87</v>
          </cell>
          <cell r="H263">
            <v>10.0077175381054</v>
          </cell>
          <cell r="I263">
            <v>7000000</v>
          </cell>
          <cell r="J263">
            <v>120474</v>
          </cell>
          <cell r="K263">
            <v>10933008.1</v>
          </cell>
          <cell r="L263">
            <v>119424</v>
          </cell>
          <cell r="M263">
            <v>10853841.6</v>
          </cell>
          <cell r="N263">
            <v>156.18583000000001</v>
          </cell>
          <cell r="O263">
            <v>3</v>
          </cell>
          <cell r="P263">
            <v>100</v>
          </cell>
          <cell r="Q263">
            <v>138.19999999999999</v>
          </cell>
          <cell r="R263">
            <v>144.5</v>
          </cell>
          <cell r="S263">
            <v>50</v>
          </cell>
          <cell r="T263" t="str">
            <v>ГКВО-12</v>
          </cell>
        </row>
        <row r="264">
          <cell r="A264" t="str">
            <v>KZ8SK2501A08</v>
          </cell>
          <cell r="B264" t="str">
            <v>357/n</v>
          </cell>
          <cell r="C264">
            <v>36521</v>
          </cell>
          <cell r="D264">
            <v>36550</v>
          </cell>
          <cell r="E264">
            <v>28</v>
          </cell>
          <cell r="F264">
            <v>98.99</v>
          </cell>
          <cell r="G264">
            <v>98.97</v>
          </cell>
          <cell r="H264">
            <v>13.263966057177599</v>
          </cell>
          <cell r="I264">
            <v>300000000</v>
          </cell>
          <cell r="J264">
            <v>22595618</v>
          </cell>
          <cell r="K264">
            <v>2236468246.2199998</v>
          </cell>
          <cell r="L264">
            <v>17594518</v>
          </cell>
          <cell r="M264">
            <v>1741639336.8199999</v>
          </cell>
          <cell r="N264">
            <v>745.48941540666704</v>
          </cell>
          <cell r="O264">
            <v>0</v>
          </cell>
          <cell r="P264">
            <v>100</v>
          </cell>
          <cell r="Q264">
            <v>50</v>
          </cell>
          <cell r="R264">
            <v>25</v>
          </cell>
          <cell r="S264">
            <v>60</v>
          </cell>
          <cell r="T264" t="str">
            <v>Ноты-28</v>
          </cell>
        </row>
        <row r="265">
          <cell r="A265" t="str">
            <v>KZ49L2609A02</v>
          </cell>
          <cell r="B265" t="str">
            <v>2/9B</v>
          </cell>
          <cell r="C265">
            <v>36522</v>
          </cell>
          <cell r="D265">
            <v>36795</v>
          </cell>
          <cell r="E265">
            <v>273</v>
          </cell>
          <cell r="F265">
            <v>93.1</v>
          </cell>
          <cell r="G265">
            <v>93.09</v>
          </cell>
          <cell r="H265">
            <v>9.8818474758324495</v>
          </cell>
          <cell r="I265">
            <v>7000000</v>
          </cell>
          <cell r="J265">
            <v>38631</v>
          </cell>
          <cell r="K265">
            <v>3569923.39</v>
          </cell>
          <cell r="L265">
            <v>34531</v>
          </cell>
          <cell r="M265">
            <v>3214851.71</v>
          </cell>
          <cell r="N265">
            <v>50.998905571428601</v>
          </cell>
          <cell r="O265">
            <v>7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ГКВО-9</v>
          </cell>
        </row>
        <row r="266">
          <cell r="A266" t="str">
            <v>KZ97K1502A04</v>
          </cell>
          <cell r="B266" t="str">
            <v>358/n</v>
          </cell>
          <cell r="C266">
            <v>36522</v>
          </cell>
          <cell r="D266">
            <v>36571</v>
          </cell>
          <cell r="E266">
            <v>49</v>
          </cell>
          <cell r="F266">
            <v>98.21</v>
          </cell>
          <cell r="G266">
            <v>98.21</v>
          </cell>
          <cell r="H266">
            <v>13.5394999054505</v>
          </cell>
          <cell r="I266">
            <v>300000000</v>
          </cell>
          <cell r="J266">
            <v>7456111</v>
          </cell>
          <cell r="K266">
            <v>732019907.80999994</v>
          </cell>
          <cell r="L266">
            <v>5915345</v>
          </cell>
          <cell r="M266">
            <v>580950742.45000005</v>
          </cell>
          <cell r="N266">
            <v>244.00663593666701</v>
          </cell>
          <cell r="O266" t="str">
            <v>н/д</v>
          </cell>
          <cell r="P266">
            <v>100</v>
          </cell>
          <cell r="S266">
            <v>60</v>
          </cell>
          <cell r="T266" t="str">
            <v>Ноты-49</v>
          </cell>
        </row>
        <row r="267">
          <cell r="A267" t="str">
            <v>KZ46L0607A01</v>
          </cell>
          <cell r="B267" t="str">
            <v>116/6</v>
          </cell>
          <cell r="C267">
            <v>36528</v>
          </cell>
          <cell r="D267">
            <v>36713</v>
          </cell>
          <cell r="E267">
            <v>185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500000000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50</v>
          </cell>
          <cell r="T267" t="str">
            <v>ГКО-6</v>
          </cell>
        </row>
        <row r="268">
          <cell r="A268" t="str">
            <v>KZ43L0604A07</v>
          </cell>
          <cell r="B268" t="str">
            <v>257/3</v>
          </cell>
          <cell r="C268">
            <v>36529</v>
          </cell>
          <cell r="D268">
            <v>36622</v>
          </cell>
          <cell r="E268">
            <v>93</v>
          </cell>
          <cell r="F268">
            <v>96.24</v>
          </cell>
          <cell r="G268">
            <v>96.24</v>
          </cell>
          <cell r="H268">
            <v>15.6275976724855</v>
          </cell>
          <cell r="I268">
            <v>500000000</v>
          </cell>
          <cell r="J268">
            <v>12109396</v>
          </cell>
          <cell r="K268">
            <v>1164849656.6400001</v>
          </cell>
          <cell r="L268">
            <v>9956276</v>
          </cell>
          <cell r="M268">
            <v>958192002.24000001</v>
          </cell>
          <cell r="N268">
            <v>232.969931328</v>
          </cell>
          <cell r="O268">
            <v>5</v>
          </cell>
          <cell r="P268">
            <v>100</v>
          </cell>
          <cell r="S268">
            <v>50</v>
          </cell>
          <cell r="T268" t="str">
            <v>ГКО-3</v>
          </cell>
        </row>
        <row r="269">
          <cell r="A269" t="str">
            <v>KZ95K1002A01</v>
          </cell>
          <cell r="B269" t="str">
            <v>359/n</v>
          </cell>
          <cell r="C269">
            <v>36530</v>
          </cell>
          <cell r="D269">
            <v>36566</v>
          </cell>
          <cell r="E269">
            <v>35</v>
          </cell>
          <cell r="F269">
            <v>98.73</v>
          </cell>
          <cell r="G269">
            <v>98.72</v>
          </cell>
          <cell r="H269">
            <v>13.3778993213815</v>
          </cell>
          <cell r="I269">
            <v>300000000</v>
          </cell>
          <cell r="J269">
            <v>18179417</v>
          </cell>
          <cell r="K269">
            <v>1794643627.21</v>
          </cell>
          <cell r="L269">
            <v>15005117</v>
          </cell>
          <cell r="M269">
            <v>1481432873.21</v>
          </cell>
          <cell r="N269">
            <v>598.21454240333298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Ноты-35</v>
          </cell>
        </row>
        <row r="270">
          <cell r="A270" t="str">
            <v>KZ46L0707A00</v>
          </cell>
          <cell r="B270" t="str">
            <v>117/6</v>
          </cell>
          <cell r="C270">
            <v>36531</v>
          </cell>
          <cell r="D270">
            <v>36714</v>
          </cell>
          <cell r="E270">
            <v>183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500000000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50</v>
          </cell>
          <cell r="T270" t="str">
            <v>ГКО-6</v>
          </cell>
        </row>
        <row r="271">
          <cell r="A271" t="str">
            <v>KZ8EK2101A08</v>
          </cell>
          <cell r="B271" t="str">
            <v>360/n</v>
          </cell>
          <cell r="C271">
            <v>36531</v>
          </cell>
          <cell r="D271">
            <v>36546</v>
          </cell>
          <cell r="E271">
            <v>14</v>
          </cell>
          <cell r="F271">
            <v>99.51</v>
          </cell>
          <cell r="G271">
            <v>99.49</v>
          </cell>
          <cell r="H271">
            <v>12.8027333936286</v>
          </cell>
          <cell r="I271">
            <v>300000000</v>
          </cell>
          <cell r="J271">
            <v>24251207</v>
          </cell>
          <cell r="K271">
            <v>2413146916.5700002</v>
          </cell>
          <cell r="L271">
            <v>22351007</v>
          </cell>
          <cell r="M271">
            <v>2224127030.5700002</v>
          </cell>
          <cell r="N271">
            <v>804.382305523333</v>
          </cell>
          <cell r="O271">
            <v>5</v>
          </cell>
          <cell r="P271">
            <v>100</v>
          </cell>
          <cell r="Q271">
            <v>50</v>
          </cell>
          <cell r="R271">
            <v>25</v>
          </cell>
          <cell r="S271">
            <v>60</v>
          </cell>
          <cell r="T271" t="str">
            <v>Ноты-14</v>
          </cell>
        </row>
        <row r="272">
          <cell r="A272" t="str">
            <v>KZ43L0704A06</v>
          </cell>
          <cell r="B272" t="str">
            <v>258/3</v>
          </cell>
          <cell r="C272">
            <v>36532</v>
          </cell>
          <cell r="D272">
            <v>36623</v>
          </cell>
          <cell r="E272">
            <v>91</v>
          </cell>
          <cell r="F272">
            <v>96.24</v>
          </cell>
          <cell r="G272">
            <v>96.24</v>
          </cell>
          <cell r="H272">
            <v>15.6275976724855</v>
          </cell>
          <cell r="I272">
            <v>500000000</v>
          </cell>
          <cell r="J272">
            <v>13966100</v>
          </cell>
          <cell r="K272">
            <v>1343371682</v>
          </cell>
          <cell r="L272">
            <v>12450700</v>
          </cell>
          <cell r="M272">
            <v>1198255368</v>
          </cell>
          <cell r="N272">
            <v>268.67433640000002</v>
          </cell>
          <cell r="O272">
            <v>5</v>
          </cell>
          <cell r="P272">
            <v>100</v>
          </cell>
          <cell r="S272">
            <v>50</v>
          </cell>
          <cell r="T272" t="str">
            <v>ГКО-3</v>
          </cell>
        </row>
        <row r="273">
          <cell r="A273" t="str">
            <v>KZ46L1307A02</v>
          </cell>
          <cell r="B273" t="str">
            <v>118/6</v>
          </cell>
          <cell r="C273">
            <v>36535</v>
          </cell>
          <cell r="D273">
            <v>36720</v>
          </cell>
          <cell r="E273">
            <v>185</v>
          </cell>
          <cell r="F273">
            <v>86.4</v>
          </cell>
          <cell r="G273">
            <v>85.82</v>
          </cell>
          <cell r="H273">
            <v>15.74074074</v>
          </cell>
          <cell r="I273">
            <v>500000000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50</v>
          </cell>
          <cell r="T273" t="str">
            <v>ГКО-6</v>
          </cell>
        </row>
        <row r="274">
          <cell r="A274" t="str">
            <v>KZ43L1304A08</v>
          </cell>
          <cell r="B274" t="str">
            <v>259/3</v>
          </cell>
          <cell r="C274">
            <v>36536</v>
          </cell>
          <cell r="D274">
            <v>36629</v>
          </cell>
          <cell r="E274">
            <v>93</v>
          </cell>
          <cell r="F274">
            <v>96.22</v>
          </cell>
          <cell r="G274">
            <v>96.12</v>
          </cell>
          <cell r="H274">
            <v>15.713988775722299</v>
          </cell>
          <cell r="I274">
            <v>500000000</v>
          </cell>
          <cell r="J274">
            <v>14906043</v>
          </cell>
          <cell r="K274">
            <v>1433645162.6199999</v>
          </cell>
          <cell r="L274">
            <v>14496043</v>
          </cell>
          <cell r="M274">
            <v>1394837692.6199999</v>
          </cell>
          <cell r="N274">
            <v>286.72903252399999</v>
          </cell>
          <cell r="O274">
            <v>9</v>
          </cell>
          <cell r="P274">
            <v>100</v>
          </cell>
          <cell r="Q274">
            <v>50</v>
          </cell>
          <cell r="R274">
            <v>25</v>
          </cell>
          <cell r="S274">
            <v>50</v>
          </cell>
          <cell r="T274" t="str">
            <v>ГКО-3</v>
          </cell>
        </row>
        <row r="275">
          <cell r="A275" t="str">
            <v>KZ95K1702A04</v>
          </cell>
          <cell r="B275" t="str">
            <v>361/n</v>
          </cell>
          <cell r="C275">
            <v>36537</v>
          </cell>
          <cell r="D275">
            <v>36573</v>
          </cell>
          <cell r="E275">
            <v>35</v>
          </cell>
          <cell r="F275">
            <v>98.71</v>
          </cell>
          <cell r="G275">
            <v>98.67</v>
          </cell>
          <cell r="H275">
            <v>13.5913281329147</v>
          </cell>
          <cell r="I275">
            <v>600000000</v>
          </cell>
          <cell r="J275">
            <v>25959766</v>
          </cell>
          <cell r="K275">
            <v>2561612755.8800001</v>
          </cell>
          <cell r="L275">
            <v>17425608</v>
          </cell>
          <cell r="M275">
            <v>1720070687.6800001</v>
          </cell>
          <cell r="N275">
            <v>426.93545931333301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Ноты-35</v>
          </cell>
        </row>
        <row r="276">
          <cell r="A276" t="str">
            <v>KZ97K0303A07</v>
          </cell>
          <cell r="B276" t="str">
            <v>362/n</v>
          </cell>
          <cell r="C276">
            <v>36538</v>
          </cell>
          <cell r="D276">
            <v>36588</v>
          </cell>
          <cell r="E276">
            <v>49</v>
          </cell>
          <cell r="F276">
            <v>98.18</v>
          </cell>
          <cell r="G276">
            <v>98.16</v>
          </cell>
          <cell r="H276">
            <v>13.770625381951501</v>
          </cell>
          <cell r="I276">
            <v>300000000</v>
          </cell>
          <cell r="J276">
            <v>7122524</v>
          </cell>
          <cell r="K276">
            <v>698718447.87</v>
          </cell>
          <cell r="L276">
            <v>3293957</v>
          </cell>
          <cell r="M276">
            <v>323398293.66000003</v>
          </cell>
          <cell r="N276">
            <v>232.90614929</v>
          </cell>
          <cell r="O276">
            <v>8</v>
          </cell>
          <cell r="P276">
            <v>100</v>
          </cell>
          <cell r="S276">
            <v>60</v>
          </cell>
          <cell r="T276" t="str">
            <v>Ноты-49</v>
          </cell>
        </row>
        <row r="277">
          <cell r="A277" t="str">
            <v>KZ46L1407A01</v>
          </cell>
          <cell r="B277" t="str">
            <v>119/6</v>
          </cell>
          <cell r="C277">
            <v>36539</v>
          </cell>
          <cell r="D277">
            <v>36721</v>
          </cell>
          <cell r="E277">
            <v>182</v>
          </cell>
          <cell r="F277">
            <v>92.15</v>
          </cell>
          <cell r="G277">
            <v>92.15</v>
          </cell>
          <cell r="H277">
            <v>17.037438958220299</v>
          </cell>
          <cell r="I277">
            <v>500000000</v>
          </cell>
          <cell r="J277">
            <v>3834000</v>
          </cell>
          <cell r="K277">
            <v>351496140</v>
          </cell>
          <cell r="L277">
            <v>1543000</v>
          </cell>
          <cell r="M277">
            <v>142187450</v>
          </cell>
          <cell r="N277">
            <v>70.299227999999999</v>
          </cell>
          <cell r="O277">
            <v>6</v>
          </cell>
          <cell r="P277">
            <v>100</v>
          </cell>
          <cell r="Q277">
            <v>30</v>
          </cell>
          <cell r="R277">
            <v>50</v>
          </cell>
          <cell r="S277">
            <v>50</v>
          </cell>
          <cell r="T277" t="str">
            <v>ГКО-6</v>
          </cell>
        </row>
        <row r="278">
          <cell r="A278" t="str">
            <v>KZ46L2007A03</v>
          </cell>
          <cell r="B278" t="str">
            <v>120/6</v>
          </cell>
          <cell r="C278">
            <v>36542</v>
          </cell>
          <cell r="D278">
            <v>36727</v>
          </cell>
          <cell r="E278">
            <v>185</v>
          </cell>
          <cell r="F278">
            <v>97.41</v>
          </cell>
          <cell r="G278">
            <v>97.13</v>
          </cell>
          <cell r="H278">
            <v>10.63545837</v>
          </cell>
          <cell r="I278">
            <v>500000000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50</v>
          </cell>
          <cell r="T278" t="str">
            <v>ГКО-6</v>
          </cell>
        </row>
        <row r="279">
          <cell r="A279" t="str">
            <v>KZ49L1910A08</v>
          </cell>
          <cell r="B279" t="str">
            <v>3/9B</v>
          </cell>
          <cell r="C279">
            <v>36543</v>
          </cell>
          <cell r="D279">
            <v>36818</v>
          </cell>
          <cell r="E279">
            <v>275</v>
          </cell>
          <cell r="F279">
            <v>93.1</v>
          </cell>
          <cell r="G279">
            <v>93.09</v>
          </cell>
          <cell r="H279">
            <v>9.8818474758324495</v>
          </cell>
          <cell r="I279">
            <v>4000000</v>
          </cell>
          <cell r="J279">
            <v>218177</v>
          </cell>
          <cell r="K279">
            <v>20291434.719999999</v>
          </cell>
          <cell r="L279">
            <v>154645</v>
          </cell>
          <cell r="M279">
            <v>14397419.5</v>
          </cell>
          <cell r="N279">
            <v>507.28586799999999</v>
          </cell>
          <cell r="O279">
            <v>9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ГКВО-9</v>
          </cell>
        </row>
        <row r="280">
          <cell r="A280" t="str">
            <v>KZ97K0903A01</v>
          </cell>
          <cell r="B280" t="str">
            <v>363/n</v>
          </cell>
          <cell r="C280">
            <v>36544</v>
          </cell>
          <cell r="D280">
            <v>36594</v>
          </cell>
          <cell r="E280">
            <v>49</v>
          </cell>
          <cell r="F280">
            <v>98.18</v>
          </cell>
          <cell r="G280">
            <v>98.18</v>
          </cell>
          <cell r="H280">
            <v>13.770625381951501</v>
          </cell>
          <cell r="I280">
            <v>500000000</v>
          </cell>
          <cell r="J280">
            <v>4309211</v>
          </cell>
          <cell r="K280">
            <v>422909035.69</v>
          </cell>
          <cell r="L280">
            <v>3835504</v>
          </cell>
          <cell r="M280">
            <v>376569782.72000003</v>
          </cell>
          <cell r="N280">
            <v>84.581807138000002</v>
          </cell>
          <cell r="O280">
            <v>4</v>
          </cell>
          <cell r="P280">
            <v>100</v>
          </cell>
          <cell r="S280">
            <v>60</v>
          </cell>
          <cell r="T280" t="str">
            <v>Ноты-49</v>
          </cell>
        </row>
        <row r="281">
          <cell r="A281" t="str">
            <v>KZ8LK1102A00</v>
          </cell>
          <cell r="B281" t="str">
            <v>364/n</v>
          </cell>
          <cell r="C281">
            <v>36545</v>
          </cell>
          <cell r="D281">
            <v>36567</v>
          </cell>
          <cell r="E281">
            <v>21</v>
          </cell>
          <cell r="F281">
            <v>99.25</v>
          </cell>
          <cell r="G281">
            <v>99.25</v>
          </cell>
          <cell r="H281">
            <v>13.0982367758186</v>
          </cell>
          <cell r="I281">
            <v>500000000</v>
          </cell>
          <cell r="J281">
            <v>18090997</v>
          </cell>
          <cell r="K281">
            <v>1795236631.51</v>
          </cell>
          <cell r="L281">
            <v>15608893</v>
          </cell>
          <cell r="M281">
            <v>1549182630.25</v>
          </cell>
          <cell r="N281">
            <v>359.04732630199999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60</v>
          </cell>
          <cell r="T281" t="str">
            <v>Ноты-21</v>
          </cell>
        </row>
        <row r="282">
          <cell r="A282" t="str">
            <v>KZ4CL2501A17</v>
          </cell>
          <cell r="B282" t="str">
            <v>2/12B</v>
          </cell>
          <cell r="C282">
            <v>36549</v>
          </cell>
          <cell r="D282">
            <v>36916</v>
          </cell>
          <cell r="E282">
            <v>365</v>
          </cell>
          <cell r="F282">
            <v>90.85</v>
          </cell>
          <cell r="G282">
            <v>90.85</v>
          </cell>
          <cell r="H282">
            <v>10.071546505228399</v>
          </cell>
          <cell r="I282">
            <v>4000000</v>
          </cell>
          <cell r="J282">
            <v>33550</v>
          </cell>
          <cell r="K282">
            <v>2985315</v>
          </cell>
          <cell r="L282">
            <v>19550</v>
          </cell>
          <cell r="M282">
            <v>1776117.5</v>
          </cell>
          <cell r="N282">
            <v>74.632874999999999</v>
          </cell>
          <cell r="O282">
            <v>5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ГКВО-12</v>
          </cell>
        </row>
        <row r="283">
          <cell r="A283" t="str">
            <v>KZ46L2707A06</v>
          </cell>
          <cell r="B283" t="str">
            <v>121/6</v>
          </cell>
          <cell r="C283">
            <v>36550</v>
          </cell>
          <cell r="D283">
            <v>36734</v>
          </cell>
          <cell r="E283">
            <v>185</v>
          </cell>
          <cell r="F283">
            <v>92.16</v>
          </cell>
          <cell r="G283">
            <v>92.16</v>
          </cell>
          <cell r="H283">
            <v>17.0138888888889</v>
          </cell>
          <cell r="I283">
            <v>500000000</v>
          </cell>
          <cell r="J283">
            <v>10635250</v>
          </cell>
          <cell r="K283">
            <v>978022942.5</v>
          </cell>
          <cell r="L283">
            <v>7920000</v>
          </cell>
          <cell r="M283">
            <v>729907200</v>
          </cell>
          <cell r="N283">
            <v>195.60458850000001</v>
          </cell>
          <cell r="O283">
            <v>10</v>
          </cell>
          <cell r="P283">
            <v>100</v>
          </cell>
          <cell r="S283">
            <v>50</v>
          </cell>
          <cell r="T283" t="str">
            <v>ГКО-6</v>
          </cell>
        </row>
        <row r="284">
          <cell r="A284" t="str">
            <v>KZ8SK2402A08</v>
          </cell>
          <cell r="B284" t="str">
            <v>365/n</v>
          </cell>
          <cell r="C284">
            <v>36551</v>
          </cell>
          <cell r="D284">
            <v>36580</v>
          </cell>
          <cell r="E284">
            <v>28</v>
          </cell>
          <cell r="F284">
            <v>99.01</v>
          </cell>
          <cell r="G284">
            <v>99.01</v>
          </cell>
          <cell r="H284">
            <v>12.9986870013129</v>
          </cell>
          <cell r="I284">
            <v>150000000</v>
          </cell>
          <cell r="J284">
            <v>14684514</v>
          </cell>
          <cell r="K284">
            <v>1453062690</v>
          </cell>
          <cell r="L284">
            <v>6516304</v>
          </cell>
          <cell r="M284">
            <v>645179259.03999996</v>
          </cell>
          <cell r="N284">
            <v>968.70845999999995</v>
          </cell>
          <cell r="O284">
            <v>13</v>
          </cell>
          <cell r="P284">
            <v>100</v>
          </cell>
          <cell r="Q284">
            <v>30</v>
          </cell>
          <cell r="R284">
            <v>50</v>
          </cell>
          <cell r="S284">
            <v>60</v>
          </cell>
          <cell r="T284" t="str">
            <v>Ноты-28</v>
          </cell>
        </row>
        <row r="285">
          <cell r="A285" t="str">
            <v>KZ96K1003A09</v>
          </cell>
          <cell r="B285" t="str">
            <v>366/n</v>
          </cell>
          <cell r="C285">
            <v>36552</v>
          </cell>
          <cell r="D285">
            <v>36595</v>
          </cell>
          <cell r="E285">
            <v>42</v>
          </cell>
          <cell r="F285">
            <v>98.5</v>
          </cell>
          <cell r="G285">
            <v>98.5</v>
          </cell>
          <cell r="H285">
            <v>13.197969543147201</v>
          </cell>
          <cell r="I285">
            <v>150000000</v>
          </cell>
          <cell r="J285">
            <v>4955847</v>
          </cell>
          <cell r="K285">
            <v>487608586.32999998</v>
          </cell>
          <cell r="L285">
            <v>2365847</v>
          </cell>
          <cell r="M285">
            <v>233037829.5</v>
          </cell>
          <cell r="N285">
            <v>325.07239088666699</v>
          </cell>
          <cell r="O285">
            <v>9</v>
          </cell>
          <cell r="P285">
            <v>100</v>
          </cell>
          <cell r="Q285">
            <v>50</v>
          </cell>
          <cell r="R285">
            <v>25</v>
          </cell>
          <cell r="S285">
            <v>60</v>
          </cell>
          <cell r="T285" t="str">
            <v>Ноты-42</v>
          </cell>
        </row>
        <row r="286">
          <cell r="A286" t="str">
            <v>KZ46L2807A05</v>
          </cell>
          <cell r="B286" t="str">
            <v>28/6B</v>
          </cell>
          <cell r="C286">
            <v>36553</v>
          </cell>
          <cell r="D286">
            <v>36735</v>
          </cell>
          <cell r="E286">
            <v>182</v>
          </cell>
          <cell r="F286">
            <v>95.35</v>
          </cell>
          <cell r="G286">
            <v>95.35</v>
          </cell>
          <cell r="H286">
            <v>9.7535395909806102</v>
          </cell>
          <cell r="I286">
            <v>4000000</v>
          </cell>
          <cell r="J286">
            <v>197215</v>
          </cell>
          <cell r="K286">
            <v>18798075.059999999</v>
          </cell>
          <cell r="L286">
            <v>192215</v>
          </cell>
          <cell r="M286">
            <v>18327700.25</v>
          </cell>
          <cell r="N286">
            <v>469.95187650000003</v>
          </cell>
          <cell r="O286">
            <v>8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ГКВО-6</v>
          </cell>
        </row>
        <row r="287">
          <cell r="A287" t="str">
            <v>KZ4CL0102A14</v>
          </cell>
          <cell r="B287" t="str">
            <v>3/12B</v>
          </cell>
          <cell r="C287">
            <v>36556</v>
          </cell>
          <cell r="D287">
            <v>36923</v>
          </cell>
          <cell r="E287">
            <v>365</v>
          </cell>
          <cell r="H287">
            <v>20.99</v>
          </cell>
          <cell r="I287">
            <v>4000000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</v>
          </cell>
          <cell r="Q287">
            <v>70</v>
          </cell>
          <cell r="R287">
            <v>70</v>
          </cell>
          <cell r="S287">
            <v>50</v>
          </cell>
          <cell r="T287" t="str">
            <v>ГКВО-12</v>
          </cell>
        </row>
        <row r="288">
          <cell r="A288" t="str">
            <v>KZ46L0308A03</v>
          </cell>
          <cell r="B288" t="str">
            <v>122/6</v>
          </cell>
          <cell r="C288">
            <v>36557</v>
          </cell>
          <cell r="D288">
            <v>36741</v>
          </cell>
          <cell r="E288">
            <v>185</v>
          </cell>
          <cell r="F288">
            <v>92.16</v>
          </cell>
          <cell r="G288">
            <v>92.16</v>
          </cell>
          <cell r="H288">
            <v>17.0138888888889</v>
          </cell>
          <cell r="I288">
            <v>500000000</v>
          </cell>
          <cell r="J288">
            <v>6602630</v>
          </cell>
          <cell r="K288">
            <v>606788235.08000004</v>
          </cell>
          <cell r="L288">
            <v>3919430</v>
          </cell>
          <cell r="M288">
            <v>361214668.80000001</v>
          </cell>
          <cell r="N288">
            <v>121.357647016</v>
          </cell>
          <cell r="O288">
            <v>7</v>
          </cell>
          <cell r="P288">
            <v>100</v>
          </cell>
          <cell r="Q288">
            <v>50</v>
          </cell>
          <cell r="R288">
            <v>25</v>
          </cell>
          <cell r="S288">
            <v>50</v>
          </cell>
          <cell r="T288" t="str">
            <v>ГКО-6</v>
          </cell>
        </row>
        <row r="289">
          <cell r="A289" t="str">
            <v>KZ8SK0203A03</v>
          </cell>
          <cell r="B289" t="str">
            <v>367/n</v>
          </cell>
          <cell r="C289">
            <v>36558</v>
          </cell>
          <cell r="D289">
            <v>36587</v>
          </cell>
          <cell r="E289">
            <v>28</v>
          </cell>
          <cell r="F289">
            <v>99.02</v>
          </cell>
          <cell r="G289">
            <v>99.02</v>
          </cell>
          <cell r="H289">
            <v>12.866087659058801</v>
          </cell>
          <cell r="I289">
            <v>300000000</v>
          </cell>
          <cell r="J289">
            <v>16652607</v>
          </cell>
          <cell r="K289">
            <v>1646649642.3299999</v>
          </cell>
          <cell r="L289">
            <v>6921131</v>
          </cell>
          <cell r="M289">
            <v>685330391.62</v>
          </cell>
          <cell r="N289">
            <v>548.88321411000004</v>
          </cell>
          <cell r="O289">
            <v>10</v>
          </cell>
          <cell r="P289">
            <v>100</v>
          </cell>
          <cell r="S289">
            <v>60</v>
          </cell>
          <cell r="T289" t="str">
            <v>Ноты-28</v>
          </cell>
        </row>
        <row r="290">
          <cell r="A290" t="str">
            <v>KZ97K2403A02</v>
          </cell>
          <cell r="B290" t="str">
            <v>368/n</v>
          </cell>
          <cell r="C290">
            <v>36560</v>
          </cell>
          <cell r="D290">
            <v>36609</v>
          </cell>
          <cell r="E290">
            <v>49</v>
          </cell>
          <cell r="F290">
            <v>98.24</v>
          </cell>
          <cell r="G290">
            <v>98.23</v>
          </cell>
          <cell r="H290">
            <v>13.3085155886459</v>
          </cell>
          <cell r="I290">
            <v>300000000</v>
          </cell>
          <cell r="J290">
            <v>24877700</v>
          </cell>
          <cell r="K290">
            <v>2442983677.77</v>
          </cell>
          <cell r="L290">
            <v>8370457</v>
          </cell>
          <cell r="M290">
            <v>822310695.67999995</v>
          </cell>
          <cell r="N290">
            <v>814.32789259000003</v>
          </cell>
          <cell r="O290">
            <v>13</v>
          </cell>
          <cell r="P290">
            <v>100</v>
          </cell>
          <cell r="S290">
            <v>60</v>
          </cell>
          <cell r="T290" t="str">
            <v>Ноты-49</v>
          </cell>
        </row>
        <row r="291">
          <cell r="A291" t="str">
            <v>KZ4CL0802A17</v>
          </cell>
          <cell r="B291" t="str">
            <v>30/12</v>
          </cell>
          <cell r="C291">
            <v>36563</v>
          </cell>
          <cell r="D291">
            <v>36930</v>
          </cell>
          <cell r="E291">
            <v>366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500000000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50</v>
          </cell>
          <cell r="T291" t="str">
            <v>ГКО-12</v>
          </cell>
        </row>
        <row r="292">
          <cell r="A292" t="str">
            <v>KZ46L1008A04</v>
          </cell>
          <cell r="B292" t="str">
            <v>123/6</v>
          </cell>
          <cell r="C292">
            <v>36564</v>
          </cell>
          <cell r="D292">
            <v>36748</v>
          </cell>
          <cell r="E292">
            <v>185</v>
          </cell>
          <cell r="F292">
            <v>92.16</v>
          </cell>
          <cell r="G292">
            <v>92.15</v>
          </cell>
          <cell r="H292">
            <v>17.0138888888889</v>
          </cell>
          <cell r="I292">
            <v>500000000</v>
          </cell>
          <cell r="J292">
            <v>7710000</v>
          </cell>
          <cell r="K292">
            <v>707619100</v>
          </cell>
          <cell r="L292">
            <v>5000000</v>
          </cell>
          <cell r="M292">
            <v>460796000</v>
          </cell>
          <cell r="N292">
            <v>141.52382</v>
          </cell>
          <cell r="O292">
            <v>6</v>
          </cell>
          <cell r="P292">
            <v>100</v>
          </cell>
          <cell r="Q292">
            <v>50</v>
          </cell>
          <cell r="R292">
            <v>25</v>
          </cell>
          <cell r="S292">
            <v>50</v>
          </cell>
          <cell r="T292" t="str">
            <v>ГКО-6</v>
          </cell>
        </row>
        <row r="293">
          <cell r="A293" t="str">
            <v>KZ97K3003A04</v>
          </cell>
          <cell r="B293" t="str">
            <v>369/n</v>
          </cell>
          <cell r="C293">
            <v>36565</v>
          </cell>
          <cell r="D293">
            <v>36615</v>
          </cell>
          <cell r="E293">
            <v>49</v>
          </cell>
          <cell r="F293">
            <v>98.24</v>
          </cell>
          <cell r="G293">
            <v>98.23</v>
          </cell>
          <cell r="H293">
            <v>13.3085155886459</v>
          </cell>
          <cell r="I293">
            <v>300000000</v>
          </cell>
          <cell r="J293">
            <v>23303295</v>
          </cell>
          <cell r="K293">
            <v>2288981380.02</v>
          </cell>
          <cell r="L293">
            <v>16623052</v>
          </cell>
          <cell r="M293">
            <v>1633015228.48</v>
          </cell>
          <cell r="N293">
            <v>762.99379334000002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Ноты-49</v>
          </cell>
        </row>
        <row r="294">
          <cell r="A294" t="str">
            <v>KZ4CL0902A16</v>
          </cell>
          <cell r="B294" t="str">
            <v>4/12B</v>
          </cell>
          <cell r="C294">
            <v>36566</v>
          </cell>
          <cell r="D294">
            <v>36931</v>
          </cell>
          <cell r="E294">
            <v>365</v>
          </cell>
          <cell r="F294">
            <v>90.85</v>
          </cell>
          <cell r="G294">
            <v>90.85</v>
          </cell>
          <cell r="H294">
            <v>10.071546505228399</v>
          </cell>
          <cell r="I294">
            <v>4000000</v>
          </cell>
          <cell r="J294">
            <v>148092</v>
          </cell>
          <cell r="K294">
            <v>13452981.18</v>
          </cell>
          <cell r="L294">
            <v>110052</v>
          </cell>
          <cell r="M294">
            <v>9998362.0999999996</v>
          </cell>
          <cell r="N294">
            <v>336.32452949999998</v>
          </cell>
          <cell r="O294">
            <v>9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ГКВО-12</v>
          </cell>
        </row>
        <row r="295">
          <cell r="A295" t="str">
            <v>KZ95K1703A03</v>
          </cell>
          <cell r="B295" t="str">
            <v>370/n</v>
          </cell>
          <cell r="C295">
            <v>36567</v>
          </cell>
          <cell r="D295">
            <v>36602</v>
          </cell>
          <cell r="E295">
            <v>35</v>
          </cell>
          <cell r="F295">
            <v>98.76</v>
          </cell>
          <cell r="G295">
            <v>98.76</v>
          </cell>
          <cell r="H295">
            <v>13.0579181855001</v>
          </cell>
          <cell r="I295">
            <v>300000000</v>
          </cell>
          <cell r="J295">
            <v>14206125</v>
          </cell>
          <cell r="K295">
            <v>1402831987.77</v>
          </cell>
          <cell r="L295">
            <v>9016391</v>
          </cell>
          <cell r="M295">
            <v>890458775.15999997</v>
          </cell>
          <cell r="N295">
            <v>467.61066259</v>
          </cell>
          <cell r="O295">
            <v>6</v>
          </cell>
          <cell r="P295">
            <v>100</v>
          </cell>
          <cell r="Q295">
            <v>30</v>
          </cell>
          <cell r="R295">
            <v>50</v>
          </cell>
          <cell r="S295">
            <v>60</v>
          </cell>
          <cell r="T295" t="str">
            <v>Ноты-35</v>
          </cell>
        </row>
        <row r="296">
          <cell r="A296" t="str">
            <v>KZ49L1011A06</v>
          </cell>
          <cell r="B296" t="str">
            <v>4/9B</v>
          </cell>
          <cell r="C296">
            <v>36567</v>
          </cell>
          <cell r="D296">
            <v>36840</v>
          </cell>
          <cell r="E296">
            <v>275</v>
          </cell>
          <cell r="F296">
            <v>93.16</v>
          </cell>
          <cell r="G296">
            <v>93.16</v>
          </cell>
          <cell r="H296">
            <v>9.7896092743666898</v>
          </cell>
          <cell r="I296">
            <v>4000000</v>
          </cell>
          <cell r="J296">
            <v>320522</v>
          </cell>
          <cell r="K296">
            <v>29841871.98</v>
          </cell>
          <cell r="L296">
            <v>126080</v>
          </cell>
          <cell r="M296">
            <v>11745612.800000001</v>
          </cell>
          <cell r="N296">
            <v>746.04679950000002</v>
          </cell>
          <cell r="O296">
            <v>11</v>
          </cell>
          <cell r="P296">
            <v>100</v>
          </cell>
          <cell r="Q296">
            <v>139.65</v>
          </cell>
          <cell r="R296">
            <v>142.69999999999999</v>
          </cell>
          <cell r="S296">
            <v>50</v>
          </cell>
          <cell r="T296" t="str">
            <v>ГКВО-9</v>
          </cell>
        </row>
        <row r="297">
          <cell r="A297" t="str">
            <v>KZ4CL1402A19</v>
          </cell>
          <cell r="B297" t="str">
            <v>31/12</v>
          </cell>
          <cell r="C297">
            <v>36570</v>
          </cell>
          <cell r="D297">
            <v>36936</v>
          </cell>
          <cell r="E297">
            <v>364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500000000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ГКО-12</v>
          </cell>
        </row>
        <row r="298">
          <cell r="A298" t="str">
            <v>KZ4CL1502A18</v>
          </cell>
          <cell r="B298" t="str">
            <v>5/12B</v>
          </cell>
          <cell r="C298">
            <v>36571</v>
          </cell>
          <cell r="D298">
            <v>36937</v>
          </cell>
          <cell r="E298">
            <v>366</v>
          </cell>
          <cell r="F298">
            <v>90.85</v>
          </cell>
          <cell r="G298">
            <v>90.85</v>
          </cell>
          <cell r="H298">
            <v>10.071546505228399</v>
          </cell>
          <cell r="I298">
            <v>4000000</v>
          </cell>
          <cell r="J298">
            <v>141791</v>
          </cell>
          <cell r="K298">
            <v>12831604.6</v>
          </cell>
          <cell r="L298">
            <v>86566</v>
          </cell>
          <cell r="M298">
            <v>7864521.0999999996</v>
          </cell>
          <cell r="N298">
            <v>320.79011500000001</v>
          </cell>
          <cell r="O298">
            <v>12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ГКВО-12</v>
          </cell>
        </row>
        <row r="299">
          <cell r="A299" t="str">
            <v>KZ43L1905A01</v>
          </cell>
          <cell r="B299" t="str">
            <v>260/3</v>
          </cell>
          <cell r="C299">
            <v>36573</v>
          </cell>
          <cell r="D299">
            <v>36665</v>
          </cell>
          <cell r="E299">
            <v>92</v>
          </cell>
          <cell r="F299">
            <v>96.28</v>
          </cell>
          <cell r="G299">
            <v>96.28</v>
          </cell>
          <cell r="H299">
            <v>15.454923140839201</v>
          </cell>
          <cell r="I299">
            <v>200000000</v>
          </cell>
          <cell r="J299">
            <v>17258493</v>
          </cell>
          <cell r="K299">
            <v>1660260826.5599999</v>
          </cell>
          <cell r="L299">
            <v>2077274</v>
          </cell>
          <cell r="M299">
            <v>199999940.72</v>
          </cell>
          <cell r="N299">
            <v>830.13041327999997</v>
          </cell>
          <cell r="O299">
            <v>14</v>
          </cell>
          <cell r="P299">
            <v>100</v>
          </cell>
          <cell r="Q299">
            <v>30</v>
          </cell>
          <cell r="R299">
            <v>50</v>
          </cell>
          <cell r="S299">
            <v>50</v>
          </cell>
          <cell r="T299" t="str">
            <v>ГКО-3</v>
          </cell>
        </row>
        <row r="300">
          <cell r="A300" t="str">
            <v>KZ97K0704A02</v>
          </cell>
          <cell r="B300" t="str">
            <v>371/n</v>
          </cell>
          <cell r="C300">
            <v>36573</v>
          </cell>
          <cell r="D300">
            <v>36623</v>
          </cell>
          <cell r="E300">
            <v>49</v>
          </cell>
          <cell r="F300">
            <v>98.25</v>
          </cell>
          <cell r="G300">
            <v>98.25</v>
          </cell>
          <cell r="H300">
            <v>13.2315521628499</v>
          </cell>
          <cell r="I300">
            <v>300000000</v>
          </cell>
          <cell r="J300">
            <v>7149623</v>
          </cell>
          <cell r="K300">
            <v>702168398.88999999</v>
          </cell>
          <cell r="L300">
            <v>4639380</v>
          </cell>
          <cell r="M300">
            <v>455819085</v>
          </cell>
          <cell r="N300">
            <v>234.056132963333</v>
          </cell>
          <cell r="O300">
            <v>12</v>
          </cell>
          <cell r="P300">
            <v>100</v>
          </cell>
          <cell r="Q300">
            <v>50</v>
          </cell>
          <cell r="R300">
            <v>25</v>
          </cell>
          <cell r="S300">
            <v>60</v>
          </cell>
          <cell r="T300" t="str">
            <v>Ноты-49</v>
          </cell>
        </row>
        <row r="301">
          <cell r="A301" t="str">
            <v>KZ46L2408A08</v>
          </cell>
          <cell r="B301" t="str">
            <v>124/6</v>
          </cell>
          <cell r="C301">
            <v>36577</v>
          </cell>
          <cell r="D301">
            <v>36762</v>
          </cell>
          <cell r="E301">
            <v>185</v>
          </cell>
          <cell r="F301">
            <v>92.23</v>
          </cell>
          <cell r="G301">
            <v>92.23</v>
          </cell>
          <cell r="H301">
            <v>16.849181394340199</v>
          </cell>
          <cell r="I301">
            <v>500000000</v>
          </cell>
          <cell r="J301">
            <v>13552352</v>
          </cell>
          <cell r="K301">
            <v>1248435295.5599999</v>
          </cell>
          <cell r="L301">
            <v>7788927</v>
          </cell>
          <cell r="M301">
            <v>718372737.21000004</v>
          </cell>
          <cell r="N301">
            <v>249.68705911199999</v>
          </cell>
          <cell r="O301">
            <v>12</v>
          </cell>
          <cell r="P301">
            <v>100</v>
          </cell>
          <cell r="S301">
            <v>50</v>
          </cell>
          <cell r="T301" t="str">
            <v>ГКО-6</v>
          </cell>
        </row>
        <row r="302">
          <cell r="A302" t="str">
            <v>KZ4CL2202A19</v>
          </cell>
          <cell r="B302" t="str">
            <v>32/12</v>
          </cell>
          <cell r="C302">
            <v>36578</v>
          </cell>
          <cell r="D302">
            <v>36944</v>
          </cell>
          <cell r="E302">
            <v>366</v>
          </cell>
          <cell r="F302">
            <v>84.76</v>
          </cell>
          <cell r="G302">
            <v>84.75</v>
          </cell>
          <cell r="H302">
            <v>17.980179329872598</v>
          </cell>
          <cell r="I302">
            <v>500000000</v>
          </cell>
          <cell r="J302">
            <v>2767826</v>
          </cell>
          <cell r="K302">
            <v>232622595.00999999</v>
          </cell>
          <cell r="L302">
            <v>1717801</v>
          </cell>
          <cell r="M302">
            <v>145598312.75999999</v>
          </cell>
          <cell r="N302">
            <v>46.524519001999998</v>
          </cell>
          <cell r="O302">
            <v>8</v>
          </cell>
          <cell r="P302">
            <v>100</v>
          </cell>
          <cell r="S302">
            <v>50</v>
          </cell>
          <cell r="T302" t="str">
            <v>ГКО-12</v>
          </cell>
        </row>
        <row r="303">
          <cell r="A303" t="str">
            <v>KZ4CL2302A18</v>
          </cell>
          <cell r="B303" t="str">
            <v>33/12</v>
          </cell>
          <cell r="C303">
            <v>36580</v>
          </cell>
          <cell r="D303">
            <v>36973</v>
          </cell>
          <cell r="E303">
            <v>364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500000000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50</v>
          </cell>
          <cell r="T303" t="str">
            <v>ГКО-12</v>
          </cell>
        </row>
        <row r="304">
          <cell r="A304" t="str">
            <v>KZ98K2104A03</v>
          </cell>
          <cell r="B304" t="str">
            <v>372/n</v>
          </cell>
          <cell r="C304">
            <v>36580</v>
          </cell>
          <cell r="D304">
            <v>36637</v>
          </cell>
          <cell r="E304">
            <v>56</v>
          </cell>
          <cell r="F304">
            <v>98.02</v>
          </cell>
          <cell r="G304">
            <v>98.02</v>
          </cell>
          <cell r="H304">
            <v>13.129973474801099</v>
          </cell>
          <cell r="I304">
            <v>300000000</v>
          </cell>
          <cell r="J304">
            <v>9019245</v>
          </cell>
          <cell r="K304">
            <v>883002351.58000004</v>
          </cell>
          <cell r="L304">
            <v>3192745</v>
          </cell>
          <cell r="M304">
            <v>312952864.89999998</v>
          </cell>
          <cell r="N304">
            <v>294.33411719333299</v>
          </cell>
          <cell r="O304">
            <v>12</v>
          </cell>
          <cell r="P304">
            <v>100</v>
          </cell>
          <cell r="Q304">
            <v>50</v>
          </cell>
          <cell r="R304">
            <v>25</v>
          </cell>
          <cell r="S304">
            <v>60</v>
          </cell>
          <cell r="T304" t="str">
            <v>Ноты-56</v>
          </cell>
        </row>
        <row r="305">
          <cell r="A305" t="str">
            <v>KZ33L3011A00</v>
          </cell>
          <cell r="B305" t="str">
            <v>1/9i</v>
          </cell>
          <cell r="C305">
            <v>36584</v>
          </cell>
          <cell r="D305">
            <v>36860</v>
          </cell>
          <cell r="E305">
            <v>273</v>
          </cell>
          <cell r="F305">
            <v>97.98</v>
          </cell>
          <cell r="G305">
            <v>97.95</v>
          </cell>
          <cell r="H305">
            <v>10.75</v>
          </cell>
          <cell r="I305">
            <v>300000000</v>
          </cell>
          <cell r="J305">
            <v>200500</v>
          </cell>
          <cell r="K305">
            <v>200500000</v>
          </cell>
          <cell r="L305">
            <v>30000</v>
          </cell>
          <cell r="M305">
            <v>30000000</v>
          </cell>
          <cell r="N305">
            <v>66.8333333333333</v>
          </cell>
          <cell r="O305">
            <v>5</v>
          </cell>
          <cell r="P305">
            <v>1000</v>
          </cell>
          <cell r="S305">
            <v>50</v>
          </cell>
          <cell r="T305" t="str">
            <v>ГИКО-9</v>
          </cell>
        </row>
        <row r="306">
          <cell r="A306" t="str">
            <v>KZ4CL0103A13</v>
          </cell>
          <cell r="B306" t="str">
            <v>34/12</v>
          </cell>
          <cell r="C306">
            <v>36585</v>
          </cell>
          <cell r="D306">
            <v>36951</v>
          </cell>
          <cell r="E306">
            <v>366</v>
          </cell>
          <cell r="F306">
            <v>84.76</v>
          </cell>
          <cell r="G306">
            <v>84.76</v>
          </cell>
          <cell r="H306">
            <v>17.980179329872598</v>
          </cell>
          <cell r="I306">
            <v>500000000</v>
          </cell>
          <cell r="J306">
            <v>3544757</v>
          </cell>
          <cell r="K306">
            <v>298922365.19</v>
          </cell>
          <cell r="L306">
            <v>1268000</v>
          </cell>
          <cell r="M306">
            <v>107475680</v>
          </cell>
          <cell r="N306">
            <v>59.784473038000002</v>
          </cell>
          <cell r="O306">
            <v>12</v>
          </cell>
          <cell r="P306">
            <v>100</v>
          </cell>
          <cell r="Q306">
            <v>30</v>
          </cell>
          <cell r="R306">
            <v>50</v>
          </cell>
          <cell r="S306">
            <v>50</v>
          </cell>
          <cell r="T306" t="str">
            <v>ГКО-12</v>
          </cell>
        </row>
        <row r="307">
          <cell r="A307" t="str">
            <v>KZ46L0109A04</v>
          </cell>
          <cell r="B307" t="str">
            <v>125/6</v>
          </cell>
          <cell r="C307">
            <v>36587</v>
          </cell>
          <cell r="D307">
            <v>36770</v>
          </cell>
          <cell r="E307">
            <v>183</v>
          </cell>
          <cell r="F307">
            <v>92.24</v>
          </cell>
          <cell r="G307">
            <v>92.24</v>
          </cell>
          <cell r="H307">
            <v>16.8256721595837</v>
          </cell>
          <cell r="I307">
            <v>500000000</v>
          </cell>
          <cell r="J307">
            <v>4260000</v>
          </cell>
          <cell r="K307">
            <v>391751600</v>
          </cell>
          <cell r="L307">
            <v>2900000</v>
          </cell>
          <cell r="M307">
            <v>267496000</v>
          </cell>
          <cell r="N307">
            <v>78.350319999999996</v>
          </cell>
          <cell r="O307">
            <v>7</v>
          </cell>
          <cell r="P307">
            <v>100</v>
          </cell>
          <cell r="Q307">
            <v>50</v>
          </cell>
          <cell r="R307">
            <v>25</v>
          </cell>
          <cell r="S307">
            <v>50</v>
          </cell>
          <cell r="T307" t="str">
            <v>ГКО-6</v>
          </cell>
        </row>
        <row r="308">
          <cell r="A308" t="str">
            <v>KZ96K1404A04</v>
          </cell>
          <cell r="B308" t="str">
            <v>373/n</v>
          </cell>
          <cell r="C308">
            <v>36587</v>
          </cell>
          <cell r="D308">
            <v>36630</v>
          </cell>
          <cell r="E308">
            <v>42</v>
          </cell>
          <cell r="F308">
            <v>98.52</v>
          </cell>
          <cell r="G308">
            <v>98.52</v>
          </cell>
          <cell r="H308">
            <v>13.019353092434701</v>
          </cell>
          <cell r="I308">
            <v>300000000</v>
          </cell>
          <cell r="J308">
            <v>18109328</v>
          </cell>
          <cell r="K308">
            <v>1783754751.79</v>
          </cell>
          <cell r="L308">
            <v>10962821</v>
          </cell>
          <cell r="M308">
            <v>1080057124.9200001</v>
          </cell>
          <cell r="N308">
            <v>594.58491726333295</v>
          </cell>
          <cell r="O308">
            <v>12</v>
          </cell>
          <cell r="P308">
            <v>100</v>
          </cell>
          <cell r="S308">
            <v>60</v>
          </cell>
          <cell r="T308" t="str">
            <v>Ноты-42</v>
          </cell>
        </row>
        <row r="309">
          <cell r="A309" t="str">
            <v>KZ97K2104A04</v>
          </cell>
          <cell r="B309" t="str">
            <v>374/n</v>
          </cell>
          <cell r="C309">
            <v>36588</v>
          </cell>
          <cell r="D309">
            <v>36637</v>
          </cell>
          <cell r="E309">
            <v>49</v>
          </cell>
          <cell r="F309">
            <v>98.26</v>
          </cell>
          <cell r="G309">
            <v>98.26</v>
          </cell>
          <cell r="H309">
            <v>13.154604402314501</v>
          </cell>
          <cell r="I309">
            <v>300000000</v>
          </cell>
          <cell r="J309">
            <v>3885333</v>
          </cell>
          <cell r="K309">
            <v>381685150.57999998</v>
          </cell>
          <cell r="L309">
            <v>2593333</v>
          </cell>
          <cell r="M309">
            <v>254820900.58000001</v>
          </cell>
          <cell r="N309">
            <v>127.228383526667</v>
          </cell>
          <cell r="O309">
            <v>9</v>
          </cell>
          <cell r="P309">
            <v>100</v>
          </cell>
          <cell r="S309">
            <v>60</v>
          </cell>
          <cell r="T309" t="str">
            <v>Ноты-49</v>
          </cell>
        </row>
        <row r="310">
          <cell r="A310" t="str">
            <v>KZ4CL0203A12</v>
          </cell>
          <cell r="B310" t="str">
            <v>6/12B</v>
          </cell>
          <cell r="C310">
            <v>36588</v>
          </cell>
          <cell r="D310">
            <v>36952</v>
          </cell>
          <cell r="E310">
            <v>366</v>
          </cell>
          <cell r="F310">
            <v>90.91</v>
          </cell>
          <cell r="G310">
            <v>90.91</v>
          </cell>
          <cell r="H310">
            <v>9.9989000109998898</v>
          </cell>
          <cell r="I310">
            <v>4000000</v>
          </cell>
          <cell r="J310">
            <v>278697</v>
          </cell>
          <cell r="K310">
            <v>25314062.09</v>
          </cell>
          <cell r="L310">
            <v>95828</v>
          </cell>
          <cell r="M310">
            <v>8711723.4800000004</v>
          </cell>
          <cell r="N310">
            <v>632.85155225000005</v>
          </cell>
          <cell r="O310">
            <v>13</v>
          </cell>
          <cell r="P310">
            <v>100</v>
          </cell>
          <cell r="Q310">
            <v>140.5</v>
          </cell>
          <cell r="R310">
            <v>145.30000000000001</v>
          </cell>
          <cell r="S310">
            <v>50</v>
          </cell>
          <cell r="T310" t="str">
            <v>ГКВО-12</v>
          </cell>
        </row>
        <row r="311">
          <cell r="A311" t="str">
            <v>KZ46L0709A08</v>
          </cell>
          <cell r="B311" t="str">
            <v>126/6</v>
          </cell>
          <cell r="C311">
            <v>36591</v>
          </cell>
          <cell r="D311">
            <v>36776</v>
          </cell>
          <cell r="E311">
            <v>185</v>
          </cell>
          <cell r="F311">
            <v>92.24</v>
          </cell>
          <cell r="G311">
            <v>92.24</v>
          </cell>
          <cell r="H311">
            <v>16.8256721595837</v>
          </cell>
          <cell r="I311">
            <v>500000000</v>
          </cell>
          <cell r="J311">
            <v>3764050</v>
          </cell>
          <cell r="K311">
            <v>346148842.5</v>
          </cell>
          <cell r="L311">
            <v>2050000</v>
          </cell>
          <cell r="M311">
            <v>189092000</v>
          </cell>
          <cell r="N311">
            <v>69.229768500000006</v>
          </cell>
          <cell r="O311">
            <v>8</v>
          </cell>
          <cell r="P311">
            <v>100</v>
          </cell>
          <cell r="Q311">
            <v>50</v>
          </cell>
          <cell r="R311">
            <v>25</v>
          </cell>
          <cell r="S311">
            <v>50</v>
          </cell>
          <cell r="T311" t="str">
            <v>ГКО-6</v>
          </cell>
        </row>
        <row r="312">
          <cell r="A312" t="str">
            <v>KZ4CL0803A16</v>
          </cell>
          <cell r="B312" t="str">
            <v>35/12</v>
          </cell>
          <cell r="C312">
            <v>36592</v>
          </cell>
          <cell r="D312">
            <v>36958</v>
          </cell>
          <cell r="E312">
            <v>366</v>
          </cell>
          <cell r="F312">
            <v>84.76</v>
          </cell>
          <cell r="G312">
            <v>84.76</v>
          </cell>
          <cell r="H312">
            <v>17.980179329872598</v>
          </cell>
          <cell r="I312">
            <v>500000000</v>
          </cell>
          <cell r="J312">
            <v>3397010</v>
          </cell>
          <cell r="K312">
            <v>285721530.30000001</v>
          </cell>
          <cell r="L312">
            <v>2270000</v>
          </cell>
          <cell r="M312">
            <v>192405200</v>
          </cell>
          <cell r="N312">
            <v>57.144306059999998</v>
          </cell>
          <cell r="O312">
            <v>5</v>
          </cell>
          <cell r="P312">
            <v>100</v>
          </cell>
          <cell r="S312">
            <v>50</v>
          </cell>
          <cell r="T312" t="str">
            <v>ГКО-12</v>
          </cell>
        </row>
        <row r="313">
          <cell r="A313" t="str">
            <v>KZ96K2004A06</v>
          </cell>
          <cell r="B313" t="str">
            <v>375/n</v>
          </cell>
          <cell r="C313">
            <v>36592</v>
          </cell>
          <cell r="D313">
            <v>36636</v>
          </cell>
          <cell r="E313">
            <v>42</v>
          </cell>
          <cell r="F313">
            <v>98.52</v>
          </cell>
          <cell r="G313">
            <v>98.52</v>
          </cell>
          <cell r="H313">
            <v>13.019353092434701</v>
          </cell>
          <cell r="I313">
            <v>300000000</v>
          </cell>
          <cell r="J313">
            <v>5211807</v>
          </cell>
          <cell r="K313">
            <v>513207407.79000002</v>
          </cell>
          <cell r="L313">
            <v>2791400</v>
          </cell>
          <cell r="M313">
            <v>275008722</v>
          </cell>
          <cell r="N313">
            <v>171.06913592999999</v>
          </cell>
          <cell r="O313">
            <v>8</v>
          </cell>
          <cell r="P313">
            <v>100</v>
          </cell>
          <cell r="Q313">
            <v>30</v>
          </cell>
          <cell r="R313">
            <v>50</v>
          </cell>
          <cell r="S313">
            <v>60</v>
          </cell>
          <cell r="T313" t="str">
            <v>Ноты-42</v>
          </cell>
        </row>
        <row r="314">
          <cell r="A314" t="str">
            <v>KZ99K1205A02</v>
          </cell>
          <cell r="B314" t="str">
            <v>376/n</v>
          </cell>
          <cell r="C314">
            <v>36594</v>
          </cell>
          <cell r="D314">
            <v>36658</v>
          </cell>
          <cell r="E314">
            <v>63</v>
          </cell>
          <cell r="F314">
            <v>97.77</v>
          </cell>
          <cell r="G314">
            <v>97.76</v>
          </cell>
          <cell r="H314">
            <v>13.178321002807101</v>
          </cell>
          <cell r="I314">
            <v>300000000</v>
          </cell>
          <cell r="J314">
            <v>7992140</v>
          </cell>
          <cell r="K314">
            <v>780669824.91999996</v>
          </cell>
          <cell r="L314">
            <v>5759829</v>
          </cell>
          <cell r="M314">
            <v>563133881.33000004</v>
          </cell>
          <cell r="N314">
            <v>260.22327497333299</v>
          </cell>
          <cell r="O314">
            <v>11</v>
          </cell>
          <cell r="P314">
            <v>100</v>
          </cell>
          <cell r="Q314">
            <v>50</v>
          </cell>
          <cell r="R314">
            <v>25</v>
          </cell>
          <cell r="S314">
            <v>60</v>
          </cell>
          <cell r="T314" t="str">
            <v>Ноты-63</v>
          </cell>
        </row>
        <row r="315">
          <cell r="A315" t="str">
            <v>KZ4CL0903A15</v>
          </cell>
          <cell r="B315" t="str">
            <v>7/12B</v>
          </cell>
          <cell r="C315">
            <v>36594</v>
          </cell>
          <cell r="D315">
            <v>36959</v>
          </cell>
          <cell r="E315">
            <v>365</v>
          </cell>
          <cell r="F315">
            <v>90.97</v>
          </cell>
          <cell r="G315">
            <v>90.97</v>
          </cell>
          <cell r="H315">
            <v>9.9263493459382204</v>
          </cell>
          <cell r="I315">
            <v>4000000</v>
          </cell>
          <cell r="J315">
            <v>203404</v>
          </cell>
          <cell r="K315">
            <v>18472834.879999999</v>
          </cell>
          <cell r="L315">
            <v>122404</v>
          </cell>
          <cell r="M315">
            <v>11135091.880000001</v>
          </cell>
          <cell r="N315">
            <v>461.82087200000001</v>
          </cell>
          <cell r="O315">
            <v>12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50</v>
          </cell>
          <cell r="T315" t="str">
            <v>ГКВО-12</v>
          </cell>
        </row>
        <row r="316">
          <cell r="A316" t="str">
            <v>KZ46L0809A07</v>
          </cell>
          <cell r="B316" t="str">
            <v>127/6</v>
          </cell>
          <cell r="C316">
            <v>36595</v>
          </cell>
          <cell r="D316">
            <v>36777</v>
          </cell>
          <cell r="E316">
            <v>185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500000000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50</v>
          </cell>
          <cell r="T316" t="str">
            <v>ГКО-6</v>
          </cell>
        </row>
        <row r="317">
          <cell r="A317" t="str">
            <v>KZ97K2804A07</v>
          </cell>
          <cell r="B317" t="str">
            <v>377/n</v>
          </cell>
          <cell r="C317">
            <v>36595</v>
          </cell>
          <cell r="D317">
            <v>36644</v>
          </cell>
          <cell r="E317">
            <v>49</v>
          </cell>
          <cell r="F317">
            <v>98.27</v>
          </cell>
          <cell r="G317">
            <v>98.27</v>
          </cell>
          <cell r="H317">
            <v>13.077672302257699</v>
          </cell>
          <cell r="I317">
            <v>300000000</v>
          </cell>
          <cell r="J317">
            <v>10821967</v>
          </cell>
          <cell r="K317">
            <v>1053329872.67</v>
          </cell>
          <cell r="L317">
            <v>5846344</v>
          </cell>
          <cell r="M317">
            <v>574520434.27999997</v>
          </cell>
          <cell r="N317">
            <v>351.10995755666698</v>
          </cell>
          <cell r="O317">
            <v>14</v>
          </cell>
          <cell r="P317">
            <v>100</v>
          </cell>
          <cell r="Q317">
            <v>50</v>
          </cell>
          <cell r="R317">
            <v>50</v>
          </cell>
          <cell r="S317">
            <v>60</v>
          </cell>
          <cell r="T317" t="str">
            <v>Ноты-49</v>
          </cell>
        </row>
        <row r="318">
          <cell r="A318" t="str">
            <v>KZ46L1409A09</v>
          </cell>
          <cell r="B318" t="str">
            <v>128/6</v>
          </cell>
          <cell r="C318">
            <v>36598</v>
          </cell>
          <cell r="D318">
            <v>36783</v>
          </cell>
          <cell r="E318">
            <v>185</v>
          </cell>
          <cell r="F318">
            <v>92.24</v>
          </cell>
          <cell r="G318">
            <v>92.24</v>
          </cell>
          <cell r="H318">
            <v>16.8256721595837</v>
          </cell>
          <cell r="I318">
            <v>500000000</v>
          </cell>
          <cell r="J318">
            <v>4198149</v>
          </cell>
          <cell r="K318">
            <v>386553221.25999999</v>
          </cell>
          <cell r="L318">
            <v>2006644</v>
          </cell>
          <cell r="M318">
            <v>185092842.56</v>
          </cell>
          <cell r="N318">
            <v>77.310644252000003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50</v>
          </cell>
          <cell r="T318" t="str">
            <v>ГКО-6</v>
          </cell>
        </row>
        <row r="319">
          <cell r="A319" t="str">
            <v>KZ4CL1503A17</v>
          </cell>
          <cell r="B319" t="str">
            <v>36/12</v>
          </cell>
          <cell r="C319">
            <v>36599</v>
          </cell>
          <cell r="D319">
            <v>36965</v>
          </cell>
          <cell r="E319">
            <v>366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500000000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50</v>
          </cell>
          <cell r="T319" t="str">
            <v>ГКО-12</v>
          </cell>
        </row>
        <row r="320">
          <cell r="A320" t="str">
            <v>KZ97K0405A04</v>
          </cell>
          <cell r="B320" t="str">
            <v>378/n</v>
          </cell>
          <cell r="C320">
            <v>36599</v>
          </cell>
          <cell r="D320">
            <v>36650</v>
          </cell>
          <cell r="E320">
            <v>49</v>
          </cell>
          <cell r="F320">
            <v>98.27</v>
          </cell>
          <cell r="G320">
            <v>98.27</v>
          </cell>
          <cell r="H320">
            <v>13.077672302257699</v>
          </cell>
          <cell r="I320">
            <v>300000000</v>
          </cell>
          <cell r="J320">
            <v>3015243</v>
          </cell>
          <cell r="K320">
            <v>296003674.07999998</v>
          </cell>
          <cell r="L320">
            <v>2595000</v>
          </cell>
          <cell r="M320">
            <v>255010650</v>
          </cell>
          <cell r="N320">
            <v>98.667891359999999</v>
          </cell>
          <cell r="O320">
            <v>7</v>
          </cell>
          <cell r="P320">
            <v>100</v>
          </cell>
          <cell r="S320">
            <v>60</v>
          </cell>
          <cell r="T320" t="str">
            <v>Ноты-49</v>
          </cell>
        </row>
        <row r="321">
          <cell r="A321" t="str">
            <v>KZ96K2704A09</v>
          </cell>
          <cell r="B321" t="str">
            <v>379/n</v>
          </cell>
          <cell r="C321">
            <v>36600</v>
          </cell>
          <cell r="D321">
            <v>36643</v>
          </cell>
          <cell r="E321">
            <v>42</v>
          </cell>
          <cell r="F321">
            <v>98.53</v>
          </cell>
          <cell r="G321">
            <v>98.53</v>
          </cell>
          <cell r="H321">
            <v>12.9300720592713</v>
          </cell>
          <cell r="I321">
            <v>300000000</v>
          </cell>
          <cell r="J321">
            <v>5062461</v>
          </cell>
          <cell r="K321">
            <v>498451096.25</v>
          </cell>
          <cell r="L321">
            <v>2502218</v>
          </cell>
          <cell r="M321">
            <v>246543539.53999999</v>
          </cell>
          <cell r="N321">
            <v>166.150365416667</v>
          </cell>
          <cell r="O321">
            <v>11</v>
          </cell>
          <cell r="P321">
            <v>100</v>
          </cell>
          <cell r="Q321">
            <v>30</v>
          </cell>
          <cell r="R321">
            <v>50</v>
          </cell>
          <cell r="S321">
            <v>60</v>
          </cell>
          <cell r="T321" t="str">
            <v>Ноты-42</v>
          </cell>
        </row>
        <row r="322">
          <cell r="A322" t="str">
            <v>KZ43L1606A03</v>
          </cell>
          <cell r="B322" t="str">
            <v>261/3</v>
          </cell>
          <cell r="C322">
            <v>36601</v>
          </cell>
          <cell r="D322">
            <v>36693</v>
          </cell>
          <cell r="E322">
            <v>92</v>
          </cell>
          <cell r="F322">
            <v>96.36</v>
          </cell>
          <cell r="G322">
            <v>96.36</v>
          </cell>
          <cell r="H322">
            <v>15.1100041511</v>
          </cell>
          <cell r="I322">
            <v>300000000</v>
          </cell>
          <cell r="J322">
            <v>8005456</v>
          </cell>
          <cell r="K322">
            <v>770621950.15999997</v>
          </cell>
          <cell r="L322">
            <v>4189356</v>
          </cell>
          <cell r="M322">
            <v>403686344.16000003</v>
          </cell>
          <cell r="N322">
            <v>256.87398338666702</v>
          </cell>
          <cell r="O322">
            <v>12</v>
          </cell>
          <cell r="P322">
            <v>100</v>
          </cell>
          <cell r="Q322">
            <v>50</v>
          </cell>
          <cell r="R322">
            <v>25</v>
          </cell>
          <cell r="S322">
            <v>60</v>
          </cell>
          <cell r="T322" t="str">
            <v>ГКО-3</v>
          </cell>
        </row>
        <row r="323">
          <cell r="A323" t="str">
            <v>KZ46L1509A08</v>
          </cell>
          <cell r="B323" t="str">
            <v>129/6</v>
          </cell>
          <cell r="C323">
            <v>36602</v>
          </cell>
          <cell r="D323">
            <v>36784</v>
          </cell>
          <cell r="E323">
            <v>182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500000000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60</v>
          </cell>
          <cell r="T323" t="str">
            <v>ГКО-6</v>
          </cell>
        </row>
        <row r="324">
          <cell r="A324" t="str">
            <v>KZ99K1905A05</v>
          </cell>
          <cell r="B324" t="str">
            <v>380/n</v>
          </cell>
          <cell r="C324">
            <v>36602</v>
          </cell>
          <cell r="D324">
            <v>36665</v>
          </cell>
          <cell r="E324">
            <v>63</v>
          </cell>
          <cell r="F324">
            <v>97.77</v>
          </cell>
          <cell r="G324">
            <v>97.77</v>
          </cell>
          <cell r="H324">
            <v>13.178321002807101</v>
          </cell>
          <cell r="I324">
            <v>300000000</v>
          </cell>
          <cell r="J324">
            <v>1216619</v>
          </cell>
          <cell r="K324">
            <v>118738253.98999999</v>
          </cell>
          <cell r="L324">
            <v>1036308</v>
          </cell>
          <cell r="M324">
            <v>101319833.16</v>
          </cell>
          <cell r="N324">
            <v>39.579417996666699</v>
          </cell>
          <cell r="O324">
            <v>9</v>
          </cell>
          <cell r="P324">
            <v>100</v>
          </cell>
          <cell r="S324">
            <v>60</v>
          </cell>
          <cell r="T324" t="str">
            <v>Ноты-63</v>
          </cell>
        </row>
        <row r="325">
          <cell r="A325" t="str">
            <v>KZ46L2109A00</v>
          </cell>
          <cell r="B325" t="str">
            <v>130/6</v>
          </cell>
          <cell r="C325">
            <v>36605</v>
          </cell>
          <cell r="D325">
            <v>36790</v>
          </cell>
          <cell r="E325">
            <v>185</v>
          </cell>
          <cell r="F325">
            <v>92.24</v>
          </cell>
          <cell r="G325">
            <v>92.24</v>
          </cell>
          <cell r="H325">
            <v>16.8256721595837</v>
          </cell>
          <cell r="I325">
            <v>500000000</v>
          </cell>
          <cell r="J325">
            <v>3645200</v>
          </cell>
          <cell r="K325">
            <v>331643345.5</v>
          </cell>
          <cell r="L325">
            <v>1284130</v>
          </cell>
          <cell r="M325">
            <v>118453571.84999999</v>
          </cell>
          <cell r="N325">
            <v>66.328669099999999</v>
          </cell>
          <cell r="O325">
            <v>8</v>
          </cell>
          <cell r="P325">
            <v>100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ГКО-6</v>
          </cell>
        </row>
        <row r="326">
          <cell r="A326" t="str">
            <v>KZ4CL2203A18</v>
          </cell>
          <cell r="B326" t="str">
            <v>37/12</v>
          </cell>
          <cell r="C326">
            <v>36606</v>
          </cell>
          <cell r="D326">
            <v>36972</v>
          </cell>
          <cell r="E326">
            <v>366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500000000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50</v>
          </cell>
          <cell r="T326" t="str">
            <v>ГКО-12</v>
          </cell>
        </row>
        <row r="327">
          <cell r="A327" t="str">
            <v>KZ95K2704A00</v>
          </cell>
          <cell r="B327" t="str">
            <v>381/n</v>
          </cell>
          <cell r="C327">
            <v>36606</v>
          </cell>
          <cell r="D327">
            <v>36643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300000000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60</v>
          </cell>
          <cell r="T327" t="str">
            <v>Ноты-35</v>
          </cell>
        </row>
        <row r="328">
          <cell r="A328" t="str">
            <v>KZ46L2209A09</v>
          </cell>
          <cell r="B328" t="str">
            <v>131/6</v>
          </cell>
          <cell r="C328">
            <v>36609</v>
          </cell>
          <cell r="D328">
            <v>36791</v>
          </cell>
          <cell r="E328">
            <v>182</v>
          </cell>
          <cell r="F328">
            <v>92.24</v>
          </cell>
          <cell r="G328">
            <v>92.24</v>
          </cell>
          <cell r="H328">
            <v>16.8256721595837</v>
          </cell>
          <cell r="I328">
            <v>500000000</v>
          </cell>
          <cell r="J328">
            <v>3315000</v>
          </cell>
          <cell r="K328">
            <v>299540360</v>
          </cell>
          <cell r="L328">
            <v>2105000</v>
          </cell>
          <cell r="M328">
            <v>194165200</v>
          </cell>
          <cell r="N328">
            <v>59.908071999999997</v>
          </cell>
          <cell r="O328">
            <v>10</v>
          </cell>
          <cell r="P328">
            <v>100</v>
          </cell>
          <cell r="S328">
            <v>50</v>
          </cell>
          <cell r="T328" t="str">
            <v>ГКО-6</v>
          </cell>
        </row>
        <row r="329">
          <cell r="A329" t="str">
            <v>KZ96K0505A04</v>
          </cell>
          <cell r="B329" t="str">
            <v>382/n</v>
          </cell>
          <cell r="C329">
            <v>36609</v>
          </cell>
          <cell r="D329">
            <v>36651</v>
          </cell>
          <cell r="E329">
            <v>42</v>
          </cell>
          <cell r="F329">
            <v>98.53</v>
          </cell>
          <cell r="G329">
            <v>98.53</v>
          </cell>
          <cell r="H329">
            <v>12.9300720592713</v>
          </cell>
          <cell r="I329">
            <v>300000000</v>
          </cell>
          <cell r="J329">
            <v>8455971</v>
          </cell>
          <cell r="K329">
            <v>833022448.02999997</v>
          </cell>
          <cell r="L329">
            <v>6775971</v>
          </cell>
          <cell r="M329">
            <v>667636422.63</v>
          </cell>
          <cell r="N329">
            <v>277.674149343333</v>
          </cell>
          <cell r="O329">
            <v>11</v>
          </cell>
          <cell r="P329">
            <v>100</v>
          </cell>
          <cell r="Q329">
            <v>30</v>
          </cell>
          <cell r="R329">
            <v>100</v>
          </cell>
          <cell r="S329">
            <v>60</v>
          </cell>
          <cell r="T329" t="str">
            <v>Ноты-42</v>
          </cell>
        </row>
        <row r="330">
          <cell r="A330" t="str">
            <v>KZ46L2809A03</v>
          </cell>
          <cell r="B330" t="str">
            <v>132/6</v>
          </cell>
          <cell r="C330">
            <v>36612</v>
          </cell>
          <cell r="D330">
            <v>36797</v>
          </cell>
          <cell r="E330">
            <v>185</v>
          </cell>
          <cell r="F330">
            <v>92.24</v>
          </cell>
          <cell r="G330">
            <v>92.24</v>
          </cell>
          <cell r="H330">
            <v>16.8256721595837</v>
          </cell>
          <cell r="I330">
            <v>500000000</v>
          </cell>
          <cell r="J330">
            <v>3616796</v>
          </cell>
          <cell r="K330">
            <v>333322549.68000001</v>
          </cell>
          <cell r="L330">
            <v>3096796</v>
          </cell>
          <cell r="M330">
            <v>285648463.04000002</v>
          </cell>
          <cell r="N330">
            <v>66.664509936000002</v>
          </cell>
          <cell r="O330">
            <v>11</v>
          </cell>
          <cell r="P330">
            <v>100</v>
          </cell>
          <cell r="Q330">
            <v>50</v>
          </cell>
          <cell r="R330">
            <v>100</v>
          </cell>
          <cell r="S330">
            <v>50</v>
          </cell>
          <cell r="T330" t="str">
            <v>ГКО-6</v>
          </cell>
        </row>
        <row r="331">
          <cell r="A331" t="str">
            <v>KZ4CL2903A11</v>
          </cell>
          <cell r="B331" t="str">
            <v>38/12</v>
          </cell>
          <cell r="C331">
            <v>36613</v>
          </cell>
          <cell r="D331">
            <v>36979</v>
          </cell>
          <cell r="E331">
            <v>366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50</v>
          </cell>
          <cell r="T331" t="str">
            <v>ГКО-12</v>
          </cell>
        </row>
        <row r="332">
          <cell r="A332" t="str">
            <v>KZ96K1105A06</v>
          </cell>
          <cell r="B332" t="str">
            <v>383/n</v>
          </cell>
          <cell r="C332">
            <v>36614</v>
          </cell>
          <cell r="D332">
            <v>36657</v>
          </cell>
          <cell r="E332">
            <v>42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300000000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Ноты-42</v>
          </cell>
        </row>
        <row r="333">
          <cell r="A333" t="str">
            <v>KZ46L2909A02</v>
          </cell>
          <cell r="B333" t="str">
            <v>29/6B</v>
          </cell>
          <cell r="C333">
            <v>36615</v>
          </cell>
          <cell r="D333">
            <v>36798</v>
          </cell>
          <cell r="E333">
            <v>182</v>
          </cell>
          <cell r="F333">
            <v>95.37</v>
          </cell>
          <cell r="G333">
            <v>95.37</v>
          </cell>
          <cell r="H333">
            <v>9.7095522701058901</v>
          </cell>
          <cell r="I333">
            <v>4000000</v>
          </cell>
          <cell r="J333">
            <v>140119</v>
          </cell>
          <cell r="K333">
            <v>13349422.33</v>
          </cell>
          <cell r="L333">
            <v>123319</v>
          </cell>
          <cell r="M333">
            <v>11760933.029999999</v>
          </cell>
          <cell r="N333">
            <v>333.73555825</v>
          </cell>
          <cell r="O333">
            <v>11</v>
          </cell>
          <cell r="P333">
            <v>100</v>
          </cell>
          <cell r="Q333">
            <v>141.80000000000001</v>
          </cell>
          <cell r="R333">
            <v>142.75</v>
          </cell>
          <cell r="S333">
            <v>50</v>
          </cell>
          <cell r="T333" t="str">
            <v>ГКВО-6</v>
          </cell>
        </row>
        <row r="334">
          <cell r="A334" t="str">
            <v>KZ98K2605A07</v>
          </cell>
          <cell r="B334" t="str">
            <v>384/n</v>
          </cell>
          <cell r="C334">
            <v>36615</v>
          </cell>
          <cell r="D334">
            <v>36672</v>
          </cell>
          <cell r="E334">
            <v>56</v>
          </cell>
          <cell r="F334">
            <v>98.02</v>
          </cell>
          <cell r="G334">
            <v>98.02</v>
          </cell>
          <cell r="H334">
            <v>13.129973474801099</v>
          </cell>
          <cell r="I334">
            <v>300000000</v>
          </cell>
          <cell r="J334">
            <v>3762266</v>
          </cell>
          <cell r="K334">
            <v>368486737.06</v>
          </cell>
          <cell r="L334">
            <v>1619990</v>
          </cell>
          <cell r="M334">
            <v>158792199.5</v>
          </cell>
          <cell r="N334">
            <v>122.828912353333</v>
          </cell>
          <cell r="O334">
            <v>10</v>
          </cell>
          <cell r="P334">
            <v>100</v>
          </cell>
          <cell r="Q334">
            <v>50</v>
          </cell>
          <cell r="R334">
            <v>100</v>
          </cell>
          <cell r="S334">
            <v>60</v>
          </cell>
          <cell r="T334" t="str">
            <v>Ноты-56</v>
          </cell>
        </row>
        <row r="335">
          <cell r="A335" t="str">
            <v>KZ8SK2804A02</v>
          </cell>
          <cell r="B335" t="str">
            <v>385/n</v>
          </cell>
          <cell r="C335">
            <v>36616</v>
          </cell>
          <cell r="D335">
            <v>36644</v>
          </cell>
          <cell r="E335">
            <v>28</v>
          </cell>
          <cell r="F335">
            <v>99.03</v>
          </cell>
          <cell r="G335">
            <v>99.03</v>
          </cell>
          <cell r="H335">
            <v>12.733515096435401</v>
          </cell>
          <cell r="I335">
            <v>300000000</v>
          </cell>
          <cell r="J335">
            <v>1539839</v>
          </cell>
          <cell r="K335">
            <v>152372430.37</v>
          </cell>
          <cell r="L335">
            <v>485239</v>
          </cell>
          <cell r="M335">
            <v>48053218.170000002</v>
          </cell>
          <cell r="N335">
            <v>50.790810123333301</v>
          </cell>
          <cell r="O335">
            <v>8</v>
          </cell>
          <cell r="P335">
            <v>100</v>
          </cell>
          <cell r="S335">
            <v>60</v>
          </cell>
          <cell r="T335" t="str">
            <v>Ноты-28</v>
          </cell>
        </row>
        <row r="336">
          <cell r="A336" t="str">
            <v>KZ46L0510A07</v>
          </cell>
          <cell r="B336" t="str">
            <v>133/6</v>
          </cell>
          <cell r="C336">
            <v>36619</v>
          </cell>
          <cell r="D336">
            <v>36804</v>
          </cell>
          <cell r="E336">
            <v>185</v>
          </cell>
          <cell r="F336">
            <v>92.24</v>
          </cell>
          <cell r="G336">
            <v>92.24</v>
          </cell>
          <cell r="H336">
            <v>16.8256721595837</v>
          </cell>
          <cell r="I336">
            <v>500000000</v>
          </cell>
          <cell r="J336">
            <v>1070764</v>
          </cell>
          <cell r="K336">
            <v>98532134.359999999</v>
          </cell>
          <cell r="L336">
            <v>542064</v>
          </cell>
          <cell r="M336">
            <v>49999983.359999999</v>
          </cell>
          <cell r="N336">
            <v>19.706426872000002</v>
          </cell>
          <cell r="O336">
            <v>6</v>
          </cell>
          <cell r="P336">
            <v>100</v>
          </cell>
          <cell r="S336">
            <v>50</v>
          </cell>
          <cell r="T336" t="str">
            <v>ГКО-6</v>
          </cell>
        </row>
        <row r="337">
          <cell r="A337" t="str">
            <v>KZ4CL0504A18</v>
          </cell>
          <cell r="B337" t="str">
            <v>39/12</v>
          </cell>
          <cell r="C337">
            <v>36620</v>
          </cell>
          <cell r="D337">
            <v>36986</v>
          </cell>
          <cell r="E337">
            <v>366</v>
          </cell>
          <cell r="F337">
            <v>84.76</v>
          </cell>
          <cell r="G337">
            <v>84.76</v>
          </cell>
          <cell r="H337">
            <v>17.980179329872598</v>
          </cell>
          <cell r="I337">
            <v>500000000</v>
          </cell>
          <cell r="J337">
            <v>1852500</v>
          </cell>
          <cell r="K337">
            <v>155263825</v>
          </cell>
          <cell r="L337">
            <v>1000000</v>
          </cell>
          <cell r="M337">
            <v>84760000</v>
          </cell>
          <cell r="N337">
            <v>31.052765000000001</v>
          </cell>
          <cell r="O337">
            <v>7</v>
          </cell>
          <cell r="P337">
            <v>100</v>
          </cell>
          <cell r="Q337">
            <v>50</v>
          </cell>
          <cell r="R337">
            <v>100</v>
          </cell>
          <cell r="S337">
            <v>50</v>
          </cell>
          <cell r="T337" t="str">
            <v>ГКО-12</v>
          </cell>
        </row>
        <row r="338">
          <cell r="A338" t="str">
            <v>KZ95K1105A07</v>
          </cell>
          <cell r="B338" t="str">
            <v>386/n</v>
          </cell>
          <cell r="C338">
            <v>36621</v>
          </cell>
          <cell r="D338">
            <v>36657</v>
          </cell>
          <cell r="E338">
            <v>35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300000000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10</v>
          </cell>
          <cell r="P338">
            <v>100</v>
          </cell>
          <cell r="S338">
            <v>60</v>
          </cell>
          <cell r="T338" t="str">
            <v>Ноты-42</v>
          </cell>
        </row>
        <row r="339">
          <cell r="A339" t="str">
            <v>KZ97K2605A08</v>
          </cell>
          <cell r="B339" t="str">
            <v>387/n</v>
          </cell>
          <cell r="C339">
            <v>36622</v>
          </cell>
          <cell r="D339">
            <v>36672</v>
          </cell>
          <cell r="E339">
            <v>49</v>
          </cell>
          <cell r="F339">
            <v>98.28</v>
          </cell>
          <cell r="G339">
            <v>98.27</v>
          </cell>
          <cell r="H339">
            <v>13.000755857898699</v>
          </cell>
          <cell r="I339">
            <v>300000000</v>
          </cell>
          <cell r="J339">
            <v>8041697</v>
          </cell>
          <cell r="K339">
            <v>790040394.96000004</v>
          </cell>
          <cell r="L339">
            <v>6611697</v>
          </cell>
          <cell r="M339">
            <v>649786861.15999997</v>
          </cell>
          <cell r="N339">
            <v>263.34679832</v>
          </cell>
          <cell r="O339">
            <v>13</v>
          </cell>
          <cell r="P339">
            <v>100</v>
          </cell>
          <cell r="Q339">
            <v>50</v>
          </cell>
          <cell r="R339">
            <v>100</v>
          </cell>
          <cell r="S339">
            <v>60</v>
          </cell>
          <cell r="T339" t="str">
            <v>Ноты-56</v>
          </cell>
        </row>
        <row r="340">
          <cell r="A340" t="str">
            <v>KZ4CL0604A17</v>
          </cell>
          <cell r="B340" t="str">
            <v>40/12</v>
          </cell>
          <cell r="C340">
            <v>36622</v>
          </cell>
          <cell r="D340">
            <v>36987</v>
          </cell>
          <cell r="E340">
            <v>366</v>
          </cell>
          <cell r="F340">
            <v>84.76</v>
          </cell>
          <cell r="G340">
            <v>84.76</v>
          </cell>
          <cell r="H340">
            <v>17.980179329872598</v>
          </cell>
          <cell r="I340">
            <v>500000000</v>
          </cell>
          <cell r="J340">
            <v>2175575</v>
          </cell>
          <cell r="K340">
            <v>182179165.5</v>
          </cell>
          <cell r="L340">
            <v>237615</v>
          </cell>
          <cell r="M340">
            <v>20140247.399999999</v>
          </cell>
          <cell r="N340">
            <v>36.435833100000004</v>
          </cell>
          <cell r="O340">
            <v>8</v>
          </cell>
          <cell r="P340">
            <v>100</v>
          </cell>
          <cell r="S340">
            <v>50</v>
          </cell>
          <cell r="T340" t="str">
            <v>ГКО-12</v>
          </cell>
        </row>
        <row r="341">
          <cell r="A341" t="str">
            <v>KZ46L0610A06</v>
          </cell>
          <cell r="B341" t="str">
            <v>134/6</v>
          </cell>
          <cell r="C341">
            <v>36623</v>
          </cell>
          <cell r="D341">
            <v>36805</v>
          </cell>
          <cell r="E341">
            <v>182</v>
          </cell>
          <cell r="F341">
            <v>92.24</v>
          </cell>
          <cell r="G341">
            <v>92.24</v>
          </cell>
          <cell r="H341">
            <v>16.8256721595837</v>
          </cell>
          <cell r="I341">
            <v>500000000</v>
          </cell>
          <cell r="J341">
            <v>8396886</v>
          </cell>
          <cell r="K341">
            <v>773949349.63999999</v>
          </cell>
          <cell r="L341">
            <v>5519386</v>
          </cell>
          <cell r="M341">
            <v>509108164.63999999</v>
          </cell>
          <cell r="N341">
            <v>154.789869928</v>
          </cell>
          <cell r="O341">
            <v>8</v>
          </cell>
          <cell r="P341">
            <v>100</v>
          </cell>
          <cell r="S341">
            <v>50</v>
          </cell>
          <cell r="T341" t="str">
            <v>ГКО-6</v>
          </cell>
        </row>
        <row r="342">
          <cell r="A342" t="str">
            <v>KZ43L1307A05</v>
          </cell>
          <cell r="B342" t="str">
            <v>262/3</v>
          </cell>
          <cell r="C342">
            <v>36626</v>
          </cell>
          <cell r="D342">
            <v>36720</v>
          </cell>
          <cell r="E342">
            <v>94</v>
          </cell>
          <cell r="F342">
            <v>96.37</v>
          </cell>
          <cell r="G342">
            <v>96.37</v>
          </cell>
          <cell r="H342">
            <v>15.066929542388699</v>
          </cell>
          <cell r="I342">
            <v>500000000</v>
          </cell>
          <cell r="J342">
            <v>11058130</v>
          </cell>
          <cell r="K342">
            <v>1064859636</v>
          </cell>
          <cell r="L342">
            <v>5771670</v>
          </cell>
          <cell r="M342">
            <v>556215837.89999998</v>
          </cell>
          <cell r="N342">
            <v>212.97192720000001</v>
          </cell>
          <cell r="O342">
            <v>10</v>
          </cell>
          <cell r="P342">
            <v>100</v>
          </cell>
          <cell r="Q342">
            <v>50</v>
          </cell>
          <cell r="S342">
            <v>50</v>
          </cell>
          <cell r="T342" t="str">
            <v>ГКО-3</v>
          </cell>
        </row>
        <row r="343">
          <cell r="A343" t="str">
            <v>KZ46L1210A08</v>
          </cell>
          <cell r="B343" t="str">
            <v>135/6</v>
          </cell>
          <cell r="C343">
            <v>36627</v>
          </cell>
          <cell r="D343">
            <v>36811</v>
          </cell>
          <cell r="E343">
            <v>184</v>
          </cell>
          <cell r="F343">
            <v>92.24</v>
          </cell>
          <cell r="G343">
            <v>92.24</v>
          </cell>
          <cell r="H343">
            <v>16.8256721595837</v>
          </cell>
          <cell r="I343">
            <v>450000000</v>
          </cell>
          <cell r="J343">
            <v>1660341</v>
          </cell>
          <cell r="K343">
            <v>152238083.84</v>
          </cell>
          <cell r="L343">
            <v>510841</v>
          </cell>
          <cell r="M343">
            <v>47119973.840000004</v>
          </cell>
          <cell r="N343">
            <v>33.830685297777798</v>
          </cell>
          <cell r="O343">
            <v>8</v>
          </cell>
          <cell r="P343">
            <v>100</v>
          </cell>
          <cell r="S343">
            <v>50</v>
          </cell>
          <cell r="T343" t="str">
            <v>ГКО-6</v>
          </cell>
        </row>
        <row r="344">
          <cell r="A344" t="str">
            <v>KZ95K1805A00</v>
          </cell>
          <cell r="B344" t="str">
            <v>388/n</v>
          </cell>
          <cell r="C344">
            <v>36627</v>
          </cell>
          <cell r="D344">
            <v>36664</v>
          </cell>
          <cell r="E344">
            <v>35</v>
          </cell>
          <cell r="F344">
            <v>98.78</v>
          </cell>
          <cell r="G344">
            <v>98.78</v>
          </cell>
          <cell r="H344">
            <v>12.844705405952601</v>
          </cell>
          <cell r="I344">
            <v>300000000</v>
          </cell>
          <cell r="J344">
            <v>6780341</v>
          </cell>
          <cell r="K344">
            <v>669676280.94000006</v>
          </cell>
          <cell r="L344">
            <v>5740168</v>
          </cell>
          <cell r="M344">
            <v>567013795.03999996</v>
          </cell>
          <cell r="N344">
            <v>223.22542698000001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Ноты-35</v>
          </cell>
        </row>
        <row r="345">
          <cell r="A345" t="str">
            <v>KZ97K0206A05</v>
          </cell>
          <cell r="B345" t="str">
            <v>389/n</v>
          </cell>
          <cell r="C345">
            <v>36629</v>
          </cell>
          <cell r="D345">
            <v>36679</v>
          </cell>
          <cell r="E345">
            <v>49</v>
          </cell>
          <cell r="F345">
            <v>98.28</v>
          </cell>
          <cell r="G345">
            <v>98.28</v>
          </cell>
          <cell r="H345">
            <v>13.000755857898699</v>
          </cell>
          <cell r="I345">
            <v>300000000</v>
          </cell>
          <cell r="J345">
            <v>18760822</v>
          </cell>
          <cell r="K345">
            <v>1843286961.6500001</v>
          </cell>
          <cell r="L345">
            <v>12100822</v>
          </cell>
          <cell r="M345">
            <v>1189268786.1600001</v>
          </cell>
          <cell r="N345">
            <v>614.428987216667</v>
          </cell>
          <cell r="O345">
            <v>12</v>
          </cell>
          <cell r="P345">
            <v>100</v>
          </cell>
          <cell r="Q345">
            <v>50</v>
          </cell>
          <cell r="S345">
            <v>60</v>
          </cell>
          <cell r="T345" t="str">
            <v>Ноты-49</v>
          </cell>
        </row>
        <row r="346">
          <cell r="A346" t="str">
            <v>KZ4CL1304A18</v>
          </cell>
          <cell r="B346" t="str">
            <v>41/12</v>
          </cell>
          <cell r="C346">
            <v>36629</v>
          </cell>
          <cell r="D346">
            <v>36994</v>
          </cell>
          <cell r="E346">
            <v>366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50</v>
          </cell>
          <cell r="T346" t="str">
            <v>ГКО-12</v>
          </cell>
        </row>
        <row r="347">
          <cell r="A347" t="str">
            <v>KZ46L1310A07</v>
          </cell>
          <cell r="B347" t="str">
            <v>136/6</v>
          </cell>
          <cell r="C347">
            <v>36630</v>
          </cell>
          <cell r="D347">
            <v>36812</v>
          </cell>
          <cell r="E347">
            <v>182</v>
          </cell>
          <cell r="F347">
            <v>92.24</v>
          </cell>
          <cell r="G347">
            <v>92.24</v>
          </cell>
          <cell r="H347">
            <v>16.8256721595837</v>
          </cell>
          <cell r="I347">
            <v>500000000</v>
          </cell>
          <cell r="J347">
            <v>4504155</v>
          </cell>
          <cell r="K347">
            <v>415007674.80000001</v>
          </cell>
          <cell r="L347">
            <v>2441140</v>
          </cell>
          <cell r="M347">
            <v>225170753.59999999</v>
          </cell>
          <cell r="N347">
            <v>83.001534960000001</v>
          </cell>
          <cell r="O347">
            <v>8</v>
          </cell>
          <cell r="P347">
            <v>100</v>
          </cell>
          <cell r="S347">
            <v>50</v>
          </cell>
          <cell r="T347" t="str">
            <v>ГКО-6</v>
          </cell>
        </row>
        <row r="348">
          <cell r="A348" t="str">
            <v>KZ46L1910A01</v>
          </cell>
          <cell r="B348" t="str">
            <v>137/6</v>
          </cell>
          <cell r="C348">
            <v>36633</v>
          </cell>
          <cell r="D348">
            <v>36818</v>
          </cell>
          <cell r="E348">
            <v>184</v>
          </cell>
          <cell r="F348">
            <v>92.24</v>
          </cell>
          <cell r="G348">
            <v>92.24</v>
          </cell>
          <cell r="H348">
            <v>16.8256721595837</v>
          </cell>
          <cell r="I348">
            <v>500000000</v>
          </cell>
          <cell r="J348">
            <v>1935415</v>
          </cell>
          <cell r="K348">
            <v>177734049.59999999</v>
          </cell>
          <cell r="L348">
            <v>1108415</v>
          </cell>
          <cell r="M348">
            <v>102240199.59999999</v>
          </cell>
          <cell r="N348">
            <v>35.546809920000001</v>
          </cell>
          <cell r="O348">
            <v>7</v>
          </cell>
          <cell r="P348">
            <v>100</v>
          </cell>
          <cell r="S348">
            <v>50</v>
          </cell>
          <cell r="T348" t="str">
            <v>ГКО-6</v>
          </cell>
        </row>
        <row r="349">
          <cell r="A349" t="str">
            <v>KZ4CL1904A12</v>
          </cell>
          <cell r="B349" t="str">
            <v>42/12</v>
          </cell>
          <cell r="C349">
            <v>36634</v>
          </cell>
          <cell r="D349">
            <v>37000</v>
          </cell>
          <cell r="E349">
            <v>366</v>
          </cell>
          <cell r="F349">
            <v>84.76</v>
          </cell>
          <cell r="G349">
            <v>84.76</v>
          </cell>
          <cell r="H349">
            <v>17.980179329872598</v>
          </cell>
          <cell r="I349">
            <v>500000000</v>
          </cell>
          <cell r="J349">
            <v>1608000</v>
          </cell>
          <cell r="K349">
            <v>133949380</v>
          </cell>
          <cell r="L349">
            <v>600000</v>
          </cell>
          <cell r="M349">
            <v>50856000</v>
          </cell>
          <cell r="N349">
            <v>26.789876</v>
          </cell>
          <cell r="O349">
            <v>8</v>
          </cell>
          <cell r="P349">
            <v>100</v>
          </cell>
          <cell r="S349">
            <v>50</v>
          </cell>
          <cell r="T349" t="str">
            <v>ГКО-12</v>
          </cell>
        </row>
        <row r="350">
          <cell r="A350" t="str">
            <v>KZ95K2505A01</v>
          </cell>
          <cell r="B350" t="str">
            <v>390/n</v>
          </cell>
          <cell r="C350">
            <v>36635</v>
          </cell>
          <cell r="D350">
            <v>36671</v>
          </cell>
          <cell r="E350">
            <v>35</v>
          </cell>
          <cell r="F350">
            <v>98.78</v>
          </cell>
          <cell r="G350">
            <v>98.78</v>
          </cell>
          <cell r="H350">
            <v>12.844705405952601</v>
          </cell>
          <cell r="I350">
            <v>300000000</v>
          </cell>
          <cell r="J350">
            <v>6784154</v>
          </cell>
          <cell r="K350">
            <v>669992105.91999996</v>
          </cell>
          <cell r="L350">
            <v>4550000</v>
          </cell>
          <cell r="M350">
            <v>449449000</v>
          </cell>
          <cell r="N350">
            <v>223.33070197333299</v>
          </cell>
          <cell r="O350">
            <v>8</v>
          </cell>
          <cell r="P350">
            <v>100</v>
          </cell>
          <cell r="S350">
            <v>60</v>
          </cell>
          <cell r="T350" t="str">
            <v>Ноты-35</v>
          </cell>
        </row>
        <row r="351">
          <cell r="A351" t="str">
            <v>KZ98K1606A08</v>
          </cell>
          <cell r="B351" t="str">
            <v>391/n</v>
          </cell>
          <cell r="C351">
            <v>36636</v>
          </cell>
          <cell r="D351">
            <v>36693</v>
          </cell>
          <cell r="E351">
            <v>56</v>
          </cell>
          <cell r="F351">
            <v>98.03</v>
          </cell>
          <cell r="G351">
            <v>98.03</v>
          </cell>
          <cell r="H351">
            <v>13.0623278588187</v>
          </cell>
          <cell r="I351">
            <v>300000000</v>
          </cell>
          <cell r="J351">
            <v>8118419</v>
          </cell>
          <cell r="K351">
            <v>795553858.02999997</v>
          </cell>
          <cell r="L351">
            <v>4041149</v>
          </cell>
          <cell r="M351">
            <v>396153836.47000003</v>
          </cell>
          <cell r="N351">
            <v>265.184619343333</v>
          </cell>
          <cell r="O351">
            <v>7</v>
          </cell>
          <cell r="P351">
            <v>100</v>
          </cell>
          <cell r="S351">
            <v>60</v>
          </cell>
          <cell r="T351" t="str">
            <v>Ноты-56</v>
          </cell>
        </row>
        <row r="352">
          <cell r="A352" t="str">
            <v>KZ4CL2004A19</v>
          </cell>
          <cell r="B352" t="str">
            <v>43/12</v>
          </cell>
          <cell r="C352">
            <v>36636</v>
          </cell>
          <cell r="D352">
            <v>37001</v>
          </cell>
          <cell r="E352">
            <v>366</v>
          </cell>
          <cell r="F352">
            <v>84.76</v>
          </cell>
          <cell r="G352">
            <v>84.76</v>
          </cell>
          <cell r="H352">
            <v>17.980179329872598</v>
          </cell>
          <cell r="I352">
            <v>500000000</v>
          </cell>
          <cell r="J352">
            <v>1564110</v>
          </cell>
          <cell r="K352">
            <v>132007060.3</v>
          </cell>
          <cell r="L352">
            <v>354000</v>
          </cell>
          <cell r="M352">
            <v>30005040</v>
          </cell>
          <cell r="N352">
            <v>26.401412059999998</v>
          </cell>
          <cell r="O352">
            <v>13</v>
          </cell>
          <cell r="P352">
            <v>100</v>
          </cell>
          <cell r="S352">
            <v>50</v>
          </cell>
          <cell r="T352" t="str">
            <v>ГКО-12</v>
          </cell>
        </row>
        <row r="353">
          <cell r="A353" t="str">
            <v>KZ46L2010A08</v>
          </cell>
          <cell r="B353" t="str">
            <v>138/6</v>
          </cell>
          <cell r="C353">
            <v>36637</v>
          </cell>
          <cell r="D353">
            <v>36819</v>
          </cell>
          <cell r="E353">
            <v>182</v>
          </cell>
          <cell r="F353">
            <v>92.24</v>
          </cell>
          <cell r="G353">
            <v>92.24</v>
          </cell>
          <cell r="H353">
            <v>16.8256721595837</v>
          </cell>
          <cell r="I353">
            <v>500000000</v>
          </cell>
          <cell r="J353">
            <v>5692800</v>
          </cell>
          <cell r="K353">
            <v>524476707</v>
          </cell>
          <cell r="L353">
            <v>2721800</v>
          </cell>
          <cell r="M353">
            <v>251058832</v>
          </cell>
          <cell r="N353">
            <v>104.89534140000001</v>
          </cell>
          <cell r="O353">
            <v>9</v>
          </cell>
          <cell r="P353">
            <v>100</v>
          </cell>
          <cell r="Q353">
            <v>80</v>
          </cell>
          <cell r="S353">
            <v>50</v>
          </cell>
          <cell r="T353" t="str">
            <v>ГКО-6</v>
          </cell>
        </row>
        <row r="354">
          <cell r="A354" t="str">
            <v>KZ4CL2604A13</v>
          </cell>
          <cell r="B354" t="str">
            <v>44/12</v>
          </cell>
          <cell r="C354">
            <v>36640</v>
          </cell>
          <cell r="D354">
            <v>37007</v>
          </cell>
          <cell r="E354">
            <v>366</v>
          </cell>
          <cell r="F354">
            <v>84.76</v>
          </cell>
          <cell r="G354">
            <v>84.76</v>
          </cell>
          <cell r="H354">
            <v>17.980179329872598</v>
          </cell>
          <cell r="I354">
            <v>500000000</v>
          </cell>
          <cell r="J354">
            <v>1470500</v>
          </cell>
          <cell r="K354">
            <v>124617800</v>
          </cell>
          <cell r="L354">
            <v>855000</v>
          </cell>
          <cell r="M354">
            <v>72469800</v>
          </cell>
          <cell r="N354">
            <v>24.923559999999998</v>
          </cell>
          <cell r="O354">
            <v>6</v>
          </cell>
          <cell r="P354">
            <v>100</v>
          </cell>
          <cell r="S354">
            <v>50</v>
          </cell>
          <cell r="T354" t="str">
            <v>ГКО-12</v>
          </cell>
        </row>
        <row r="355">
          <cell r="A355" t="str">
            <v>KZ46L2610A02</v>
          </cell>
          <cell r="B355" t="str">
            <v>139/6</v>
          </cell>
          <cell r="C355">
            <v>36641</v>
          </cell>
          <cell r="D355">
            <v>36825</v>
          </cell>
          <cell r="E355">
            <v>184</v>
          </cell>
          <cell r="F355">
            <v>92.27</v>
          </cell>
          <cell r="G355">
            <v>92.26</v>
          </cell>
          <cell r="H355">
            <v>16.755175029803802</v>
          </cell>
          <cell r="I355">
            <v>500000000</v>
          </cell>
          <cell r="J355">
            <v>13223258</v>
          </cell>
          <cell r="K355">
            <v>1219324940.28</v>
          </cell>
          <cell r="L355">
            <v>8321220</v>
          </cell>
          <cell r="M355">
            <v>767798919.39999998</v>
          </cell>
          <cell r="N355">
            <v>243.86498805599999</v>
          </cell>
          <cell r="O355">
            <v>10</v>
          </cell>
          <cell r="P355">
            <v>100</v>
          </cell>
          <cell r="S355">
            <v>50</v>
          </cell>
          <cell r="T355" t="str">
            <v>ГКО-6</v>
          </cell>
        </row>
        <row r="356">
          <cell r="A356" t="str">
            <v>KZ97K1506A00</v>
          </cell>
          <cell r="B356" t="str">
            <v>392/n</v>
          </cell>
          <cell r="C356">
            <v>36642</v>
          </cell>
          <cell r="D356">
            <v>36692</v>
          </cell>
          <cell r="E356">
            <v>49</v>
          </cell>
          <cell r="F356">
            <v>98.29</v>
          </cell>
          <cell r="G356">
            <v>98.29</v>
          </cell>
          <cell r="H356">
            <v>12.9238550644593</v>
          </cell>
          <cell r="I356">
            <v>200000000</v>
          </cell>
          <cell r="J356">
            <v>3833141</v>
          </cell>
          <cell r="K356">
            <v>376628948.50999999</v>
          </cell>
          <cell r="L356">
            <v>2988898</v>
          </cell>
          <cell r="M356">
            <v>293778784.42000002</v>
          </cell>
          <cell r="N356">
            <v>188.31447425499999</v>
          </cell>
          <cell r="O356">
            <v>9</v>
          </cell>
          <cell r="P356">
            <v>100</v>
          </cell>
          <cell r="S356">
            <v>60</v>
          </cell>
          <cell r="T356" t="str">
            <v>Ноты-49</v>
          </cell>
        </row>
        <row r="357">
          <cell r="A357" t="str">
            <v>KZ4CL2704A12</v>
          </cell>
          <cell r="B357" t="str">
            <v>12/12nso</v>
          </cell>
          <cell r="C357">
            <v>36643</v>
          </cell>
          <cell r="D357">
            <v>37008</v>
          </cell>
          <cell r="E357">
            <v>364</v>
          </cell>
          <cell r="H357">
            <v>6.55</v>
          </cell>
          <cell r="I357">
            <v>170000000</v>
          </cell>
          <cell r="J357">
            <v>132243</v>
          </cell>
          <cell r="K357">
            <v>132243000</v>
          </cell>
          <cell r="L357">
            <v>170000</v>
          </cell>
          <cell r="M357">
            <v>170000000</v>
          </cell>
          <cell r="N357">
            <v>77.790000000000006</v>
          </cell>
          <cell r="O357">
            <v>2</v>
          </cell>
          <cell r="P357">
            <v>1000</v>
          </cell>
          <cell r="Q357">
            <v>80</v>
          </cell>
          <cell r="T357" t="str">
            <v>НСО</v>
          </cell>
        </row>
        <row r="358">
          <cell r="A358" t="str">
            <v>KZ43L2807A08</v>
          </cell>
          <cell r="B358" t="str">
            <v>263/3</v>
          </cell>
          <cell r="C358">
            <v>36643</v>
          </cell>
          <cell r="D358">
            <v>36735</v>
          </cell>
          <cell r="E358">
            <v>92</v>
          </cell>
          <cell r="F358">
            <v>96.45</v>
          </cell>
          <cell r="G358">
            <v>96.45</v>
          </cell>
          <cell r="H358">
            <v>14.722654224987</v>
          </cell>
          <cell r="I358">
            <v>500000000</v>
          </cell>
          <cell r="J358">
            <v>12780203</v>
          </cell>
          <cell r="K358">
            <v>1231670033.99</v>
          </cell>
          <cell r="L358">
            <v>7140203</v>
          </cell>
          <cell r="M358">
            <v>688672579.35000002</v>
          </cell>
          <cell r="N358">
            <v>246.33400679799999</v>
          </cell>
          <cell r="O358">
            <v>13</v>
          </cell>
          <cell r="P358">
            <v>100</v>
          </cell>
          <cell r="Q358">
            <v>80</v>
          </cell>
          <cell r="S358">
            <v>50</v>
          </cell>
          <cell r="T358" t="str">
            <v>ГКО-3</v>
          </cell>
        </row>
        <row r="359">
          <cell r="A359" t="str">
            <v>KZ46L2710A01</v>
          </cell>
          <cell r="B359" t="str">
            <v>140/6</v>
          </cell>
          <cell r="C359">
            <v>36644</v>
          </cell>
          <cell r="D359">
            <v>36826</v>
          </cell>
          <cell r="E359">
            <v>182</v>
          </cell>
          <cell r="F359">
            <v>92.27</v>
          </cell>
          <cell r="G359">
            <v>92.27</v>
          </cell>
          <cell r="H359">
            <v>16.755175029803802</v>
          </cell>
          <cell r="I359">
            <v>500000000</v>
          </cell>
          <cell r="J359">
            <v>5413675</v>
          </cell>
          <cell r="K359">
            <v>499374604.60000002</v>
          </cell>
          <cell r="L359">
            <v>3260675</v>
          </cell>
          <cell r="M359">
            <v>300862482.25</v>
          </cell>
          <cell r="N359">
            <v>99.874920919999994</v>
          </cell>
          <cell r="O359">
            <v>10</v>
          </cell>
          <cell r="P359">
            <v>100</v>
          </cell>
          <cell r="S359">
            <v>50</v>
          </cell>
          <cell r="T359" t="str">
            <v>ГКО-6</v>
          </cell>
        </row>
        <row r="360">
          <cell r="A360" t="str">
            <v>KZ95K0206A07</v>
          </cell>
          <cell r="B360" t="str">
            <v>393/n</v>
          </cell>
          <cell r="C360">
            <v>36644</v>
          </cell>
          <cell r="D360">
            <v>36679</v>
          </cell>
          <cell r="E360">
            <v>35</v>
          </cell>
          <cell r="F360">
            <v>98.82</v>
          </cell>
          <cell r="G360">
            <v>98.82</v>
          </cell>
          <cell r="H360">
            <v>12.4185387573366</v>
          </cell>
          <cell r="I360">
            <v>200000000</v>
          </cell>
          <cell r="J360">
            <v>7580897</v>
          </cell>
          <cell r="K360">
            <v>748618015.57000005</v>
          </cell>
          <cell r="L360">
            <v>4658743</v>
          </cell>
          <cell r="M360">
            <v>460376983.25999999</v>
          </cell>
          <cell r="N360">
            <v>374.30900778500001</v>
          </cell>
          <cell r="O360">
            <v>13</v>
          </cell>
          <cell r="P360">
            <v>100</v>
          </cell>
          <cell r="S360">
            <v>60</v>
          </cell>
          <cell r="T360" t="str">
            <v>Ноты-35</v>
          </cell>
        </row>
        <row r="361">
          <cell r="A361" t="str">
            <v>KZ46L0211A09</v>
          </cell>
          <cell r="B361" t="str">
            <v>141/6</v>
          </cell>
          <cell r="C361">
            <v>36648</v>
          </cell>
          <cell r="D361">
            <v>36832</v>
          </cell>
          <cell r="E361">
            <v>184</v>
          </cell>
          <cell r="F361">
            <v>92.4</v>
          </cell>
          <cell r="G361">
            <v>92.4</v>
          </cell>
          <cell r="H361">
            <v>16.450216450216399</v>
          </cell>
          <cell r="I361">
            <v>500000000</v>
          </cell>
          <cell r="J361">
            <v>4545145</v>
          </cell>
          <cell r="K361">
            <v>419416115.5</v>
          </cell>
          <cell r="L361">
            <v>3309895</v>
          </cell>
          <cell r="M361">
            <v>305834298</v>
          </cell>
          <cell r="N361">
            <v>83.883223099999995</v>
          </cell>
          <cell r="O361">
            <v>10</v>
          </cell>
          <cell r="P361">
            <v>100</v>
          </cell>
          <cell r="S361">
            <v>50</v>
          </cell>
          <cell r="T361" t="str">
            <v>ГКО-6</v>
          </cell>
        </row>
        <row r="362">
          <cell r="A362" t="str">
            <v>KZ46L0311A08</v>
          </cell>
          <cell r="B362" t="str">
            <v>142/6</v>
          </cell>
          <cell r="C362">
            <v>36650</v>
          </cell>
          <cell r="D362">
            <v>36833</v>
          </cell>
          <cell r="E362">
            <v>184</v>
          </cell>
          <cell r="F362">
            <v>92.6</v>
          </cell>
          <cell r="G362">
            <v>92.6</v>
          </cell>
          <cell r="H362">
            <v>15.9827213822894</v>
          </cell>
          <cell r="I362">
            <v>600000000</v>
          </cell>
          <cell r="J362">
            <v>13953068</v>
          </cell>
          <cell r="K362">
            <v>1288826993.8399999</v>
          </cell>
          <cell r="L362">
            <v>5274541</v>
          </cell>
          <cell r="M362">
            <v>488422496.83999997</v>
          </cell>
          <cell r="N362">
            <v>214.80449897333301</v>
          </cell>
          <cell r="O362">
            <v>13</v>
          </cell>
          <cell r="P362">
            <v>100</v>
          </cell>
          <cell r="S362">
            <v>50</v>
          </cell>
          <cell r="T362" t="str">
            <v>ГКО-6</v>
          </cell>
        </row>
        <row r="363">
          <cell r="A363" t="str">
            <v>KZ96K1606A00</v>
          </cell>
          <cell r="B363" t="str">
            <v>394/n</v>
          </cell>
          <cell r="C363">
            <v>36650</v>
          </cell>
          <cell r="D363">
            <v>36693</v>
          </cell>
          <cell r="E363">
            <v>42</v>
          </cell>
          <cell r="F363">
            <v>98.58</v>
          </cell>
          <cell r="G363">
            <v>98.58</v>
          </cell>
          <cell r="H363">
            <v>12.483938594711599</v>
          </cell>
          <cell r="I363">
            <v>200000000</v>
          </cell>
          <cell r="J363">
            <v>16741767</v>
          </cell>
          <cell r="K363">
            <v>1649768893.97</v>
          </cell>
          <cell r="L363">
            <v>10088169</v>
          </cell>
          <cell r="M363">
            <v>994491700.01999998</v>
          </cell>
          <cell r="N363">
            <v>824.88444698499995</v>
          </cell>
          <cell r="O363">
            <v>16</v>
          </cell>
          <cell r="P363">
            <v>100</v>
          </cell>
          <cell r="S363">
            <v>60</v>
          </cell>
          <cell r="T363" t="str">
            <v>Ноты-42</v>
          </cell>
        </row>
        <row r="364">
          <cell r="A364" t="str">
            <v>KZ4CL0405A18</v>
          </cell>
          <cell r="B364" t="str">
            <v>45/12</v>
          </cell>
          <cell r="C364">
            <v>36651</v>
          </cell>
          <cell r="D364">
            <v>37015</v>
          </cell>
          <cell r="E364">
            <v>364</v>
          </cell>
          <cell r="F364">
            <v>85.11</v>
          </cell>
          <cell r="G364">
            <v>85.11</v>
          </cell>
          <cell r="H364">
            <v>17.495006462225401</v>
          </cell>
          <cell r="I364">
            <v>550000000</v>
          </cell>
          <cell r="J364">
            <v>8944790</v>
          </cell>
          <cell r="K364">
            <v>759578166.79999995</v>
          </cell>
          <cell r="L364">
            <v>7724790</v>
          </cell>
          <cell r="M364">
            <v>657456876.89999998</v>
          </cell>
          <cell r="N364">
            <v>138.105121236364</v>
          </cell>
          <cell r="O364">
            <v>10</v>
          </cell>
          <cell r="P364">
            <v>100</v>
          </cell>
          <cell r="S364">
            <v>50</v>
          </cell>
          <cell r="T364" t="str">
            <v>ГКО-12</v>
          </cell>
        </row>
        <row r="365">
          <cell r="A365" t="str">
            <v>KZ98K3006A00</v>
          </cell>
          <cell r="B365" t="str">
            <v>395/n</v>
          </cell>
          <cell r="C365">
            <v>36652</v>
          </cell>
          <cell r="D365">
            <v>36707</v>
          </cell>
          <cell r="E365">
            <v>55</v>
          </cell>
          <cell r="F365">
            <v>98.08</v>
          </cell>
          <cell r="G365">
            <v>98.08</v>
          </cell>
          <cell r="H365">
            <v>12.9556577191161</v>
          </cell>
          <cell r="I365">
            <v>200000000</v>
          </cell>
          <cell r="J365">
            <v>16699720</v>
          </cell>
          <cell r="K365">
            <v>1637721057.8399999</v>
          </cell>
          <cell r="L365">
            <v>10320728</v>
          </cell>
          <cell r="M365">
            <v>1012257002.24</v>
          </cell>
          <cell r="N365">
            <v>818.86052891999998</v>
          </cell>
          <cell r="O365">
            <v>13</v>
          </cell>
          <cell r="P365">
            <v>100</v>
          </cell>
          <cell r="S365">
            <v>60</v>
          </cell>
          <cell r="T365" t="str">
            <v>Ноты-55</v>
          </cell>
        </row>
        <row r="366">
          <cell r="A366" t="str">
            <v>KZ43L1108A06</v>
          </cell>
          <cell r="B366" t="str">
            <v>264/3</v>
          </cell>
          <cell r="C366">
            <v>36657</v>
          </cell>
          <cell r="D366">
            <v>36749</v>
          </cell>
          <cell r="E366">
            <v>92</v>
          </cell>
          <cell r="F366">
            <v>96.52</v>
          </cell>
          <cell r="G366">
            <v>96.52</v>
          </cell>
          <cell r="H366">
            <v>14.4218814753419</v>
          </cell>
          <cell r="I366">
            <v>500000000</v>
          </cell>
          <cell r="J366">
            <v>26727632</v>
          </cell>
          <cell r="K366">
            <v>2577948894.4899998</v>
          </cell>
          <cell r="L366">
            <v>14158543</v>
          </cell>
          <cell r="M366">
            <v>1366582570.3599999</v>
          </cell>
          <cell r="N366">
            <v>515.58977889799996</v>
          </cell>
          <cell r="O366">
            <v>14</v>
          </cell>
          <cell r="P366">
            <v>100</v>
          </cell>
          <cell r="S366">
            <v>50</v>
          </cell>
          <cell r="T366" t="str">
            <v>ГКО-3</v>
          </cell>
        </row>
        <row r="367">
          <cell r="A367" t="str">
            <v>KZ98K0707A08</v>
          </cell>
          <cell r="B367" t="str">
            <v>396/n</v>
          </cell>
          <cell r="C367">
            <v>36658</v>
          </cell>
          <cell r="D367">
            <v>36714</v>
          </cell>
          <cell r="E367">
            <v>56</v>
          </cell>
          <cell r="F367">
            <v>98.08</v>
          </cell>
          <cell r="G367">
            <v>98.08</v>
          </cell>
          <cell r="H367">
            <v>12.724306688417601</v>
          </cell>
          <cell r="I367">
            <v>800000000</v>
          </cell>
          <cell r="J367">
            <v>10579011</v>
          </cell>
          <cell r="K367">
            <v>1037307215.83</v>
          </cell>
          <cell r="L367">
            <v>7886734</v>
          </cell>
          <cell r="M367">
            <v>773530870.72000003</v>
          </cell>
          <cell r="N367">
            <v>129.66340197874999</v>
          </cell>
          <cell r="O367">
            <v>9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KZ4CL1105A19</v>
          </cell>
          <cell r="B368" t="str">
            <v>46/12</v>
          </cell>
          <cell r="C368">
            <v>36658</v>
          </cell>
          <cell r="D368">
            <v>37022</v>
          </cell>
          <cell r="E368">
            <v>364</v>
          </cell>
          <cell r="F368">
            <v>85.32</v>
          </cell>
          <cell r="G368">
            <v>85.32</v>
          </cell>
          <cell r="H368">
            <v>17.205813408345101</v>
          </cell>
          <cell r="I368">
            <v>500000000</v>
          </cell>
          <cell r="J368">
            <v>8673421</v>
          </cell>
          <cell r="K368">
            <v>738262739.72000003</v>
          </cell>
          <cell r="L368">
            <v>4963421</v>
          </cell>
          <cell r="M368">
            <v>423479079.72000003</v>
          </cell>
          <cell r="N368">
            <v>147.65254794399999</v>
          </cell>
          <cell r="O368">
            <v>7</v>
          </cell>
          <cell r="P368">
            <v>100</v>
          </cell>
          <cell r="S368">
            <v>50</v>
          </cell>
          <cell r="T368" t="str">
            <v>ГКО-12</v>
          </cell>
        </row>
        <row r="369">
          <cell r="A369" t="str">
            <v>KZ46L1611A03</v>
          </cell>
          <cell r="B369" t="str">
            <v>143/6</v>
          </cell>
          <cell r="C369">
            <v>36661</v>
          </cell>
          <cell r="D369">
            <v>36846</v>
          </cell>
          <cell r="E369">
            <v>185</v>
          </cell>
          <cell r="F369">
            <v>92.62</v>
          </cell>
          <cell r="G369">
            <v>92.62</v>
          </cell>
          <cell r="H369">
            <v>15.936082919455799</v>
          </cell>
          <cell r="I369">
            <v>500000000</v>
          </cell>
          <cell r="J369">
            <v>5915200</v>
          </cell>
          <cell r="K369">
            <v>547263986</v>
          </cell>
          <cell r="L369">
            <v>3159800</v>
          </cell>
          <cell r="M369">
            <v>292660676</v>
          </cell>
          <cell r="N369">
            <v>109.45279720000001</v>
          </cell>
          <cell r="O369">
            <v>8</v>
          </cell>
          <cell r="P369">
            <v>100</v>
          </cell>
          <cell r="S369">
            <v>50</v>
          </cell>
          <cell r="T369" t="str">
            <v>ГКО-6</v>
          </cell>
        </row>
        <row r="370">
          <cell r="A370" t="str">
            <v>KZ4CL1705A13</v>
          </cell>
          <cell r="B370" t="str">
            <v>47/12</v>
          </cell>
          <cell r="C370">
            <v>36662</v>
          </cell>
          <cell r="D370">
            <v>37028</v>
          </cell>
          <cell r="E370">
            <v>366</v>
          </cell>
          <cell r="F370">
            <v>85.34</v>
          </cell>
          <cell r="G370">
            <v>85.34</v>
          </cell>
          <cell r="H370">
            <v>17.178345441762399</v>
          </cell>
          <cell r="I370">
            <v>500000000</v>
          </cell>
          <cell r="J370">
            <v>4230110</v>
          </cell>
          <cell r="K370">
            <v>359752720.30000001</v>
          </cell>
          <cell r="L370">
            <v>1320000</v>
          </cell>
          <cell r="M370">
            <v>112648800</v>
          </cell>
          <cell r="N370">
            <v>71.950544059999999</v>
          </cell>
          <cell r="O370">
            <v>8</v>
          </cell>
          <cell r="P370">
            <v>100</v>
          </cell>
          <cell r="S370">
            <v>50</v>
          </cell>
          <cell r="T370" t="str">
            <v>ГКО-12</v>
          </cell>
        </row>
        <row r="371">
          <cell r="A371" t="str">
            <v>KZ96K2906A05</v>
          </cell>
          <cell r="B371" t="str">
            <v>397/n</v>
          </cell>
          <cell r="C371">
            <v>36663</v>
          </cell>
          <cell r="D371">
            <v>36706</v>
          </cell>
          <cell r="E371">
            <v>42</v>
          </cell>
          <cell r="F371">
            <v>98.62</v>
          </cell>
          <cell r="G371">
            <v>98.62</v>
          </cell>
          <cell r="H371">
            <v>12.1273575339687</v>
          </cell>
          <cell r="I371">
            <v>300000000</v>
          </cell>
          <cell r="J371">
            <v>6326164</v>
          </cell>
          <cell r="K371">
            <v>623359935.75999999</v>
          </cell>
          <cell r="L371">
            <v>3652980</v>
          </cell>
          <cell r="M371">
            <v>360256887.60000002</v>
          </cell>
          <cell r="N371">
            <v>207.78664525333301</v>
          </cell>
          <cell r="O371">
            <v>12</v>
          </cell>
          <cell r="P371">
            <v>100</v>
          </cell>
          <cell r="S371">
            <v>60</v>
          </cell>
          <cell r="T371" t="str">
            <v>Ноты-42</v>
          </cell>
        </row>
        <row r="372">
          <cell r="A372" t="str">
            <v>KZ46L1711A02</v>
          </cell>
          <cell r="B372" t="str">
            <v>144/6</v>
          </cell>
          <cell r="C372">
            <v>36664</v>
          </cell>
          <cell r="D372">
            <v>36847</v>
          </cell>
          <cell r="E372">
            <v>183</v>
          </cell>
          <cell r="F372">
            <v>92.77</v>
          </cell>
          <cell r="G372">
            <v>92.77</v>
          </cell>
          <cell r="H372">
            <v>15.586935431712799</v>
          </cell>
          <cell r="I372">
            <v>500000000</v>
          </cell>
          <cell r="J372">
            <v>7521935</v>
          </cell>
          <cell r="K372">
            <v>696927119.95000005</v>
          </cell>
          <cell r="L372">
            <v>4594935</v>
          </cell>
          <cell r="M372">
            <v>426272119.94999999</v>
          </cell>
          <cell r="N372">
            <v>139.38542398999999</v>
          </cell>
          <cell r="O372">
            <v>8</v>
          </cell>
          <cell r="P372">
            <v>100</v>
          </cell>
          <cell r="S372">
            <v>50</v>
          </cell>
          <cell r="T372" t="str">
            <v>ГКО-6</v>
          </cell>
        </row>
        <row r="373">
          <cell r="A373" t="str">
            <v>KZ99K2107A09</v>
          </cell>
          <cell r="B373" t="str">
            <v>398/n</v>
          </cell>
          <cell r="C373">
            <v>36664</v>
          </cell>
          <cell r="D373">
            <v>36728</v>
          </cell>
          <cell r="E373">
            <v>63</v>
          </cell>
          <cell r="F373">
            <v>97.85</v>
          </cell>
          <cell r="G373">
            <v>97.85</v>
          </cell>
          <cell r="H373">
            <v>12.6951683415659</v>
          </cell>
          <cell r="I373">
            <v>300000000</v>
          </cell>
          <cell r="J373">
            <v>2637059</v>
          </cell>
          <cell r="K373">
            <v>257901379.84999999</v>
          </cell>
          <cell r="L373">
            <v>2107059</v>
          </cell>
          <cell r="M373">
            <v>206175723.15000001</v>
          </cell>
          <cell r="N373">
            <v>85.967126616666704</v>
          </cell>
          <cell r="O373">
            <v>6</v>
          </cell>
          <cell r="P373">
            <v>100</v>
          </cell>
          <cell r="S373">
            <v>60</v>
          </cell>
          <cell r="T373" t="str">
            <v>Ноты-63</v>
          </cell>
        </row>
        <row r="374">
          <cell r="A374" t="str">
            <v>KZ4CL1805A12</v>
          </cell>
          <cell r="B374" t="str">
            <v>48/12</v>
          </cell>
          <cell r="C374">
            <v>36665</v>
          </cell>
          <cell r="D374">
            <v>37029</v>
          </cell>
          <cell r="E374">
            <v>364</v>
          </cell>
          <cell r="F374">
            <v>85.49</v>
          </cell>
          <cell r="G374">
            <v>85.49</v>
          </cell>
          <cell r="H374">
            <v>16.972745350333401</v>
          </cell>
          <cell r="I374">
            <v>500000000</v>
          </cell>
          <cell r="J374">
            <v>10730646</v>
          </cell>
          <cell r="K374">
            <v>916256386.53999996</v>
          </cell>
          <cell r="L374">
            <v>5848638</v>
          </cell>
          <cell r="M374">
            <v>500000062.62</v>
          </cell>
          <cell r="N374">
            <v>183.251277308</v>
          </cell>
          <cell r="O374">
            <v>8</v>
          </cell>
          <cell r="P374">
            <v>100</v>
          </cell>
          <cell r="S374">
            <v>50</v>
          </cell>
          <cell r="T374" t="str">
            <v>ГКО-12</v>
          </cell>
        </row>
        <row r="375">
          <cell r="A375" t="str">
            <v>KZ46L2311A04</v>
          </cell>
          <cell r="B375" t="str">
            <v>145/6</v>
          </cell>
          <cell r="C375">
            <v>36668</v>
          </cell>
          <cell r="D375">
            <v>36853</v>
          </cell>
          <cell r="E375">
            <v>185</v>
          </cell>
          <cell r="F375">
            <v>92.94</v>
          </cell>
          <cell r="G375">
            <v>92.94</v>
          </cell>
          <cell r="H375">
            <v>15.192597374650299</v>
          </cell>
          <cell r="I375">
            <v>500000000</v>
          </cell>
          <cell r="J375">
            <v>8663323</v>
          </cell>
          <cell r="K375">
            <v>804181299.62</v>
          </cell>
          <cell r="L375">
            <v>5089323</v>
          </cell>
          <cell r="M375">
            <v>473001679.62</v>
          </cell>
          <cell r="N375">
            <v>160.83625992399999</v>
          </cell>
          <cell r="O375">
            <v>10</v>
          </cell>
          <cell r="P375">
            <v>100</v>
          </cell>
          <cell r="S375">
            <v>50</v>
          </cell>
          <cell r="T375" t="str">
            <v>ГКО-6</v>
          </cell>
        </row>
        <row r="376">
          <cell r="A376" t="str">
            <v>KZ4CL2405A14</v>
          </cell>
          <cell r="B376" t="str">
            <v>49/12</v>
          </cell>
          <cell r="C376">
            <v>36669</v>
          </cell>
          <cell r="D376">
            <v>37035</v>
          </cell>
          <cell r="E376">
            <v>366</v>
          </cell>
          <cell r="F376">
            <v>85.84</v>
          </cell>
          <cell r="G376">
            <v>85.84</v>
          </cell>
          <cell r="H376">
            <v>16.495806150978598</v>
          </cell>
          <cell r="I376">
            <v>500000000</v>
          </cell>
          <cell r="J376">
            <v>9974025</v>
          </cell>
          <cell r="K376">
            <v>853034036</v>
          </cell>
          <cell r="L376">
            <v>5824791</v>
          </cell>
          <cell r="M376">
            <v>500000059.44</v>
          </cell>
          <cell r="N376">
            <v>170.60680719999999</v>
          </cell>
          <cell r="O376">
            <v>10</v>
          </cell>
          <cell r="P376">
            <v>100</v>
          </cell>
          <cell r="S376">
            <v>50</v>
          </cell>
          <cell r="T376" t="str">
            <v>ГКО-12</v>
          </cell>
        </row>
        <row r="377">
          <cell r="A377" t="str">
            <v>KZ96K0607A01</v>
          </cell>
          <cell r="B377" t="str">
            <v>399/n</v>
          </cell>
          <cell r="C377">
            <v>36670</v>
          </cell>
          <cell r="D377">
            <v>36713</v>
          </cell>
          <cell r="E377">
            <v>42</v>
          </cell>
          <cell r="F377">
            <v>98.67</v>
          </cell>
          <cell r="G377">
            <v>98.67</v>
          </cell>
          <cell r="H377">
            <v>11.6820377689943</v>
          </cell>
          <cell r="I377">
            <v>300000000</v>
          </cell>
          <cell r="J377">
            <v>5886600</v>
          </cell>
          <cell r="K377">
            <v>580234619.86000001</v>
          </cell>
          <cell r="L377">
            <v>2292409</v>
          </cell>
          <cell r="M377">
            <v>226191996.03</v>
          </cell>
          <cell r="N377">
            <v>193.411539953333</v>
          </cell>
          <cell r="O377">
            <v>10</v>
          </cell>
          <cell r="P377">
            <v>100</v>
          </cell>
          <cell r="S377">
            <v>60</v>
          </cell>
          <cell r="T377" t="str">
            <v>Ноты-42</v>
          </cell>
        </row>
        <row r="378">
          <cell r="A378" t="str">
            <v>KZ46L2411A03</v>
          </cell>
          <cell r="B378" t="str">
            <v>146/6</v>
          </cell>
          <cell r="C378">
            <v>36671</v>
          </cell>
          <cell r="D378">
            <v>36854</v>
          </cell>
          <cell r="E378">
            <v>184</v>
          </cell>
          <cell r="F378">
            <v>93.16</v>
          </cell>
          <cell r="G378">
            <v>93.16</v>
          </cell>
          <cell r="H378">
            <v>14.684413911549999</v>
          </cell>
          <cell r="I378">
            <v>400000000</v>
          </cell>
          <cell r="J378">
            <v>5207273</v>
          </cell>
          <cell r="K378">
            <v>483921776.06</v>
          </cell>
          <cell r="L378">
            <v>2384114</v>
          </cell>
          <cell r="M378">
            <v>222094744.24000001</v>
          </cell>
          <cell r="N378">
            <v>120.980444015</v>
          </cell>
          <cell r="O378">
            <v>6</v>
          </cell>
          <cell r="P378">
            <v>100</v>
          </cell>
          <cell r="S378">
            <v>50</v>
          </cell>
          <cell r="T378" t="str">
            <v>ГКО-6</v>
          </cell>
        </row>
        <row r="379">
          <cell r="A379" t="str">
            <v>KZ98K2107A00</v>
          </cell>
          <cell r="B379" t="str">
            <v>400/n</v>
          </cell>
          <cell r="C379">
            <v>36671</v>
          </cell>
          <cell r="D379">
            <v>36728</v>
          </cell>
          <cell r="E379">
            <v>56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300000000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Ноты-56</v>
          </cell>
        </row>
        <row r="380">
          <cell r="A380" t="str">
            <v>KZ43L2508A00</v>
          </cell>
          <cell r="B380" t="str">
            <v>265/3</v>
          </cell>
          <cell r="C380">
            <v>36672</v>
          </cell>
          <cell r="D380">
            <v>36763</v>
          </cell>
          <cell r="E380">
            <v>92</v>
          </cell>
          <cell r="F380">
            <v>96.66</v>
          </cell>
          <cell r="G380">
            <v>96.66</v>
          </cell>
          <cell r="H380">
            <v>13.821642871922201</v>
          </cell>
          <cell r="I380">
            <v>500000000</v>
          </cell>
          <cell r="J380">
            <v>18297093</v>
          </cell>
          <cell r="K380">
            <v>1766762510.78</v>
          </cell>
          <cell r="L380">
            <v>4138216</v>
          </cell>
          <cell r="M380">
            <v>399999958.56</v>
          </cell>
          <cell r="N380">
            <v>353.35250215600001</v>
          </cell>
          <cell r="O380">
            <v>14</v>
          </cell>
          <cell r="P380">
            <v>100</v>
          </cell>
          <cell r="S380">
            <v>50</v>
          </cell>
          <cell r="T380" t="str">
            <v>ГКО-3</v>
          </cell>
        </row>
        <row r="381">
          <cell r="A381" t="str">
            <v>KZ46L3011A05</v>
          </cell>
          <cell r="B381" t="str">
            <v>147/6</v>
          </cell>
          <cell r="C381">
            <v>36675</v>
          </cell>
          <cell r="D381">
            <v>36860</v>
          </cell>
          <cell r="E381">
            <v>185</v>
          </cell>
          <cell r="F381">
            <v>93.32</v>
          </cell>
          <cell r="G381">
            <v>93.32</v>
          </cell>
          <cell r="H381">
            <v>14.316330904414899</v>
          </cell>
          <cell r="I381">
            <v>500000000</v>
          </cell>
          <cell r="J381">
            <v>7390048</v>
          </cell>
          <cell r="K381">
            <v>687217761.82000005</v>
          </cell>
          <cell r="L381">
            <v>2641886</v>
          </cell>
          <cell r="M381">
            <v>246540801.52000001</v>
          </cell>
          <cell r="N381">
            <v>137.443552364</v>
          </cell>
          <cell r="O381">
            <v>10</v>
          </cell>
          <cell r="P381">
            <v>100</v>
          </cell>
          <cell r="S381">
            <v>50</v>
          </cell>
          <cell r="T381" t="str">
            <v>ГКО-6</v>
          </cell>
        </row>
        <row r="382">
          <cell r="A382" t="str">
            <v>KZ4CL3105A15</v>
          </cell>
          <cell r="B382" t="str">
            <v>50/12</v>
          </cell>
          <cell r="C382">
            <v>36676</v>
          </cell>
          <cell r="D382">
            <v>37042</v>
          </cell>
          <cell r="E382">
            <v>366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500000000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12</v>
          </cell>
          <cell r="P382">
            <v>100</v>
          </cell>
          <cell r="S382">
            <v>50</v>
          </cell>
          <cell r="T382" t="str">
            <v>ГКО-12</v>
          </cell>
        </row>
        <row r="383">
          <cell r="A383" t="str">
            <v>KZ96K1307A02</v>
          </cell>
          <cell r="B383" t="str">
            <v>401/n</v>
          </cell>
          <cell r="C383">
            <v>36677</v>
          </cell>
          <cell r="D383">
            <v>36720</v>
          </cell>
          <cell r="E383">
            <v>42</v>
          </cell>
          <cell r="F383">
            <v>98.72</v>
          </cell>
          <cell r="G383">
            <v>98.72</v>
          </cell>
          <cell r="H383">
            <v>11.237169097784999</v>
          </cell>
          <cell r="I383">
            <v>400000000</v>
          </cell>
          <cell r="J383">
            <v>6763000</v>
          </cell>
          <cell r="K383">
            <v>666713550.84000003</v>
          </cell>
          <cell r="L383">
            <v>3747724</v>
          </cell>
          <cell r="M383">
            <v>369975313.27999997</v>
          </cell>
          <cell r="N383">
            <v>166.67838771000001</v>
          </cell>
          <cell r="O383">
            <v>13</v>
          </cell>
          <cell r="P383">
            <v>100</v>
          </cell>
          <cell r="S383">
            <v>60</v>
          </cell>
          <cell r="T383" t="str">
            <v>Ноты-42</v>
          </cell>
        </row>
        <row r="384">
          <cell r="A384" t="str">
            <v>KZ43L0109A07</v>
          </cell>
          <cell r="B384" t="str">
            <v>266/3</v>
          </cell>
          <cell r="C384">
            <v>36678</v>
          </cell>
          <cell r="D384">
            <v>36770</v>
          </cell>
          <cell r="E384">
            <v>92</v>
          </cell>
          <cell r="F384">
            <v>96.81</v>
          </cell>
          <cell r="G384">
            <v>96.81</v>
          </cell>
          <cell r="H384">
            <v>13.1804565644045</v>
          </cell>
          <cell r="I384">
            <v>200000000</v>
          </cell>
          <cell r="J384">
            <v>15663279</v>
          </cell>
          <cell r="K384">
            <v>1515538693.99</v>
          </cell>
          <cell r="L384">
            <v>11381779</v>
          </cell>
          <cell r="M384">
            <v>1101870024.99</v>
          </cell>
          <cell r="N384">
            <v>757.76934699499998</v>
          </cell>
          <cell r="O384">
            <v>11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KZ46L0112A09</v>
          </cell>
          <cell r="B385" t="str">
            <v>148/6</v>
          </cell>
          <cell r="C385">
            <v>36679</v>
          </cell>
          <cell r="D385">
            <v>36861</v>
          </cell>
          <cell r="E385">
            <v>185</v>
          </cell>
          <cell r="F385">
            <v>93.56</v>
          </cell>
          <cell r="G385">
            <v>93.56</v>
          </cell>
          <cell r="H385">
            <v>13.766566908935401</v>
          </cell>
          <cell r="I385">
            <v>300000000</v>
          </cell>
          <cell r="J385">
            <v>14909295</v>
          </cell>
          <cell r="K385">
            <v>1391591072.05</v>
          </cell>
          <cell r="L385">
            <v>3206499</v>
          </cell>
          <cell r="M385">
            <v>300000046.44</v>
          </cell>
          <cell r="N385">
            <v>463.863690683333</v>
          </cell>
          <cell r="O385">
            <v>11</v>
          </cell>
          <cell r="P385">
            <v>100</v>
          </cell>
          <cell r="S385">
            <v>50</v>
          </cell>
          <cell r="T385" t="str">
            <v>ГКО-6</v>
          </cell>
        </row>
        <row r="386">
          <cell r="A386" t="str">
            <v>KZ98K2807A03</v>
          </cell>
          <cell r="B386" t="str">
            <v>402/n</v>
          </cell>
          <cell r="C386">
            <v>36679</v>
          </cell>
          <cell r="D386">
            <v>36735</v>
          </cell>
          <cell r="E386">
            <v>56</v>
          </cell>
          <cell r="F386">
            <v>98.25</v>
          </cell>
          <cell r="G386">
            <v>98.25</v>
          </cell>
          <cell r="H386">
            <v>11.577608142493601</v>
          </cell>
          <cell r="I386">
            <v>400000000</v>
          </cell>
          <cell r="J386">
            <v>18483201</v>
          </cell>
          <cell r="K386">
            <v>1815196680.25</v>
          </cell>
          <cell r="L386">
            <v>12115201</v>
          </cell>
          <cell r="M386">
            <v>1190318498.25</v>
          </cell>
          <cell r="N386">
            <v>453.79917006250002</v>
          </cell>
          <cell r="O386">
            <v>12</v>
          </cell>
          <cell r="P386">
            <v>100</v>
          </cell>
          <cell r="S386">
            <v>60</v>
          </cell>
          <cell r="T386" t="str">
            <v>Ноты-56</v>
          </cell>
        </row>
        <row r="387">
          <cell r="A387" t="str">
            <v>KZ4CL0706A14</v>
          </cell>
          <cell r="B387" t="str">
            <v>51/12</v>
          </cell>
          <cell r="C387">
            <v>36682</v>
          </cell>
          <cell r="D387">
            <v>37049</v>
          </cell>
          <cell r="E387">
            <v>366</v>
          </cell>
          <cell r="F387">
            <v>87.18</v>
          </cell>
          <cell r="G387">
            <v>87.18</v>
          </cell>
          <cell r="H387">
            <v>14.705207616425801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4215471</v>
          </cell>
          <cell r="M387">
            <v>367504761.77999997</v>
          </cell>
          <cell r="N387">
            <v>248.95666725999999</v>
          </cell>
          <cell r="O387">
            <v>9</v>
          </cell>
          <cell r="P387">
            <v>100</v>
          </cell>
          <cell r="S387">
            <v>50</v>
          </cell>
          <cell r="T387" t="str">
            <v>ГКО-12</v>
          </cell>
        </row>
        <row r="388">
          <cell r="A388" t="str">
            <v>KZ52L0606A29</v>
          </cell>
          <cell r="B388" t="str">
            <v>8/24</v>
          </cell>
          <cell r="C388">
            <v>36683</v>
          </cell>
          <cell r="D388">
            <v>37413</v>
          </cell>
          <cell r="E388">
            <v>730</v>
          </cell>
          <cell r="F388">
            <v>96.5</v>
          </cell>
          <cell r="G388">
            <v>96.37</v>
          </cell>
          <cell r="H388">
            <v>16.3</v>
          </cell>
          <cell r="I388">
            <v>300000000</v>
          </cell>
          <cell r="J388">
            <v>188894</v>
          </cell>
          <cell r="K388">
            <v>188894000</v>
          </cell>
          <cell r="L388">
            <v>17894</v>
          </cell>
          <cell r="M388">
            <v>17894000</v>
          </cell>
          <cell r="N388">
            <v>62.964666666666702</v>
          </cell>
          <cell r="O388">
            <v>5</v>
          </cell>
          <cell r="P388">
            <v>1000</v>
          </cell>
          <cell r="S388">
            <v>50</v>
          </cell>
          <cell r="T388" t="str">
            <v>ГКО-24</v>
          </cell>
        </row>
        <row r="389">
          <cell r="A389" t="str">
            <v>KZ95K1307A03</v>
          </cell>
          <cell r="B389" t="str">
            <v>403/n</v>
          </cell>
          <cell r="C389">
            <v>36684</v>
          </cell>
          <cell r="D389">
            <v>36720</v>
          </cell>
          <cell r="E389">
            <v>35</v>
          </cell>
          <cell r="F389">
            <v>99.01</v>
          </cell>
          <cell r="G389">
            <v>98.98</v>
          </cell>
          <cell r="H389">
            <v>10.398949601050299</v>
          </cell>
          <cell r="I389">
            <v>400000000</v>
          </cell>
          <cell r="J389">
            <v>16163375</v>
          </cell>
          <cell r="K389">
            <v>1599194085.5699999</v>
          </cell>
          <cell r="L389">
            <v>9685555</v>
          </cell>
          <cell r="M389">
            <v>958963830.25</v>
          </cell>
          <cell r="N389">
            <v>399.79852139249999</v>
          </cell>
          <cell r="O389">
            <v>11</v>
          </cell>
          <cell r="P389">
            <v>100</v>
          </cell>
          <cell r="S389">
            <v>60</v>
          </cell>
          <cell r="T389" t="str">
            <v>Ноты-35</v>
          </cell>
        </row>
        <row r="390">
          <cell r="A390" t="str">
            <v>KZ46L0812A03</v>
          </cell>
          <cell r="B390" t="str">
            <v>149/6</v>
          </cell>
          <cell r="C390">
            <v>36685</v>
          </cell>
          <cell r="D390">
            <v>36868</v>
          </cell>
          <cell r="E390">
            <v>183</v>
          </cell>
          <cell r="F390">
            <v>93.72</v>
          </cell>
          <cell r="G390">
            <v>93.72</v>
          </cell>
          <cell r="H390">
            <v>13.4016218523261</v>
          </cell>
          <cell r="I390">
            <v>400000000</v>
          </cell>
          <cell r="J390">
            <v>9005345</v>
          </cell>
          <cell r="K390">
            <v>840912244.10000002</v>
          </cell>
          <cell r="L390">
            <v>2897016</v>
          </cell>
          <cell r="M390">
            <v>271508339.51999998</v>
          </cell>
          <cell r="N390">
            <v>210.22806102499999</v>
          </cell>
          <cell r="O390">
            <v>11</v>
          </cell>
          <cell r="P390">
            <v>100</v>
          </cell>
          <cell r="S390">
            <v>50</v>
          </cell>
          <cell r="T390" t="str">
            <v>ГКО-6</v>
          </cell>
        </row>
        <row r="391">
          <cell r="A391" t="str">
            <v>KZ98K0408A00</v>
          </cell>
          <cell r="B391" t="str">
            <v>404/n</v>
          </cell>
          <cell r="C391">
            <v>36686</v>
          </cell>
          <cell r="D391">
            <v>36742</v>
          </cell>
          <cell r="E391">
            <v>56</v>
          </cell>
          <cell r="F391">
            <v>98.37</v>
          </cell>
          <cell r="G391">
            <v>98.37</v>
          </cell>
          <cell r="H391">
            <v>10.7705601301209</v>
          </cell>
          <cell r="I391">
            <v>400000000</v>
          </cell>
          <cell r="J391">
            <v>11444536</v>
          </cell>
          <cell r="K391">
            <v>1125019008.76</v>
          </cell>
          <cell r="L391">
            <v>6191723</v>
          </cell>
          <cell r="M391">
            <v>609079791.50999999</v>
          </cell>
          <cell r="N391">
            <v>281.25475218999998</v>
          </cell>
          <cell r="O391">
            <v>7</v>
          </cell>
          <cell r="P391">
            <v>100</v>
          </cell>
          <cell r="S391">
            <v>60</v>
          </cell>
          <cell r="T391" t="str">
            <v>Ноты-56</v>
          </cell>
        </row>
        <row r="392">
          <cell r="A392" t="str">
            <v>KZ4CL0806A13</v>
          </cell>
          <cell r="B392" t="str">
            <v>52/12</v>
          </cell>
          <cell r="C392">
            <v>36686</v>
          </cell>
          <cell r="D392">
            <v>37050</v>
          </cell>
          <cell r="E392">
            <v>364</v>
          </cell>
          <cell r="F392">
            <v>87.49</v>
          </cell>
          <cell r="G392">
            <v>87.49</v>
          </cell>
          <cell r="H392">
            <v>14.2987770030861</v>
          </cell>
          <cell r="I392">
            <v>400000000</v>
          </cell>
          <cell r="J392">
            <v>4553285</v>
          </cell>
          <cell r="K392">
            <v>395320042.14999998</v>
          </cell>
          <cell r="L392">
            <v>1300175</v>
          </cell>
          <cell r="M392">
            <v>113752310.75</v>
          </cell>
          <cell r="N392">
            <v>98.830010537500002</v>
          </cell>
          <cell r="O392">
            <v>10</v>
          </cell>
          <cell r="P392">
            <v>100</v>
          </cell>
          <cell r="S392">
            <v>50</v>
          </cell>
          <cell r="T392" t="str">
            <v>ГКО-12</v>
          </cell>
        </row>
        <row r="393">
          <cell r="A393" t="str">
            <v>KZ4CL1406A15</v>
          </cell>
          <cell r="B393" t="str">
            <v>53/12</v>
          </cell>
          <cell r="C393">
            <v>36689</v>
          </cell>
          <cell r="D393">
            <v>37056</v>
          </cell>
          <cell r="E393">
            <v>366</v>
          </cell>
          <cell r="F393">
            <v>87.53</v>
          </cell>
          <cell r="G393">
            <v>87.53</v>
          </cell>
          <cell r="H393">
            <v>14.2465440420427</v>
          </cell>
          <cell r="I393">
            <v>300000000</v>
          </cell>
          <cell r="J393">
            <v>5078925</v>
          </cell>
          <cell r="K393">
            <v>440716885.25</v>
          </cell>
          <cell r="L393">
            <v>2283425</v>
          </cell>
          <cell r="M393">
            <v>199868190.25</v>
          </cell>
          <cell r="N393">
            <v>146.90562841666701</v>
          </cell>
          <cell r="O393">
            <v>9</v>
          </cell>
          <cell r="P393">
            <v>100</v>
          </cell>
          <cell r="S393">
            <v>50</v>
          </cell>
          <cell r="T393" t="str">
            <v>ГКО-12</v>
          </cell>
        </row>
        <row r="394">
          <cell r="A394" t="str">
            <v>KZ52L1306A20</v>
          </cell>
          <cell r="B394" t="str">
            <v>9/24</v>
          </cell>
          <cell r="C394">
            <v>36690</v>
          </cell>
          <cell r="D394">
            <v>37420</v>
          </cell>
          <cell r="E394">
            <v>730</v>
          </cell>
          <cell r="F394">
            <v>99.69</v>
          </cell>
          <cell r="G394">
            <v>99.64</v>
          </cell>
          <cell r="H394">
            <v>16.3</v>
          </cell>
          <cell r="I394">
            <v>300000000</v>
          </cell>
          <cell r="J394">
            <v>78000</v>
          </cell>
          <cell r="K394">
            <v>78000000</v>
          </cell>
          <cell r="L394">
            <v>30000</v>
          </cell>
          <cell r="M394">
            <v>30000000</v>
          </cell>
          <cell r="N394">
            <v>26</v>
          </cell>
          <cell r="O394">
            <v>6</v>
          </cell>
          <cell r="P394">
            <v>1000</v>
          </cell>
          <cell r="S394">
            <v>50</v>
          </cell>
          <cell r="T394" t="str">
            <v>ГКО-24</v>
          </cell>
        </row>
        <row r="395">
          <cell r="A395" t="str">
            <v>KZ95K2007A04</v>
          </cell>
          <cell r="B395" t="str">
            <v>405/n</v>
          </cell>
          <cell r="C395">
            <v>36691</v>
          </cell>
          <cell r="D395">
            <v>36727</v>
          </cell>
          <cell r="E395">
            <v>35</v>
          </cell>
          <cell r="F395">
            <v>99.01</v>
          </cell>
          <cell r="G395">
            <v>99.01</v>
          </cell>
          <cell r="H395">
            <v>10.398949601050299</v>
          </cell>
          <cell r="I395">
            <v>400000000</v>
          </cell>
          <cell r="J395">
            <v>11706039</v>
          </cell>
          <cell r="K395">
            <v>1158538863.47</v>
          </cell>
          <cell r="L395">
            <v>7364495</v>
          </cell>
          <cell r="M395">
            <v>729158649.95000005</v>
          </cell>
          <cell r="N395">
            <v>289.63471586750001</v>
          </cell>
          <cell r="O395">
            <v>11</v>
          </cell>
          <cell r="P395">
            <v>100</v>
          </cell>
          <cell r="S395">
            <v>60</v>
          </cell>
          <cell r="T395" t="str">
            <v>Ноты-35</v>
          </cell>
        </row>
        <row r="396">
          <cell r="A396" t="str">
            <v>KZ43L1509A01</v>
          </cell>
          <cell r="B396" t="str">
            <v>267/3</v>
          </cell>
          <cell r="C396">
            <v>36692</v>
          </cell>
          <cell r="D396">
            <v>36784</v>
          </cell>
          <cell r="E396">
            <v>92</v>
          </cell>
          <cell r="F396">
            <v>96.98</v>
          </cell>
          <cell r="G396">
            <v>96.97</v>
          </cell>
          <cell r="H396">
            <v>12.4561765312435</v>
          </cell>
          <cell r="I396">
            <v>300000000</v>
          </cell>
          <cell r="J396">
            <v>15781899</v>
          </cell>
          <cell r="K396">
            <v>1528173405.46</v>
          </cell>
          <cell r="L396">
            <v>12677753</v>
          </cell>
          <cell r="M396">
            <v>1229453548.53</v>
          </cell>
          <cell r="N396">
            <v>509.39113515333298</v>
          </cell>
          <cell r="O396">
            <v>14</v>
          </cell>
          <cell r="P396">
            <v>100</v>
          </cell>
          <cell r="S396">
            <v>50</v>
          </cell>
          <cell r="T396" t="str">
            <v>ГКО-3</v>
          </cell>
        </row>
        <row r="397">
          <cell r="A397" t="str">
            <v>KZ46L1512A03</v>
          </cell>
          <cell r="B397" t="str">
            <v>150/6</v>
          </cell>
          <cell r="C397">
            <v>36693</v>
          </cell>
          <cell r="D397">
            <v>36875</v>
          </cell>
          <cell r="E397">
            <v>182</v>
          </cell>
          <cell r="F397">
            <v>93.85</v>
          </cell>
          <cell r="G397">
            <v>93.85</v>
          </cell>
          <cell r="H397">
            <v>13.1060202450719</v>
          </cell>
          <cell r="I397">
            <v>300000000</v>
          </cell>
          <cell r="J397">
            <v>18738918</v>
          </cell>
          <cell r="K397">
            <v>1757583701.3</v>
          </cell>
          <cell r="L397">
            <v>11577163</v>
          </cell>
          <cell r="M397">
            <v>1086516747.55</v>
          </cell>
          <cell r="N397">
            <v>585.86123376666706</v>
          </cell>
          <cell r="O397">
            <v>13</v>
          </cell>
          <cell r="P397">
            <v>100</v>
          </cell>
          <cell r="S397">
            <v>50</v>
          </cell>
          <cell r="T397" t="str">
            <v>ГКО-6</v>
          </cell>
        </row>
        <row r="398">
          <cell r="A398" t="str">
            <v>KZ98K1108A01</v>
          </cell>
          <cell r="B398" t="str">
            <v>406/n</v>
          </cell>
          <cell r="C398">
            <v>36693</v>
          </cell>
          <cell r="D398">
            <v>36749</v>
          </cell>
          <cell r="E398">
            <v>56</v>
          </cell>
          <cell r="F398">
            <v>98.43</v>
          </cell>
          <cell r="G398">
            <v>98.42</v>
          </cell>
          <cell r="H398">
            <v>10.367774052626199</v>
          </cell>
          <cell r="I398">
            <v>400000000</v>
          </cell>
          <cell r="J398">
            <v>23504696</v>
          </cell>
          <cell r="K398">
            <v>2312924837.7199998</v>
          </cell>
          <cell r="L398">
            <v>18497696</v>
          </cell>
          <cell r="M398">
            <v>1820728217.28</v>
          </cell>
          <cell r="N398">
            <v>578.23120943000004</v>
          </cell>
          <cell r="O398">
            <v>10</v>
          </cell>
          <cell r="P398">
            <v>100</v>
          </cell>
          <cell r="S398">
            <v>60</v>
          </cell>
          <cell r="T398" t="str">
            <v>Ноты-56</v>
          </cell>
        </row>
        <row r="399">
          <cell r="A399" t="str">
            <v>KZ4CL2106A16</v>
          </cell>
          <cell r="B399" t="str">
            <v>54/12</v>
          </cell>
          <cell r="C399">
            <v>36696</v>
          </cell>
          <cell r="D399">
            <v>37063</v>
          </cell>
          <cell r="E399">
            <v>366</v>
          </cell>
          <cell r="F399">
            <v>87.61</v>
          </cell>
          <cell r="G399">
            <v>87.61</v>
          </cell>
          <cell r="H399">
            <v>14.142221207624701</v>
          </cell>
          <cell r="I399">
            <v>300000000</v>
          </cell>
          <cell r="J399">
            <v>3578115</v>
          </cell>
          <cell r="K399">
            <v>311630955.14999998</v>
          </cell>
          <cell r="L399">
            <v>1768115</v>
          </cell>
          <cell r="M399">
            <v>154904555.15000001</v>
          </cell>
          <cell r="N399">
            <v>103.87698505</v>
          </cell>
          <cell r="O399">
            <v>5</v>
          </cell>
          <cell r="P399">
            <v>100</v>
          </cell>
          <cell r="Q399">
            <v>100</v>
          </cell>
          <cell r="S399">
            <v>50</v>
          </cell>
          <cell r="T399" t="str">
            <v>ГКО-12</v>
          </cell>
        </row>
        <row r="400">
          <cell r="A400" t="str">
            <v>KZ52L2006A21</v>
          </cell>
          <cell r="B400" t="str">
            <v>10/24</v>
          </cell>
          <cell r="C400">
            <v>36697</v>
          </cell>
          <cell r="D400">
            <v>37427</v>
          </cell>
          <cell r="E400">
            <v>730</v>
          </cell>
          <cell r="F400">
            <v>96.4</v>
          </cell>
          <cell r="G400">
            <v>96.32</v>
          </cell>
          <cell r="H400">
            <v>16.3</v>
          </cell>
          <cell r="I400">
            <v>300000000</v>
          </cell>
          <cell r="J400">
            <v>202060</v>
          </cell>
          <cell r="K400">
            <v>202060000</v>
          </cell>
          <cell r="L400">
            <v>140060</v>
          </cell>
          <cell r="M400">
            <v>140060000</v>
          </cell>
          <cell r="N400">
            <v>67.353333333333296</v>
          </cell>
          <cell r="O400">
            <v>7</v>
          </cell>
          <cell r="P400">
            <v>1000</v>
          </cell>
          <cell r="S400">
            <v>50</v>
          </cell>
          <cell r="T400" t="str">
            <v>ГКО-24</v>
          </cell>
        </row>
        <row r="401">
          <cell r="A401" t="str">
            <v>KZ96K0308A00</v>
          </cell>
          <cell r="B401" t="str">
            <v>407/n</v>
          </cell>
          <cell r="C401">
            <v>36698</v>
          </cell>
          <cell r="D401">
            <v>36741</v>
          </cell>
          <cell r="E401">
            <v>42</v>
          </cell>
          <cell r="F401">
            <v>98.83</v>
          </cell>
          <cell r="G401">
            <v>98.83</v>
          </cell>
          <cell r="H401">
            <v>10.2600424972175</v>
          </cell>
          <cell r="I401">
            <v>400000000</v>
          </cell>
          <cell r="J401">
            <v>8247361</v>
          </cell>
          <cell r="K401">
            <v>814659220.44000006</v>
          </cell>
          <cell r="L401">
            <v>5447188</v>
          </cell>
          <cell r="M401">
            <v>538345590.03999996</v>
          </cell>
          <cell r="N401">
            <v>203.66480511</v>
          </cell>
          <cell r="O401">
            <v>11</v>
          </cell>
          <cell r="P401">
            <v>100</v>
          </cell>
          <cell r="S401">
            <v>60</v>
          </cell>
          <cell r="T401" t="str">
            <v>Ноты-42</v>
          </cell>
        </row>
        <row r="402">
          <cell r="A402" t="str">
            <v>KZ46L2212A04</v>
          </cell>
          <cell r="B402" t="str">
            <v>151/6</v>
          </cell>
          <cell r="C402">
            <v>36699</v>
          </cell>
          <cell r="D402">
            <v>36882</v>
          </cell>
          <cell r="E402">
            <v>183</v>
          </cell>
          <cell r="F402">
            <v>93.86</v>
          </cell>
          <cell r="G402">
            <v>93.86</v>
          </cell>
          <cell r="H402">
            <v>13.083315576390399</v>
          </cell>
          <cell r="I402">
            <v>300000000</v>
          </cell>
          <cell r="J402">
            <v>5279300</v>
          </cell>
          <cell r="K402">
            <v>493455752</v>
          </cell>
          <cell r="L402">
            <v>1618125</v>
          </cell>
          <cell r="M402">
            <v>151877212.5</v>
          </cell>
          <cell r="N402">
            <v>164.48525066666701</v>
          </cell>
          <cell r="O402">
            <v>10</v>
          </cell>
          <cell r="P402">
            <v>100</v>
          </cell>
          <cell r="S402">
            <v>50</v>
          </cell>
          <cell r="T402" t="str">
            <v>ГКО-6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</sheetData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J-1"/>
      <sheetName val="J-55"/>
      <sheetName val="J-60"/>
      <sheetName val="J-65"/>
      <sheetName val="J-70"/>
      <sheetName val="J-75"/>
      <sheetName val="J-100"/>
      <sheetName val="J-105"/>
      <sheetName val="J-110"/>
      <sheetName val="J-120"/>
      <sheetName val="J-121"/>
      <sheetName val="J-354"/>
      <sheetName val="J-410"/>
      <sheetName val="J-420"/>
      <sheetName val="PBC"/>
      <sheetName val="PBC (2)"/>
      <sheetName val="Sheet2"/>
      <sheetName val="База"/>
      <sheetName val="XLR_NoRangeSheet"/>
    </sheetNames>
    <sheetDataSet>
      <sheetData sheetId="0" refreshError="1"/>
      <sheetData sheetId="1" refreshError="1">
        <row r="3">
          <cell r="B3" t="str">
            <v>LARIBA BANK</v>
          </cell>
        </row>
        <row r="39">
          <cell r="B39">
            <v>0</v>
          </cell>
        </row>
        <row r="44">
          <cell r="B44">
            <v>1.6</v>
          </cell>
        </row>
        <row r="46">
          <cell r="B46">
            <v>15400000</v>
          </cell>
        </row>
        <row r="50">
          <cell r="B50">
            <v>2943569000</v>
          </cell>
        </row>
        <row r="58">
          <cell r="B58">
            <v>465</v>
          </cell>
        </row>
        <row r="62">
          <cell r="B62">
            <v>85</v>
          </cell>
        </row>
        <row r="93">
          <cell r="B93" t="e">
            <v>#DIV/0!</v>
          </cell>
          <cell r="D93">
            <v>0</v>
          </cell>
        </row>
        <row r="120">
          <cell r="B120" t="e">
            <v>#DIV/0!</v>
          </cell>
          <cell r="D120">
            <v>0</v>
          </cell>
        </row>
        <row r="122">
          <cell r="B122">
            <v>0</v>
          </cell>
          <cell r="D12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GUV-Überleitung"/>
      <sheetName val="Anlagevermögen"/>
      <sheetName val="Anlageverm?gen"/>
      <sheetName val="J-55"/>
      <sheetName val="I-20"/>
      <sheetName val="Sheet1"/>
      <sheetName val="Sheet2"/>
      <sheetName val="I-100"/>
      <sheetName val="I-200"/>
      <sheetName val="I-300"/>
      <sheetName val="I-400"/>
      <sheetName val="Лист2"/>
      <sheetName val="G-80"/>
      <sheetName val="Облигации Министерства финансов"/>
      <sheetName val="Tabeller"/>
      <sheetName val="База"/>
      <sheetName val="Random Report"/>
      <sheetName val="Sheet3"/>
      <sheetName val="SMSTemp"/>
      <sheetName val="Бюджет"/>
      <sheetName val="XLR_NoRangeSheet"/>
    </sheetNames>
    <sheetDataSet>
      <sheetData sheetId="0"/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Planning "/>
      <sheetName val="BS"/>
      <sheetName val="IS"/>
      <sheetName val="Loans"/>
      <sheetName val="Bonds"/>
      <sheetName val="Prom notes"/>
      <sheetName val="Capital"/>
      <sheetName val="PPE"/>
      <sheetName val="TB 2004"/>
      <sheetName val="Cash"/>
      <sheetName val="Ф1_31.12.04"/>
      <sheetName val="Ф3 31.12.04"/>
      <sheetName val="ф2_31.12.04"/>
      <sheetName val="E-4.1_SMT (2004)"/>
      <sheetName val="ча"/>
      <sheetName val="Cash CCI Detail"/>
      <sheetName val="A-20"/>
      <sheetName val="XLR_NoRang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TO DO LIST Treasury"/>
      <sheetName val="Index list "/>
      <sheetName val="31.12.05"/>
      <sheetName val="30.11.05"/>
      <sheetName val="31.10.05"/>
      <sheetName val="2005"/>
      <sheetName val="G-1 BS"/>
      <sheetName val="G-2 PL"/>
      <sheetName val="G-30"/>
      <sheetName val="G-40"/>
      <sheetName val="G-45"/>
      <sheetName val="G-55"/>
      <sheetName val="G-57"/>
      <sheetName val="G-56"/>
      <sheetName val="G-58"/>
      <sheetName val="G-60"/>
      <sheetName val="G-65"/>
      <sheetName val="G-120"/>
      <sheetName val="G-125"/>
      <sheetName val="G-130"/>
      <sheetName val="G-140"/>
      <sheetName val="G-145"/>
      <sheetName val="G-150"/>
      <sheetName val="G-155"/>
      <sheetName val="G-170"/>
      <sheetName val="G-180"/>
      <sheetName val="PBC FX trading"/>
      <sheetName val="PBC FX revaluation"/>
      <sheetName val="G-145 interim"/>
      <sheetName val="Sheet1"/>
      <sheetName val="31.12.03"/>
      <sheetName val="Const"/>
      <sheetName val="Dep_OpEx"/>
      <sheetName val="O-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6">
          <cell r="B26" t="str">
            <v>KZK2KY090035</v>
          </cell>
        </row>
        <row r="27">
          <cell r="B27" t="str">
            <v>KZK2KY020685</v>
          </cell>
        </row>
        <row r="28">
          <cell r="B28" t="str">
            <v>KZW1KD289687</v>
          </cell>
        </row>
        <row r="29">
          <cell r="B29" t="str">
            <v>KZK1KM120836</v>
          </cell>
        </row>
        <row r="30">
          <cell r="B30" t="str">
            <v>KZW1KD289703</v>
          </cell>
        </row>
        <row r="31">
          <cell r="B31" t="str">
            <v>KZW1KD289745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Profit &amp; Loss"/>
      <sheetName val="Balance Sheet"/>
      <sheetName val="Graphs"/>
      <sheetName val="Check"/>
      <sheetName val="Cash Flow"/>
      <sheetName val="Key Indicators"/>
      <sheetName val="Debt Summary"/>
      <sheetName val="misc"/>
      <sheetName val="Module1"/>
      <sheetName val="Dialog_update_print"/>
      <sheetName val="Dialog_month"/>
      <sheetName val="Dialog_Paper_size"/>
      <sheetName val="DD Reserve calculation"/>
      <sheetName val="Pilot"/>
      <sheetName val="G-40"/>
      <sheetName val="Cash CCI 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Stansun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4"/>
      <sheetName val="%"/>
      <sheetName val="11 разб"/>
      <sheetName val="10 разб"/>
      <sheetName val="связ10"/>
      <sheetName val="связ 11"/>
      <sheetName val="свод"/>
      <sheetName val="ДДС"/>
      <sheetName val="2010"/>
      <sheetName val="к 2010"/>
      <sheetName val="к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E4" t="e">
            <v>#NAME?</v>
          </cell>
        </row>
        <row r="11">
          <cell r="E11" t="e">
            <v>#NAME?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ЗАЛОГ"/>
      <sheetName val="Расчет_Ин"/>
      <sheetName val="п 15"/>
      <sheetName val="FA Movement Kyr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Reporting Schedule"/>
      <sheetName val="Settings"/>
      <sheetName val="Tabeller"/>
      <sheetName val="Reconciliation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  <sheetName val="misc"/>
      <sheetName val="KGC - Centerra GL Code Mapping"/>
    </sheetNames>
    <sheetDataSet>
      <sheetData sheetId="0" refreshError="1"/>
      <sheetData sheetId="1" refreshError="1"/>
      <sheetData sheetId="2" refreshError="1">
        <row r="15">
          <cell r="H15" t="str">
            <v>05+07</v>
          </cell>
          <cell r="K15" t="str">
            <v>RUR</v>
          </cell>
        </row>
        <row r="22">
          <cell r="B22" t="str">
            <v>Baltika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CF"/>
      <sheetName val="Changes"/>
      <sheetName val="FS-97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База"/>
      <sheetName val="Anlagevermögen"/>
      <sheetName val="yO302.1"/>
      <sheetName val="ЯНВАРЬ"/>
      <sheetName val="Income Statement"/>
      <sheetName val="Tabeller"/>
      <sheetName val="Sheet1"/>
      <sheetName val="SMSTemp"/>
      <sheetName val="Loans_010107"/>
      <sheetName val="U2.1010"/>
      <sheetName val="客戶清單customer list"/>
      <sheetName val="2002"/>
      <sheetName val="Combined"/>
      <sheetName val="HKM RTC Crude costs"/>
      <sheetName val="Contents"/>
      <sheetName val="Bal Sheet"/>
      <sheetName val="Data"/>
      <sheetName val="Bal Sheet 2322.1"/>
      <sheetName val="1 класс"/>
      <sheetName val="2 класс"/>
      <sheetName val="3 класс"/>
      <sheetName val="4 класс"/>
      <sheetName val="5 класс"/>
      <sheetName val="Cash Flow - 2004 Workings"/>
      <sheetName val="F-1,2,3_97"/>
    </sheetNames>
    <sheetDataSet>
      <sheetData sheetId="0"/>
      <sheetData sheetId="1"/>
      <sheetData sheetId="2" refreshError="1">
        <row r="90">
          <cell r="BA90">
            <v>4405391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IS"/>
      <sheetName val="BS"/>
      <sheetName val="CF"/>
      <sheetName val="CE"/>
      <sheetName val="CF 04"/>
      <sheetName val="2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7"/>
      <sheetName val="CF02"/>
      <sheetName val="Sheet2"/>
      <sheetName val="28"/>
      <sheetName val="30"/>
      <sheetName val="31"/>
      <sheetName val="Sheet1"/>
      <sheetName val="15old"/>
      <sheetName val="Tabeller"/>
      <sheetName val="G-40"/>
    </sheetNames>
    <sheetDataSet>
      <sheetData sheetId="0"/>
      <sheetData sheetId="1"/>
      <sheetData sheetId="2" refreshError="1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>
        <row r="48">
          <cell r="N48">
            <v>36819</v>
          </cell>
        </row>
      </sheetData>
      <sheetData sheetId="15"/>
      <sheetData sheetId="16"/>
      <sheetData sheetId="17"/>
      <sheetData sheetId="18">
        <row r="24">
          <cell r="O24">
            <v>0</v>
          </cell>
        </row>
      </sheetData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Settings"/>
      <sheetName val="Controls"/>
      <sheetName val="Reports"/>
      <sheetName val="Graphs"/>
      <sheetName val="Analysis"/>
      <sheetName val="Actual 2003"/>
      <sheetName val="Forecast 2003"/>
      <sheetName val="Dat"/>
      <sheetName val="Year End"/>
      <sheetName val="Rolling 12"/>
      <sheetName val="Deferred Tax-F25"/>
      <sheetName val="F 29"/>
      <sheetName val="Sheet1"/>
      <sheetName val="std tabel"/>
      <sheetName val="Budget 2003"/>
      <sheetName val="Actual 2002"/>
      <sheetName val="Sheet2"/>
      <sheetName val="16"/>
      <sheetName val="12"/>
      <sheetName val="10"/>
      <sheetName val="22"/>
      <sheetName val="IS"/>
      <sheetName val="574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">
          <cell r="C4">
            <v>12</v>
          </cell>
          <cell r="H4" t="str">
            <v>Aknar</v>
          </cell>
        </row>
        <row r="5">
          <cell r="C5" t="str">
            <v>December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GUV-Überleitung"/>
      <sheetName val="Anlagevermögen"/>
      <sheetName val="Anlageverm?gen"/>
      <sheetName val="Index list"/>
      <sheetName val="NIR-1&amp;2"/>
      <sheetName val="NIR-3"/>
      <sheetName val="NIR-4"/>
      <sheetName val="NIR-5"/>
      <sheetName val="NIR-6"/>
      <sheetName val="NIR-7"/>
      <sheetName val="NIR-10"/>
      <sheetName val="NIR-17"/>
      <sheetName val="NIR-18"/>
      <sheetName val="NIR 19"/>
      <sheetName val="NIR 20"/>
      <sheetName val="NIR 21"/>
      <sheetName val="NIR 22"/>
      <sheetName val="NIR 23"/>
      <sheetName val="NIR 24"/>
      <sheetName val="NBT-BS"/>
      <sheetName val="G-50 (GL)"/>
      <sheetName val="NIR"/>
      <sheetName val="std tabel"/>
      <sheetName val="Settings"/>
      <sheetName val="XLR_NoRangeSheet"/>
      <sheetName val="п 15"/>
      <sheetName val="Threshold Table"/>
      <sheetName val="tr"/>
    </sheetNames>
    <sheetDataSet>
      <sheetData sheetId="0"/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тара 2000"/>
      <sheetName val="справка"/>
      <sheetName val="PYTB"/>
      <sheetName val="Anlagevermögen"/>
      <sheetName val="FS-97"/>
      <sheetName val="AFE's  By Afe"/>
      <sheetName val="B 1"/>
      <sheetName val="A 100"/>
      <sheetName val="GAAP TB 31.12.01  detail p&amp;l"/>
      <sheetName val="Форма2"/>
      <sheetName val="2008"/>
      <sheetName val="2009"/>
      <sheetName val="P9-BS by Co"/>
      <sheetName val="SMSTemp"/>
      <sheetName val="A-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G"/>
      <sheetName val="To do list"/>
      <sheetName val="Index list "/>
      <sheetName val="31.12.03"/>
      <sheetName val="31.12.05"/>
      <sheetName val="2005"/>
      <sheetName val="G-1 BS"/>
      <sheetName val="G-2 PL"/>
      <sheetName val="G-60"/>
      <sheetName val="G-65 (2)"/>
      <sheetName val="G-122 -2003-2005"/>
      <sheetName val="G-120 -2003"/>
      <sheetName val="G-121 -2004"/>
      <sheetName val="G-65"/>
      <sheetName val="G-70"/>
      <sheetName val="G-100"/>
      <sheetName val="G-101 placements"/>
      <sheetName val="G-110"/>
      <sheetName val="G-115 borrowings"/>
      <sheetName val="G-145"/>
      <sheetName val="G-146"/>
      <sheetName val="G-150"/>
      <sheetName val="G-155"/>
      <sheetName val="G-185"/>
      <sheetName val="G-183"/>
      <sheetName val="G-184"/>
      <sheetName val="G-123 -2005"/>
      <sheetName val="KASE 31.12.03"/>
      <sheetName val="KASE 31.12.04"/>
      <sheetName val="KASE 31.12.05"/>
      <sheetName val="REVERSE REPO"/>
      <sheetName val="имеющиеся для продажи"/>
      <sheetName val="Cash CCI Detail"/>
      <sheetName val="Input"/>
      <sheetName val="J-55"/>
    </sheetNames>
    <sheetDataSet>
      <sheetData sheetId="0"/>
      <sheetData sheetId="1"/>
      <sheetData sheetId="2"/>
      <sheetData sheetId="3">
        <row r="7">
          <cell r="E7">
            <v>668722</v>
          </cell>
        </row>
        <row r="8">
          <cell r="E8">
            <v>654022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14700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3360371</v>
          </cell>
        </row>
        <row r="19">
          <cell r="E19">
            <v>1075113</v>
          </cell>
        </row>
        <row r="20">
          <cell r="E20">
            <v>2285258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9468282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9124167</v>
          </cell>
        </row>
        <row r="39">
          <cell r="E39">
            <v>344115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144220</v>
          </cell>
        </row>
        <row r="50">
          <cell r="E50">
            <v>0</v>
          </cell>
        </row>
        <row r="51">
          <cell r="E51">
            <v>144220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15957191</v>
          </cell>
        </row>
        <row r="75">
          <cell r="E75">
            <v>1510</v>
          </cell>
        </row>
        <row r="76">
          <cell r="E76">
            <v>6567</v>
          </cell>
        </row>
        <row r="77">
          <cell r="E77">
            <v>584324</v>
          </cell>
        </row>
        <row r="78">
          <cell r="E78">
            <v>157792</v>
          </cell>
        </row>
        <row r="79">
          <cell r="E79">
            <v>0</v>
          </cell>
        </row>
        <row r="80">
          <cell r="E80">
            <v>4297484</v>
          </cell>
        </row>
        <row r="81">
          <cell r="E81">
            <v>10975785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17148</v>
          </cell>
        </row>
        <row r="87">
          <cell r="E87">
            <v>0</v>
          </cell>
        </row>
        <row r="88">
          <cell r="E88">
            <v>-68049</v>
          </cell>
        </row>
        <row r="89">
          <cell r="E89">
            <v>104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-15474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20302328</v>
          </cell>
        </row>
        <row r="96">
          <cell r="E96">
            <v>15048382</v>
          </cell>
        </row>
        <row r="97">
          <cell r="E97">
            <v>4225026</v>
          </cell>
        </row>
        <row r="98">
          <cell r="E98">
            <v>-102107</v>
          </cell>
        </row>
        <row r="99">
          <cell r="E99">
            <v>1096091</v>
          </cell>
        </row>
        <row r="100">
          <cell r="E100">
            <v>8029</v>
          </cell>
        </row>
        <row r="101">
          <cell r="E101">
            <v>89424</v>
          </cell>
        </row>
        <row r="102">
          <cell r="E102">
            <v>-62517</v>
          </cell>
        </row>
        <row r="103">
          <cell r="E103">
            <v>0</v>
          </cell>
        </row>
        <row r="105">
          <cell r="E105">
            <v>-769471</v>
          </cell>
        </row>
        <row r="106">
          <cell r="E106">
            <v>-6973</v>
          </cell>
        </row>
        <row r="107">
          <cell r="E107">
            <v>0</v>
          </cell>
        </row>
        <row r="108">
          <cell r="E108">
            <v>-7144</v>
          </cell>
        </row>
        <row r="109">
          <cell r="E109">
            <v>-665305</v>
          </cell>
        </row>
        <row r="110">
          <cell r="E110">
            <v>-90049</v>
          </cell>
        </row>
        <row r="111">
          <cell r="E111">
            <v>0</v>
          </cell>
        </row>
        <row r="112">
          <cell r="E112">
            <v>10000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10000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4993</v>
          </cell>
        </row>
        <row r="121">
          <cell r="E121">
            <v>0</v>
          </cell>
        </row>
        <row r="122">
          <cell r="E122">
            <v>4993</v>
          </cell>
        </row>
        <row r="123">
          <cell r="E123">
            <v>0</v>
          </cell>
        </row>
        <row r="124">
          <cell r="E124">
            <v>389129</v>
          </cell>
        </row>
        <row r="125">
          <cell r="E125">
            <v>27465</v>
          </cell>
        </row>
        <row r="126">
          <cell r="E126">
            <v>68509</v>
          </cell>
        </row>
        <row r="127">
          <cell r="E127">
            <v>83210</v>
          </cell>
        </row>
        <row r="128">
          <cell r="E128">
            <v>158642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81825</v>
          </cell>
        </row>
        <row r="132">
          <cell r="E132">
            <v>74095</v>
          </cell>
        </row>
        <row r="133">
          <cell r="E133">
            <v>40800</v>
          </cell>
        </row>
        <row r="134">
          <cell r="E134">
            <v>0</v>
          </cell>
        </row>
        <row r="135">
          <cell r="E135">
            <v>-4968</v>
          </cell>
        </row>
        <row r="136">
          <cell r="E136">
            <v>-20356</v>
          </cell>
        </row>
        <row r="137">
          <cell r="E137">
            <v>-67773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-5009</v>
          </cell>
        </row>
        <row r="141">
          <cell r="E141">
            <v>-33557</v>
          </cell>
        </row>
        <row r="142">
          <cell r="E142">
            <v>-13754</v>
          </cell>
        </row>
        <row r="143">
          <cell r="E143">
            <v>422020</v>
          </cell>
        </row>
        <row r="144">
          <cell r="E144">
            <v>2005</v>
          </cell>
        </row>
        <row r="145">
          <cell r="E145">
            <v>0</v>
          </cell>
        </row>
        <row r="146">
          <cell r="E146">
            <v>3032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60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176358</v>
          </cell>
        </row>
        <row r="156">
          <cell r="E156">
            <v>513</v>
          </cell>
        </row>
        <row r="157">
          <cell r="E157">
            <v>0</v>
          </cell>
        </row>
        <row r="158">
          <cell r="E158">
            <v>191924</v>
          </cell>
        </row>
        <row r="159">
          <cell r="E159">
            <v>48128</v>
          </cell>
        </row>
        <row r="160">
          <cell r="E160">
            <v>0</v>
          </cell>
        </row>
        <row r="161">
          <cell r="E161">
            <v>0</v>
          </cell>
        </row>
        <row r="162">
          <cell r="E162">
            <v>0</v>
          </cell>
        </row>
        <row r="163">
          <cell r="E163">
            <v>0</v>
          </cell>
        </row>
        <row r="164">
          <cell r="E164">
            <v>0</v>
          </cell>
        </row>
        <row r="165">
          <cell r="E165">
            <v>3255</v>
          </cell>
        </row>
        <row r="166">
          <cell r="E166">
            <v>0</v>
          </cell>
        </row>
        <row r="167">
          <cell r="E167">
            <v>3255</v>
          </cell>
        </row>
        <row r="168">
          <cell r="E168">
            <v>14751</v>
          </cell>
        </row>
        <row r="169">
          <cell r="E169">
            <v>7</v>
          </cell>
        </row>
        <row r="170">
          <cell r="E170">
            <v>0</v>
          </cell>
        </row>
        <row r="171">
          <cell r="E171">
            <v>0</v>
          </cell>
        </row>
        <row r="172">
          <cell r="E172">
            <v>0</v>
          </cell>
        </row>
        <row r="173">
          <cell r="E173">
            <v>0</v>
          </cell>
        </row>
        <row r="174">
          <cell r="E174">
            <v>0</v>
          </cell>
        </row>
        <row r="175">
          <cell r="E175">
            <v>8</v>
          </cell>
        </row>
        <row r="176">
          <cell r="E176">
            <v>5424</v>
          </cell>
        </row>
        <row r="177">
          <cell r="E177">
            <v>1473</v>
          </cell>
        </row>
        <row r="178">
          <cell r="E178">
            <v>0</v>
          </cell>
        </row>
        <row r="179">
          <cell r="E179">
            <v>0</v>
          </cell>
        </row>
        <row r="180">
          <cell r="E180">
            <v>7839</v>
          </cell>
        </row>
        <row r="181">
          <cell r="E181">
            <v>0</v>
          </cell>
        </row>
        <row r="182">
          <cell r="E182">
            <v>0</v>
          </cell>
        </row>
        <row r="183">
          <cell r="E183">
            <v>3</v>
          </cell>
        </row>
        <row r="184">
          <cell r="E184">
            <v>3</v>
          </cell>
        </row>
        <row r="185">
          <cell r="E185">
            <v>0</v>
          </cell>
        </row>
        <row r="186">
          <cell r="E186">
            <v>0</v>
          </cell>
        </row>
        <row r="187">
          <cell r="E187">
            <v>0</v>
          </cell>
        </row>
        <row r="188">
          <cell r="E188">
            <v>0</v>
          </cell>
        </row>
        <row r="189">
          <cell r="E189">
            <v>0</v>
          </cell>
        </row>
        <row r="190">
          <cell r="E190">
            <v>0</v>
          </cell>
        </row>
        <row r="191">
          <cell r="E191">
            <v>0</v>
          </cell>
        </row>
        <row r="192">
          <cell r="E192">
            <v>0</v>
          </cell>
        </row>
        <row r="193">
          <cell r="E193">
            <v>0</v>
          </cell>
        </row>
        <row r="194">
          <cell r="E194">
            <v>0</v>
          </cell>
        </row>
        <row r="195">
          <cell r="E195">
            <v>0</v>
          </cell>
        </row>
        <row r="196">
          <cell r="E196">
            <v>0</v>
          </cell>
        </row>
        <row r="197">
          <cell r="E197">
            <v>0</v>
          </cell>
        </row>
        <row r="198">
          <cell r="E198">
            <v>435356</v>
          </cell>
        </row>
        <row r="199">
          <cell r="E199">
            <v>19770</v>
          </cell>
        </row>
        <row r="200">
          <cell r="E200">
            <v>0</v>
          </cell>
        </row>
        <row r="201">
          <cell r="E201">
            <v>0</v>
          </cell>
        </row>
        <row r="202">
          <cell r="E202">
            <v>25</v>
          </cell>
        </row>
        <row r="203">
          <cell r="E203">
            <v>174913</v>
          </cell>
        </row>
        <row r="204">
          <cell r="E204">
            <v>50118</v>
          </cell>
        </row>
        <row r="205">
          <cell r="E205">
            <v>0</v>
          </cell>
        </row>
        <row r="206">
          <cell r="E206">
            <v>0</v>
          </cell>
        </row>
        <row r="207">
          <cell r="E207">
            <v>0</v>
          </cell>
        </row>
        <row r="208">
          <cell r="E208">
            <v>6483</v>
          </cell>
        </row>
        <row r="209">
          <cell r="E209">
            <v>0</v>
          </cell>
        </row>
        <row r="210">
          <cell r="E210">
            <v>0</v>
          </cell>
        </row>
        <row r="211">
          <cell r="E211">
            <v>9117</v>
          </cell>
        </row>
        <row r="212">
          <cell r="E212">
            <v>174930</v>
          </cell>
        </row>
        <row r="213">
          <cell r="E213">
            <v>0</v>
          </cell>
        </row>
        <row r="214">
          <cell r="E214">
            <v>0</v>
          </cell>
        </row>
        <row r="215">
          <cell r="E215">
            <v>0</v>
          </cell>
        </row>
        <row r="216">
          <cell r="E216">
            <v>0</v>
          </cell>
        </row>
        <row r="217">
          <cell r="E217">
            <v>0</v>
          </cell>
        </row>
        <row r="218">
          <cell r="E218">
            <v>4450</v>
          </cell>
        </row>
        <row r="219">
          <cell r="E219">
            <v>0</v>
          </cell>
        </row>
        <row r="220">
          <cell r="E220">
            <v>0</v>
          </cell>
        </row>
        <row r="221">
          <cell r="E221">
            <v>0</v>
          </cell>
        </row>
        <row r="222">
          <cell r="E222">
            <v>4450</v>
          </cell>
        </row>
        <row r="223">
          <cell r="E223">
            <v>0</v>
          </cell>
        </row>
        <row r="224">
          <cell r="E224">
            <v>0</v>
          </cell>
        </row>
        <row r="225">
          <cell r="E225">
            <v>0</v>
          </cell>
        </row>
        <row r="226">
          <cell r="E226">
            <v>50415600</v>
          </cell>
        </row>
        <row r="227">
          <cell r="E227">
            <v>1713</v>
          </cell>
        </row>
        <row r="228">
          <cell r="E228">
            <v>0</v>
          </cell>
        </row>
        <row r="229">
          <cell r="E229">
            <v>0</v>
          </cell>
        </row>
        <row r="230">
          <cell r="E230">
            <v>1713</v>
          </cell>
        </row>
        <row r="231">
          <cell r="E231">
            <v>0</v>
          </cell>
        </row>
        <row r="232">
          <cell r="E232">
            <v>0</v>
          </cell>
        </row>
        <row r="233">
          <cell r="E233">
            <v>0</v>
          </cell>
        </row>
        <row r="234">
          <cell r="E234">
            <v>0</v>
          </cell>
        </row>
        <row r="235">
          <cell r="E235">
            <v>0</v>
          </cell>
        </row>
        <row r="236">
          <cell r="E236">
            <v>0</v>
          </cell>
        </row>
        <row r="237">
          <cell r="E237">
            <v>0</v>
          </cell>
        </row>
        <row r="238">
          <cell r="E238">
            <v>0</v>
          </cell>
        </row>
        <row r="239">
          <cell r="E239">
            <v>0</v>
          </cell>
        </row>
        <row r="240">
          <cell r="E240">
            <v>0</v>
          </cell>
        </row>
        <row r="241">
          <cell r="E241">
            <v>0</v>
          </cell>
        </row>
        <row r="242">
          <cell r="E242">
            <v>0</v>
          </cell>
        </row>
        <row r="243">
          <cell r="E243">
            <v>0</v>
          </cell>
        </row>
        <row r="244">
          <cell r="E244">
            <v>0</v>
          </cell>
        </row>
        <row r="245">
          <cell r="E245">
            <v>0</v>
          </cell>
        </row>
        <row r="246">
          <cell r="E246">
            <v>0</v>
          </cell>
        </row>
        <row r="247">
          <cell r="E247">
            <v>0</v>
          </cell>
        </row>
        <row r="248">
          <cell r="E248">
            <v>0</v>
          </cell>
        </row>
        <row r="249">
          <cell r="E249">
            <v>0</v>
          </cell>
        </row>
        <row r="250">
          <cell r="E250">
            <v>5765114</v>
          </cell>
        </row>
        <row r="251">
          <cell r="E251">
            <v>104</v>
          </cell>
        </row>
        <row r="252">
          <cell r="E252">
            <v>0</v>
          </cell>
        </row>
        <row r="253">
          <cell r="E253">
            <v>5765010</v>
          </cell>
        </row>
        <row r="254">
          <cell r="E254">
            <v>0</v>
          </cell>
        </row>
        <row r="255">
          <cell r="E255">
            <v>0</v>
          </cell>
        </row>
        <row r="256">
          <cell r="E256">
            <v>0</v>
          </cell>
        </row>
        <row r="257">
          <cell r="E257">
            <v>0</v>
          </cell>
        </row>
        <row r="258">
          <cell r="E258">
            <v>0</v>
          </cell>
        </row>
        <row r="259">
          <cell r="E259">
            <v>0</v>
          </cell>
        </row>
        <row r="260">
          <cell r="E260">
            <v>0</v>
          </cell>
        </row>
        <row r="261">
          <cell r="E261">
            <v>0</v>
          </cell>
        </row>
        <row r="262">
          <cell r="E262">
            <v>0</v>
          </cell>
        </row>
        <row r="263">
          <cell r="E263">
            <v>0</v>
          </cell>
        </row>
        <row r="264">
          <cell r="E264">
            <v>0</v>
          </cell>
        </row>
        <row r="265">
          <cell r="E265">
            <v>0</v>
          </cell>
        </row>
        <row r="266">
          <cell r="E266">
            <v>0</v>
          </cell>
        </row>
        <row r="267">
          <cell r="E267">
            <v>0</v>
          </cell>
        </row>
        <row r="268">
          <cell r="E268">
            <v>346150</v>
          </cell>
        </row>
        <row r="269">
          <cell r="E269">
            <v>0</v>
          </cell>
        </row>
        <row r="270">
          <cell r="E270">
            <v>0</v>
          </cell>
        </row>
        <row r="271">
          <cell r="E271">
            <v>0</v>
          </cell>
        </row>
        <row r="272">
          <cell r="E272">
            <v>300000</v>
          </cell>
        </row>
        <row r="273">
          <cell r="E273">
            <v>0</v>
          </cell>
        </row>
        <row r="274">
          <cell r="E274">
            <v>0</v>
          </cell>
        </row>
        <row r="275">
          <cell r="E275">
            <v>0</v>
          </cell>
        </row>
        <row r="276">
          <cell r="E276">
            <v>0</v>
          </cell>
        </row>
        <row r="277">
          <cell r="E277">
            <v>46150</v>
          </cell>
        </row>
        <row r="278">
          <cell r="E278">
            <v>0</v>
          </cell>
        </row>
        <row r="279">
          <cell r="E279">
            <v>0</v>
          </cell>
        </row>
        <row r="280">
          <cell r="E280">
            <v>0</v>
          </cell>
        </row>
        <row r="281">
          <cell r="E281">
            <v>0</v>
          </cell>
        </row>
        <row r="282">
          <cell r="E282">
            <v>0</v>
          </cell>
        </row>
        <row r="283">
          <cell r="E283">
            <v>0</v>
          </cell>
        </row>
        <row r="284">
          <cell r="E284">
            <v>0</v>
          </cell>
        </row>
        <row r="285">
          <cell r="E285">
            <v>0</v>
          </cell>
        </row>
        <row r="286">
          <cell r="E286">
            <v>0</v>
          </cell>
        </row>
        <row r="287">
          <cell r="E287">
            <v>27995094</v>
          </cell>
        </row>
        <row r="288">
          <cell r="E288">
            <v>0</v>
          </cell>
        </row>
        <row r="289">
          <cell r="E289">
            <v>0</v>
          </cell>
        </row>
        <row r="290">
          <cell r="E290">
            <v>6223423</v>
          </cell>
        </row>
        <row r="291">
          <cell r="E291">
            <v>231848</v>
          </cell>
        </row>
        <row r="292">
          <cell r="E292">
            <v>270260</v>
          </cell>
        </row>
        <row r="293">
          <cell r="E293">
            <v>801574</v>
          </cell>
        </row>
        <row r="294">
          <cell r="E294">
            <v>0</v>
          </cell>
        </row>
        <row r="295">
          <cell r="E295">
            <v>0</v>
          </cell>
        </row>
        <row r="296">
          <cell r="E296">
            <v>21276</v>
          </cell>
        </row>
        <row r="297">
          <cell r="E297">
            <v>0</v>
          </cell>
        </row>
        <row r="298">
          <cell r="E298">
            <v>1677857</v>
          </cell>
        </row>
        <row r="299">
          <cell r="E299">
            <v>7136608</v>
          </cell>
        </row>
        <row r="300">
          <cell r="E300">
            <v>6380509</v>
          </cell>
        </row>
        <row r="301">
          <cell r="E301">
            <v>11449</v>
          </cell>
        </row>
        <row r="302">
          <cell r="E302">
            <v>20583</v>
          </cell>
        </row>
        <row r="303">
          <cell r="E303">
            <v>0</v>
          </cell>
        </row>
        <row r="304">
          <cell r="E304">
            <v>5219707</v>
          </cell>
        </row>
        <row r="305">
          <cell r="E305">
            <v>0</v>
          </cell>
        </row>
        <row r="306">
          <cell r="E306">
            <v>0</v>
          </cell>
        </row>
        <row r="307">
          <cell r="E307">
            <v>0</v>
          </cell>
        </row>
        <row r="308">
          <cell r="E308">
            <v>0</v>
          </cell>
        </row>
        <row r="309">
          <cell r="E309">
            <v>0</v>
          </cell>
        </row>
        <row r="310">
          <cell r="E310">
            <v>0</v>
          </cell>
        </row>
        <row r="311">
          <cell r="E311">
            <v>0</v>
          </cell>
        </row>
        <row r="312">
          <cell r="E312">
            <v>0</v>
          </cell>
        </row>
        <row r="313">
          <cell r="E313">
            <v>0</v>
          </cell>
        </row>
        <row r="314">
          <cell r="E314">
            <v>0</v>
          </cell>
        </row>
        <row r="315">
          <cell r="E315">
            <v>0</v>
          </cell>
        </row>
        <row r="316">
          <cell r="E316">
            <v>0</v>
          </cell>
        </row>
        <row r="317">
          <cell r="E317">
            <v>6399501</v>
          </cell>
        </row>
        <row r="319">
          <cell r="E319">
            <v>721875</v>
          </cell>
        </row>
        <row r="320">
          <cell r="E320">
            <v>751700</v>
          </cell>
        </row>
        <row r="321">
          <cell r="E321">
            <v>0</v>
          </cell>
        </row>
        <row r="322">
          <cell r="E322">
            <v>0</v>
          </cell>
        </row>
        <row r="323">
          <cell r="E323">
            <v>-29825</v>
          </cell>
        </row>
        <row r="324">
          <cell r="E324">
            <v>0</v>
          </cell>
        </row>
        <row r="325">
          <cell r="E325">
            <v>0</v>
          </cell>
        </row>
        <row r="326">
          <cell r="E326">
            <v>0</v>
          </cell>
        </row>
        <row r="327">
          <cell r="E327">
            <v>0</v>
          </cell>
        </row>
        <row r="328">
          <cell r="E328">
            <v>0</v>
          </cell>
        </row>
        <row r="329">
          <cell r="E329">
            <v>0</v>
          </cell>
        </row>
        <row r="330">
          <cell r="E330">
            <v>394582</v>
          </cell>
        </row>
        <row r="331">
          <cell r="E331">
            <v>0</v>
          </cell>
        </row>
        <row r="332">
          <cell r="E332">
            <v>0</v>
          </cell>
        </row>
        <row r="333">
          <cell r="E333">
            <v>0</v>
          </cell>
        </row>
        <row r="334">
          <cell r="E334">
            <v>7549</v>
          </cell>
        </row>
        <row r="335">
          <cell r="E335">
            <v>0</v>
          </cell>
        </row>
        <row r="336">
          <cell r="E336">
            <v>0</v>
          </cell>
        </row>
        <row r="337">
          <cell r="E337">
            <v>0</v>
          </cell>
        </row>
        <row r="338">
          <cell r="E338">
            <v>9800</v>
          </cell>
        </row>
        <row r="339">
          <cell r="E339">
            <v>1920</v>
          </cell>
        </row>
        <row r="340">
          <cell r="E340">
            <v>0</v>
          </cell>
        </row>
        <row r="341">
          <cell r="E341">
            <v>0</v>
          </cell>
        </row>
        <row r="342">
          <cell r="E342">
            <v>0</v>
          </cell>
        </row>
        <row r="343">
          <cell r="E343">
            <v>0</v>
          </cell>
        </row>
        <row r="344">
          <cell r="E344">
            <v>0</v>
          </cell>
        </row>
        <row r="345">
          <cell r="E345">
            <v>50</v>
          </cell>
        </row>
        <row r="346">
          <cell r="E346">
            <v>295706</v>
          </cell>
        </row>
        <row r="347">
          <cell r="E347">
            <v>0</v>
          </cell>
        </row>
        <row r="348">
          <cell r="E348">
            <v>28663</v>
          </cell>
        </row>
        <row r="349">
          <cell r="E349">
            <v>45778</v>
          </cell>
        </row>
        <row r="350">
          <cell r="E350">
            <v>0</v>
          </cell>
        </row>
        <row r="351">
          <cell r="E351">
            <v>5116</v>
          </cell>
        </row>
        <row r="352">
          <cell r="E352">
            <v>0</v>
          </cell>
        </row>
        <row r="353">
          <cell r="E353">
            <v>0</v>
          </cell>
        </row>
        <row r="354">
          <cell r="E354">
            <v>0</v>
          </cell>
        </row>
        <row r="355">
          <cell r="E355">
            <v>0</v>
          </cell>
        </row>
        <row r="356">
          <cell r="E356">
            <v>0</v>
          </cell>
        </row>
        <row r="357">
          <cell r="E357">
            <v>0</v>
          </cell>
        </row>
        <row r="358">
          <cell r="E358">
            <v>0</v>
          </cell>
        </row>
        <row r="359">
          <cell r="E359">
            <v>0</v>
          </cell>
        </row>
        <row r="360">
          <cell r="E360">
            <v>0</v>
          </cell>
        </row>
        <row r="361">
          <cell r="E361">
            <v>0</v>
          </cell>
        </row>
        <row r="362">
          <cell r="E362">
            <v>0</v>
          </cell>
        </row>
        <row r="363">
          <cell r="E363">
            <v>5012</v>
          </cell>
        </row>
        <row r="364">
          <cell r="E364">
            <v>226</v>
          </cell>
        </row>
        <row r="365">
          <cell r="E365">
            <v>0</v>
          </cell>
        </row>
        <row r="366">
          <cell r="E366">
            <v>4786</v>
          </cell>
        </row>
        <row r="367">
          <cell r="E367">
            <v>1596</v>
          </cell>
        </row>
        <row r="368">
          <cell r="E368">
            <v>661</v>
          </cell>
        </row>
        <row r="369">
          <cell r="E369">
            <v>0</v>
          </cell>
        </row>
        <row r="370">
          <cell r="E370">
            <v>107</v>
          </cell>
        </row>
        <row r="371">
          <cell r="E371">
            <v>0</v>
          </cell>
        </row>
        <row r="372">
          <cell r="E372">
            <v>0</v>
          </cell>
        </row>
        <row r="373">
          <cell r="E373">
            <v>0</v>
          </cell>
        </row>
        <row r="374">
          <cell r="E374">
            <v>0</v>
          </cell>
        </row>
        <row r="375">
          <cell r="E375">
            <v>395</v>
          </cell>
        </row>
        <row r="376">
          <cell r="E376">
            <v>433</v>
          </cell>
        </row>
        <row r="377">
          <cell r="E377">
            <v>0</v>
          </cell>
        </row>
        <row r="378">
          <cell r="E378">
            <v>0</v>
          </cell>
        </row>
        <row r="379">
          <cell r="E379">
            <v>0</v>
          </cell>
        </row>
        <row r="380">
          <cell r="E380">
            <v>0</v>
          </cell>
        </row>
        <row r="381">
          <cell r="E381">
            <v>0</v>
          </cell>
        </row>
        <row r="382">
          <cell r="E382">
            <v>0</v>
          </cell>
        </row>
        <row r="383">
          <cell r="E383">
            <v>0</v>
          </cell>
        </row>
        <row r="384">
          <cell r="E384">
            <v>0</v>
          </cell>
        </row>
        <row r="385">
          <cell r="E385">
            <v>0</v>
          </cell>
        </row>
        <row r="386">
          <cell r="E386">
            <v>323853</v>
          </cell>
        </row>
        <row r="387">
          <cell r="E387">
            <v>15643</v>
          </cell>
        </row>
        <row r="388">
          <cell r="E388">
            <v>0</v>
          </cell>
        </row>
        <row r="389">
          <cell r="E389">
            <v>0</v>
          </cell>
        </row>
        <row r="390">
          <cell r="E390">
            <v>10024</v>
          </cell>
        </row>
        <row r="391">
          <cell r="E391">
            <v>122515</v>
          </cell>
        </row>
        <row r="392">
          <cell r="E392">
            <v>0</v>
          </cell>
        </row>
        <row r="393">
          <cell r="E393">
            <v>0</v>
          </cell>
        </row>
        <row r="394">
          <cell r="E394">
            <v>0</v>
          </cell>
        </row>
        <row r="395">
          <cell r="E395">
            <v>0</v>
          </cell>
        </row>
        <row r="396">
          <cell r="E396">
            <v>146151</v>
          </cell>
        </row>
        <row r="397">
          <cell r="E397">
            <v>0</v>
          </cell>
        </row>
        <row r="398">
          <cell r="E398">
            <v>0</v>
          </cell>
        </row>
        <row r="399">
          <cell r="E399">
            <v>8015</v>
          </cell>
        </row>
        <row r="400">
          <cell r="E400">
            <v>346</v>
          </cell>
        </row>
        <row r="401">
          <cell r="E401">
            <v>0</v>
          </cell>
        </row>
        <row r="402">
          <cell r="E402">
            <v>0</v>
          </cell>
        </row>
        <row r="403">
          <cell r="E403">
            <v>21159</v>
          </cell>
        </row>
        <row r="404">
          <cell r="E404">
            <v>0</v>
          </cell>
        </row>
        <row r="405">
          <cell r="E405">
            <v>0</v>
          </cell>
        </row>
        <row r="406">
          <cell r="E406">
            <v>0</v>
          </cell>
        </row>
        <row r="407">
          <cell r="E407">
            <v>0</v>
          </cell>
        </row>
        <row r="408">
          <cell r="E408">
            <v>0</v>
          </cell>
        </row>
        <row r="409">
          <cell r="E409">
            <v>0</v>
          </cell>
        </row>
        <row r="410">
          <cell r="E410">
            <v>0</v>
          </cell>
        </row>
        <row r="411">
          <cell r="E411">
            <v>0</v>
          </cell>
        </row>
        <row r="412">
          <cell r="E412">
            <v>0</v>
          </cell>
        </row>
        <row r="413">
          <cell r="E413">
            <v>41954490</v>
          </cell>
        </row>
        <row r="414">
          <cell r="E414">
            <v>6000017</v>
          </cell>
        </row>
        <row r="415">
          <cell r="E415">
            <v>6000017</v>
          </cell>
        </row>
        <row r="416">
          <cell r="E416">
            <v>0</v>
          </cell>
        </row>
        <row r="417">
          <cell r="E417">
            <v>0</v>
          </cell>
        </row>
        <row r="418">
          <cell r="E418">
            <v>0</v>
          </cell>
        </row>
        <row r="419">
          <cell r="E419">
            <v>0</v>
          </cell>
        </row>
        <row r="420">
          <cell r="E420">
            <v>0</v>
          </cell>
        </row>
        <row r="421">
          <cell r="E421">
            <v>0</v>
          </cell>
        </row>
        <row r="422">
          <cell r="E422">
            <v>0</v>
          </cell>
        </row>
        <row r="423">
          <cell r="E423">
            <v>0</v>
          </cell>
        </row>
        <row r="424">
          <cell r="E424">
            <v>25632</v>
          </cell>
        </row>
        <row r="425">
          <cell r="E425">
            <v>25632</v>
          </cell>
        </row>
        <row r="426">
          <cell r="E426">
            <v>2435461</v>
          </cell>
        </row>
        <row r="427">
          <cell r="E427">
            <v>646120</v>
          </cell>
        </row>
        <row r="428">
          <cell r="E428">
            <v>7859</v>
          </cell>
        </row>
        <row r="429">
          <cell r="E429">
            <v>0</v>
          </cell>
        </row>
        <row r="430">
          <cell r="E430">
            <v>763777</v>
          </cell>
        </row>
        <row r="431">
          <cell r="E431">
            <v>0</v>
          </cell>
        </row>
        <row r="432">
          <cell r="E432">
            <v>0</v>
          </cell>
        </row>
        <row r="433">
          <cell r="E433">
            <v>0</v>
          </cell>
        </row>
        <row r="434">
          <cell r="E434">
            <v>0</v>
          </cell>
        </row>
        <row r="435">
          <cell r="E435">
            <v>0</v>
          </cell>
        </row>
        <row r="436">
          <cell r="E436">
            <v>1017705</v>
          </cell>
        </row>
        <row r="437">
          <cell r="E437">
            <v>8461110</v>
          </cell>
        </row>
        <row r="438">
          <cell r="E438">
            <v>17419</v>
          </cell>
        </row>
        <row r="439">
          <cell r="E439">
            <v>0</v>
          </cell>
        </row>
        <row r="440">
          <cell r="E440">
            <v>17419</v>
          </cell>
        </row>
        <row r="441">
          <cell r="E441">
            <v>0</v>
          </cell>
        </row>
        <row r="442">
          <cell r="E442">
            <v>0</v>
          </cell>
        </row>
        <row r="443">
          <cell r="E443">
            <v>0</v>
          </cell>
        </row>
        <row r="444">
          <cell r="E444">
            <v>0</v>
          </cell>
        </row>
        <row r="445">
          <cell r="E445">
            <v>0</v>
          </cell>
        </row>
        <row r="446">
          <cell r="E446">
            <v>0</v>
          </cell>
        </row>
        <row r="447">
          <cell r="E447">
            <v>0</v>
          </cell>
        </row>
        <row r="448">
          <cell r="E448">
            <v>0</v>
          </cell>
        </row>
        <row r="449">
          <cell r="E449">
            <v>52343</v>
          </cell>
        </row>
        <row r="450">
          <cell r="E450">
            <v>5979</v>
          </cell>
        </row>
        <row r="451">
          <cell r="E451">
            <v>0</v>
          </cell>
        </row>
        <row r="452">
          <cell r="E452">
            <v>32358</v>
          </cell>
        </row>
        <row r="453">
          <cell r="E453">
            <v>9348</v>
          </cell>
        </row>
        <row r="454">
          <cell r="E454">
            <v>4658</v>
          </cell>
        </row>
        <row r="455">
          <cell r="E455">
            <v>0</v>
          </cell>
        </row>
        <row r="456">
          <cell r="E456">
            <v>0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340</v>
          </cell>
        </row>
        <row r="464">
          <cell r="E464">
            <v>0</v>
          </cell>
        </row>
        <row r="465">
          <cell r="E465">
            <v>340</v>
          </cell>
        </row>
        <row r="466">
          <cell r="E466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1">
          <cell r="E481">
            <v>0</v>
          </cell>
        </row>
        <row r="482">
          <cell r="E482">
            <v>0</v>
          </cell>
        </row>
        <row r="483">
          <cell r="E483">
            <v>0</v>
          </cell>
        </row>
        <row r="484">
          <cell r="E484">
            <v>1364528</v>
          </cell>
        </row>
        <row r="485">
          <cell r="E485">
            <v>8344</v>
          </cell>
        </row>
        <row r="486">
          <cell r="E486">
            <v>474</v>
          </cell>
        </row>
        <row r="487">
          <cell r="E487">
            <v>38012</v>
          </cell>
        </row>
        <row r="488">
          <cell r="E488">
            <v>1562</v>
          </cell>
        </row>
        <row r="489">
          <cell r="E489">
            <v>402252</v>
          </cell>
        </row>
        <row r="490">
          <cell r="E490">
            <v>852164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205</v>
          </cell>
        </row>
        <row r="494">
          <cell r="E494">
            <v>0</v>
          </cell>
        </row>
        <row r="495">
          <cell r="E495">
            <v>61515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1070710</v>
          </cell>
        </row>
        <row r="502">
          <cell r="E502">
            <v>744794</v>
          </cell>
        </row>
        <row r="503">
          <cell r="E503">
            <v>136107</v>
          </cell>
        </row>
        <row r="504">
          <cell r="E504">
            <v>189809</v>
          </cell>
        </row>
        <row r="505">
          <cell r="E505">
            <v>0</v>
          </cell>
        </row>
        <row r="506">
          <cell r="E506">
            <v>7613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1162688</v>
          </cell>
        </row>
        <row r="514">
          <cell r="E514">
            <v>174251</v>
          </cell>
        </row>
        <row r="515">
          <cell r="E515">
            <v>509843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474144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4450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748272</v>
          </cell>
        </row>
        <row r="526">
          <cell r="E526">
            <v>118276</v>
          </cell>
        </row>
        <row r="527">
          <cell r="E527">
            <v>0</v>
          </cell>
        </row>
        <row r="528">
          <cell r="E528">
            <v>2023</v>
          </cell>
        </row>
        <row r="529">
          <cell r="E529">
            <v>317873</v>
          </cell>
        </row>
        <row r="530">
          <cell r="E530">
            <v>0</v>
          </cell>
        </row>
        <row r="531">
          <cell r="E531">
            <v>92910</v>
          </cell>
        </row>
        <row r="532">
          <cell r="E532">
            <v>542</v>
          </cell>
        </row>
        <row r="533">
          <cell r="E533">
            <v>12328</v>
          </cell>
        </row>
        <row r="534">
          <cell r="E534">
            <v>13799</v>
          </cell>
        </row>
        <row r="535">
          <cell r="E535">
            <v>0</v>
          </cell>
        </row>
        <row r="536">
          <cell r="E536">
            <v>159378</v>
          </cell>
        </row>
        <row r="537">
          <cell r="E537">
            <v>31143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14152</v>
          </cell>
        </row>
        <row r="541">
          <cell r="E541">
            <v>14152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49602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49602</v>
          </cell>
        </row>
        <row r="551">
          <cell r="E551">
            <v>0</v>
          </cell>
        </row>
        <row r="552">
          <cell r="E552">
            <v>6125</v>
          </cell>
        </row>
        <row r="553">
          <cell r="E553">
            <v>0</v>
          </cell>
        </row>
        <row r="554">
          <cell r="E554">
            <v>6125</v>
          </cell>
        </row>
        <row r="555">
          <cell r="E555">
            <v>0</v>
          </cell>
        </row>
        <row r="556">
          <cell r="E556">
            <v>0</v>
          </cell>
        </row>
        <row r="557">
          <cell r="E557">
            <v>0</v>
          </cell>
        </row>
        <row r="558">
          <cell r="E558">
            <v>0</v>
          </cell>
        </row>
        <row r="559">
          <cell r="E559">
            <v>0</v>
          </cell>
        </row>
        <row r="560">
          <cell r="E560">
            <v>0</v>
          </cell>
        </row>
        <row r="561">
          <cell r="E561">
            <v>0</v>
          </cell>
        </row>
        <row r="562">
          <cell r="E562">
            <v>0</v>
          </cell>
        </row>
        <row r="563">
          <cell r="E563">
            <v>0</v>
          </cell>
        </row>
        <row r="564">
          <cell r="E564">
            <v>0</v>
          </cell>
        </row>
        <row r="565">
          <cell r="E565">
            <v>0</v>
          </cell>
        </row>
        <row r="566">
          <cell r="E566">
            <v>0</v>
          </cell>
        </row>
        <row r="567">
          <cell r="E567">
            <v>1430</v>
          </cell>
        </row>
        <row r="569">
          <cell r="E569">
            <v>67014</v>
          </cell>
        </row>
        <row r="570">
          <cell r="E570">
            <v>66126</v>
          </cell>
        </row>
        <row r="571">
          <cell r="E571">
            <v>888</v>
          </cell>
        </row>
        <row r="572">
          <cell r="E572">
            <v>388462</v>
          </cell>
        </row>
        <row r="573">
          <cell r="E573">
            <v>0</v>
          </cell>
        </row>
        <row r="574">
          <cell r="E574">
            <v>388462</v>
          </cell>
        </row>
        <row r="575">
          <cell r="E575">
            <v>0</v>
          </cell>
        </row>
        <row r="576">
          <cell r="E576">
            <v>0</v>
          </cell>
        </row>
        <row r="577">
          <cell r="E577">
            <v>4950698</v>
          </cell>
        </row>
        <row r="578">
          <cell r="E578">
            <v>0</v>
          </cell>
        </row>
        <row r="579">
          <cell r="E579">
            <v>0</v>
          </cell>
        </row>
        <row r="580">
          <cell r="E580">
            <v>0</v>
          </cell>
        </row>
        <row r="581">
          <cell r="E581">
            <v>0</v>
          </cell>
        </row>
        <row r="582">
          <cell r="E582">
            <v>0</v>
          </cell>
        </row>
        <row r="583">
          <cell r="E583">
            <v>0</v>
          </cell>
        </row>
        <row r="584">
          <cell r="E584">
            <v>0</v>
          </cell>
        </row>
        <row r="585">
          <cell r="E585">
            <v>0</v>
          </cell>
        </row>
        <row r="586">
          <cell r="E586">
            <v>0</v>
          </cell>
        </row>
        <row r="587">
          <cell r="E587">
            <v>0</v>
          </cell>
        </row>
        <row r="588">
          <cell r="E588">
            <v>0</v>
          </cell>
        </row>
        <row r="589">
          <cell r="E589">
            <v>0</v>
          </cell>
        </row>
        <row r="590">
          <cell r="E590">
            <v>0</v>
          </cell>
        </row>
        <row r="591">
          <cell r="E591">
            <v>0</v>
          </cell>
        </row>
        <row r="592">
          <cell r="E592">
            <v>0</v>
          </cell>
        </row>
        <row r="593">
          <cell r="E593">
            <v>0</v>
          </cell>
        </row>
        <row r="594">
          <cell r="E594">
            <v>33023</v>
          </cell>
        </row>
        <row r="595">
          <cell r="E595">
            <v>313</v>
          </cell>
        </row>
        <row r="596">
          <cell r="E596">
            <v>0</v>
          </cell>
        </row>
        <row r="597">
          <cell r="E597">
            <v>32710</v>
          </cell>
        </row>
        <row r="598">
          <cell r="E598">
            <v>0</v>
          </cell>
        </row>
        <row r="599">
          <cell r="E599">
            <v>0</v>
          </cell>
        </row>
        <row r="600">
          <cell r="E600">
            <v>0</v>
          </cell>
        </row>
        <row r="601">
          <cell r="E601">
            <v>0</v>
          </cell>
        </row>
        <row r="602">
          <cell r="E602">
            <v>0</v>
          </cell>
        </row>
        <row r="603">
          <cell r="E603">
            <v>0</v>
          </cell>
        </row>
        <row r="604">
          <cell r="E604">
            <v>0</v>
          </cell>
        </row>
        <row r="605">
          <cell r="E605">
            <v>0</v>
          </cell>
        </row>
        <row r="606">
          <cell r="E606">
            <v>0</v>
          </cell>
        </row>
        <row r="607">
          <cell r="E607">
            <v>0</v>
          </cell>
        </row>
        <row r="608">
          <cell r="E608">
            <v>0</v>
          </cell>
        </row>
        <row r="609">
          <cell r="E609">
            <v>0</v>
          </cell>
        </row>
        <row r="610">
          <cell r="E610">
            <v>0</v>
          </cell>
        </row>
        <row r="611">
          <cell r="E611">
            <v>0</v>
          </cell>
        </row>
        <row r="612">
          <cell r="E612">
            <v>2909</v>
          </cell>
        </row>
        <row r="613">
          <cell r="E613">
            <v>0</v>
          </cell>
        </row>
        <row r="614">
          <cell r="E614">
            <v>0</v>
          </cell>
        </row>
        <row r="615">
          <cell r="E615">
            <v>2909</v>
          </cell>
        </row>
        <row r="616">
          <cell r="E616">
            <v>12137</v>
          </cell>
        </row>
        <row r="617">
          <cell r="E617">
            <v>0</v>
          </cell>
        </row>
        <row r="618">
          <cell r="E618">
            <v>0</v>
          </cell>
        </row>
        <row r="619">
          <cell r="E619">
            <v>0</v>
          </cell>
        </row>
        <row r="620">
          <cell r="E620">
            <v>0</v>
          </cell>
        </row>
        <row r="621">
          <cell r="E621">
            <v>0</v>
          </cell>
        </row>
        <row r="622">
          <cell r="E622">
            <v>0</v>
          </cell>
        </row>
        <row r="623">
          <cell r="E623">
            <v>9800</v>
          </cell>
        </row>
        <row r="624">
          <cell r="E624">
            <v>0</v>
          </cell>
        </row>
        <row r="625">
          <cell r="E625">
            <v>2337</v>
          </cell>
        </row>
        <row r="626">
          <cell r="E626">
            <v>0</v>
          </cell>
        </row>
        <row r="627">
          <cell r="E627">
            <v>0</v>
          </cell>
        </row>
        <row r="628">
          <cell r="E628">
            <v>0</v>
          </cell>
        </row>
        <row r="629">
          <cell r="E629">
            <v>0</v>
          </cell>
        </row>
        <row r="630">
          <cell r="E630">
            <v>0</v>
          </cell>
        </row>
        <row r="631">
          <cell r="E631">
            <v>0</v>
          </cell>
        </row>
        <row r="632">
          <cell r="E632">
            <v>0</v>
          </cell>
        </row>
        <row r="633">
          <cell r="E633">
            <v>0</v>
          </cell>
        </row>
        <row r="634">
          <cell r="E634">
            <v>0</v>
          </cell>
        </row>
        <row r="635">
          <cell r="E635">
            <v>657169</v>
          </cell>
        </row>
        <row r="636">
          <cell r="E636">
            <v>0</v>
          </cell>
        </row>
        <row r="637">
          <cell r="E637">
            <v>0</v>
          </cell>
        </row>
        <row r="638">
          <cell r="E638">
            <v>2510</v>
          </cell>
        </row>
        <row r="639">
          <cell r="E639">
            <v>0</v>
          </cell>
        </row>
        <row r="640">
          <cell r="E640">
            <v>75983</v>
          </cell>
        </row>
        <row r="641">
          <cell r="E641">
            <v>451290</v>
          </cell>
        </row>
        <row r="642">
          <cell r="E642">
            <v>38761</v>
          </cell>
        </row>
        <row r="643">
          <cell r="E643">
            <v>95</v>
          </cell>
        </row>
        <row r="644">
          <cell r="E644">
            <v>303</v>
          </cell>
        </row>
        <row r="645">
          <cell r="E645">
            <v>0</v>
          </cell>
        </row>
        <row r="646">
          <cell r="E646">
            <v>88227</v>
          </cell>
        </row>
        <row r="647">
          <cell r="E647">
            <v>0</v>
          </cell>
        </row>
        <row r="648">
          <cell r="E648">
            <v>0</v>
          </cell>
        </row>
        <row r="649">
          <cell r="E649">
            <v>0</v>
          </cell>
        </row>
        <row r="650">
          <cell r="E650">
            <v>0</v>
          </cell>
        </row>
        <row r="651">
          <cell r="E651">
            <v>0</v>
          </cell>
        </row>
        <row r="652">
          <cell r="E652">
            <v>0</v>
          </cell>
        </row>
        <row r="653">
          <cell r="E653">
            <v>0</v>
          </cell>
        </row>
        <row r="654">
          <cell r="E654">
            <v>0</v>
          </cell>
        </row>
        <row r="655">
          <cell r="E655">
            <v>0</v>
          </cell>
        </row>
        <row r="656">
          <cell r="E656">
            <v>0</v>
          </cell>
        </row>
        <row r="657">
          <cell r="E657">
            <v>0</v>
          </cell>
        </row>
        <row r="658">
          <cell r="E658">
            <v>122544</v>
          </cell>
        </row>
        <row r="660">
          <cell r="E660">
            <v>51366</v>
          </cell>
        </row>
        <row r="661">
          <cell r="E661">
            <v>4668</v>
          </cell>
        </row>
        <row r="662">
          <cell r="E662">
            <v>0</v>
          </cell>
        </row>
        <row r="663">
          <cell r="E663">
            <v>0</v>
          </cell>
        </row>
        <row r="664">
          <cell r="E664">
            <v>46140</v>
          </cell>
        </row>
        <row r="665">
          <cell r="E665">
            <v>558</v>
          </cell>
        </row>
        <row r="666">
          <cell r="E666">
            <v>0</v>
          </cell>
        </row>
        <row r="667">
          <cell r="E667">
            <v>0</v>
          </cell>
        </row>
        <row r="668">
          <cell r="E668">
            <v>0</v>
          </cell>
        </row>
        <row r="669">
          <cell r="E669">
            <v>862854</v>
          </cell>
        </row>
        <row r="670">
          <cell r="E670">
            <v>0</v>
          </cell>
        </row>
        <row r="671">
          <cell r="E671">
            <v>0</v>
          </cell>
        </row>
        <row r="672">
          <cell r="E672">
            <v>0</v>
          </cell>
        </row>
        <row r="673">
          <cell r="E673">
            <v>90049</v>
          </cell>
        </row>
        <row r="674">
          <cell r="E674">
            <v>62832</v>
          </cell>
        </row>
        <row r="675">
          <cell r="E675">
            <v>674697</v>
          </cell>
        </row>
        <row r="676">
          <cell r="E676">
            <v>0</v>
          </cell>
        </row>
        <row r="677">
          <cell r="E677">
            <v>0</v>
          </cell>
        </row>
        <row r="678">
          <cell r="E678">
            <v>0</v>
          </cell>
        </row>
        <row r="679">
          <cell r="E679">
            <v>6973</v>
          </cell>
        </row>
        <row r="680">
          <cell r="E680">
            <v>0</v>
          </cell>
        </row>
        <row r="681">
          <cell r="E681">
            <v>21159</v>
          </cell>
        </row>
        <row r="682">
          <cell r="E682">
            <v>7144</v>
          </cell>
        </row>
        <row r="683">
          <cell r="E683">
            <v>0</v>
          </cell>
        </row>
        <row r="684">
          <cell r="E684">
            <v>0</v>
          </cell>
        </row>
        <row r="685">
          <cell r="E685">
            <v>687947</v>
          </cell>
        </row>
        <row r="686">
          <cell r="E686">
            <v>16891</v>
          </cell>
        </row>
        <row r="687">
          <cell r="E687">
            <v>371842</v>
          </cell>
        </row>
        <row r="688">
          <cell r="E688">
            <v>0</v>
          </cell>
        </row>
        <row r="689">
          <cell r="E689">
            <v>0</v>
          </cell>
        </row>
        <row r="690">
          <cell r="E690">
            <v>299214</v>
          </cell>
        </row>
        <row r="691">
          <cell r="E691">
            <v>0</v>
          </cell>
        </row>
        <row r="692">
          <cell r="E692">
            <v>0</v>
          </cell>
        </row>
        <row r="693">
          <cell r="E693">
            <v>0</v>
          </cell>
        </row>
        <row r="694">
          <cell r="E694">
            <v>0</v>
          </cell>
        </row>
        <row r="695">
          <cell r="E695">
            <v>0</v>
          </cell>
        </row>
        <row r="696">
          <cell r="E696">
            <v>0</v>
          </cell>
        </row>
        <row r="697">
          <cell r="E697">
            <v>55579</v>
          </cell>
        </row>
        <row r="698">
          <cell r="E698">
            <v>13503</v>
          </cell>
        </row>
        <row r="699">
          <cell r="E699">
            <v>0</v>
          </cell>
        </row>
        <row r="700">
          <cell r="E700">
            <v>464</v>
          </cell>
        </row>
        <row r="701">
          <cell r="E701">
            <v>604</v>
          </cell>
        </row>
        <row r="702">
          <cell r="E702">
            <v>0</v>
          </cell>
        </row>
        <row r="703">
          <cell r="E703">
            <v>0</v>
          </cell>
        </row>
        <row r="704">
          <cell r="E704">
            <v>0</v>
          </cell>
        </row>
        <row r="705">
          <cell r="E705">
            <v>37791</v>
          </cell>
        </row>
        <row r="706">
          <cell r="E706">
            <v>3217</v>
          </cell>
        </row>
        <row r="707">
          <cell r="E707">
            <v>24690</v>
          </cell>
        </row>
        <row r="708">
          <cell r="E708">
            <v>0</v>
          </cell>
        </row>
        <row r="709">
          <cell r="E709">
            <v>0</v>
          </cell>
        </row>
        <row r="710">
          <cell r="E710">
            <v>3</v>
          </cell>
        </row>
        <row r="711">
          <cell r="E711">
            <v>0</v>
          </cell>
        </row>
        <row r="712">
          <cell r="E712">
            <v>24687</v>
          </cell>
        </row>
        <row r="713">
          <cell r="E713">
            <v>0</v>
          </cell>
        </row>
        <row r="714">
          <cell r="E714">
            <v>754155</v>
          </cell>
        </row>
        <row r="715">
          <cell r="E715">
            <v>733388</v>
          </cell>
        </row>
        <row r="716">
          <cell r="E716">
            <v>20767</v>
          </cell>
        </row>
        <row r="717">
          <cell r="E717">
            <v>12973</v>
          </cell>
        </row>
        <row r="718">
          <cell r="E718">
            <v>0</v>
          </cell>
        </row>
        <row r="719">
          <cell r="E719">
            <v>0</v>
          </cell>
        </row>
        <row r="720">
          <cell r="E720">
            <v>12973</v>
          </cell>
        </row>
        <row r="721">
          <cell r="E721">
            <v>0</v>
          </cell>
        </row>
        <row r="722">
          <cell r="E722">
            <v>195799</v>
          </cell>
        </row>
        <row r="723">
          <cell r="E723">
            <v>4859</v>
          </cell>
        </row>
        <row r="724">
          <cell r="E724">
            <v>34176</v>
          </cell>
        </row>
        <row r="725">
          <cell r="E725">
            <v>3508</v>
          </cell>
        </row>
        <row r="726">
          <cell r="E726">
            <v>4145</v>
          </cell>
        </row>
        <row r="727">
          <cell r="E727">
            <v>23570</v>
          </cell>
        </row>
        <row r="728">
          <cell r="E728">
            <v>31711</v>
          </cell>
        </row>
        <row r="729">
          <cell r="E729">
            <v>8814</v>
          </cell>
        </row>
        <row r="730">
          <cell r="E730">
            <v>93</v>
          </cell>
        </row>
        <row r="731">
          <cell r="E731">
            <v>17195</v>
          </cell>
        </row>
        <row r="732">
          <cell r="E732">
            <v>9314</v>
          </cell>
        </row>
        <row r="733">
          <cell r="E733">
            <v>1778</v>
          </cell>
        </row>
        <row r="734">
          <cell r="E734">
            <v>56636</v>
          </cell>
        </row>
        <row r="735">
          <cell r="E735">
            <v>165268</v>
          </cell>
        </row>
        <row r="736">
          <cell r="E736">
            <v>28332</v>
          </cell>
        </row>
        <row r="737">
          <cell r="E737">
            <v>133866</v>
          </cell>
        </row>
        <row r="738">
          <cell r="E738">
            <v>69</v>
          </cell>
        </row>
        <row r="739">
          <cell r="E739">
            <v>2188</v>
          </cell>
        </row>
        <row r="740">
          <cell r="E740">
            <v>590</v>
          </cell>
        </row>
        <row r="741">
          <cell r="E741">
            <v>0</v>
          </cell>
        </row>
        <row r="742">
          <cell r="E742">
            <v>223</v>
          </cell>
        </row>
        <row r="743">
          <cell r="E743">
            <v>36486</v>
          </cell>
        </row>
        <row r="744">
          <cell r="E744">
            <v>1441</v>
          </cell>
        </row>
        <row r="745">
          <cell r="E745">
            <v>5950</v>
          </cell>
        </row>
        <row r="746">
          <cell r="E746">
            <v>13022</v>
          </cell>
        </row>
        <row r="747">
          <cell r="E747">
            <v>255</v>
          </cell>
        </row>
        <row r="748">
          <cell r="E748">
            <v>0</v>
          </cell>
        </row>
        <row r="749">
          <cell r="E749">
            <v>1858</v>
          </cell>
        </row>
        <row r="750">
          <cell r="E750">
            <v>7938</v>
          </cell>
        </row>
        <row r="751">
          <cell r="E751">
            <v>6022</v>
          </cell>
        </row>
        <row r="752">
          <cell r="E752">
            <v>4119</v>
          </cell>
        </row>
        <row r="753">
          <cell r="E753">
            <v>0</v>
          </cell>
        </row>
        <row r="754">
          <cell r="E754">
            <v>4010</v>
          </cell>
        </row>
        <row r="755">
          <cell r="E755">
            <v>109</v>
          </cell>
        </row>
        <row r="756">
          <cell r="E756">
            <v>0</v>
          </cell>
        </row>
        <row r="757">
          <cell r="E757">
            <v>0</v>
          </cell>
        </row>
        <row r="758">
          <cell r="E758">
            <v>0</v>
          </cell>
        </row>
        <row r="759">
          <cell r="E759">
            <v>0</v>
          </cell>
        </row>
        <row r="760">
          <cell r="E760">
            <v>0</v>
          </cell>
        </row>
        <row r="761">
          <cell r="E761">
            <v>0</v>
          </cell>
        </row>
        <row r="762">
          <cell r="E762">
            <v>0</v>
          </cell>
        </row>
        <row r="763">
          <cell r="E763">
            <v>0</v>
          </cell>
        </row>
        <row r="764">
          <cell r="E764">
            <v>0</v>
          </cell>
        </row>
        <row r="765">
          <cell r="E765">
            <v>0</v>
          </cell>
        </row>
        <row r="766">
          <cell r="E766">
            <v>0</v>
          </cell>
        </row>
        <row r="767">
          <cell r="E767">
            <v>0</v>
          </cell>
        </row>
        <row r="769">
          <cell r="E769">
            <v>160544</v>
          </cell>
        </row>
        <row r="770">
          <cell r="E770">
            <v>65681</v>
          </cell>
        </row>
        <row r="771">
          <cell r="E771">
            <v>5867</v>
          </cell>
        </row>
        <row r="772">
          <cell r="E772">
            <v>88996</v>
          </cell>
        </row>
        <row r="773">
          <cell r="E773">
            <v>0</v>
          </cell>
        </row>
        <row r="774">
          <cell r="E774">
            <v>0</v>
          </cell>
        </row>
        <row r="775">
          <cell r="E775">
            <v>10234</v>
          </cell>
        </row>
        <row r="776">
          <cell r="E776">
            <v>0</v>
          </cell>
        </row>
        <row r="777">
          <cell r="E777">
            <v>10234</v>
          </cell>
        </row>
        <row r="778">
          <cell r="E778">
            <v>0</v>
          </cell>
        </row>
        <row r="779">
          <cell r="E779">
            <v>83197</v>
          </cell>
        </row>
        <row r="780">
          <cell r="E780">
            <v>3932993</v>
          </cell>
        </row>
        <row r="781">
          <cell r="E781">
            <v>222121</v>
          </cell>
        </row>
        <row r="782">
          <cell r="E782">
            <v>99606</v>
          </cell>
        </row>
        <row r="783">
          <cell r="E783">
            <v>0</v>
          </cell>
        </row>
        <row r="784">
          <cell r="E784">
            <v>122515</v>
          </cell>
        </row>
        <row r="785">
          <cell r="E785">
            <v>0</v>
          </cell>
        </row>
        <row r="786">
          <cell r="E786">
            <v>7118910</v>
          </cell>
        </row>
        <row r="787">
          <cell r="E787">
            <v>2489824</v>
          </cell>
        </row>
        <row r="788">
          <cell r="E788">
            <v>4629086</v>
          </cell>
        </row>
        <row r="789">
          <cell r="E789">
            <v>0</v>
          </cell>
        </row>
        <row r="790">
          <cell r="E790">
            <v>1820903</v>
          </cell>
        </row>
        <row r="791">
          <cell r="E791">
            <v>0</v>
          </cell>
        </row>
        <row r="792">
          <cell r="E792">
            <v>1820903</v>
          </cell>
        </row>
        <row r="794">
          <cell r="E794">
            <v>103499</v>
          </cell>
        </row>
        <row r="795">
          <cell r="E795">
            <v>103499</v>
          </cell>
        </row>
        <row r="796">
          <cell r="E796">
            <v>0</v>
          </cell>
        </row>
        <row r="797">
          <cell r="E797">
            <v>0</v>
          </cell>
        </row>
        <row r="798">
          <cell r="E798">
            <v>6584405</v>
          </cell>
        </row>
        <row r="799">
          <cell r="E799">
            <v>6584405</v>
          </cell>
        </row>
        <row r="800">
          <cell r="E800">
            <v>0</v>
          </cell>
        </row>
        <row r="801">
          <cell r="E801">
            <v>0</v>
          </cell>
        </row>
        <row r="802">
          <cell r="E802">
            <v>0</v>
          </cell>
        </row>
        <row r="803">
          <cell r="E803">
            <v>0</v>
          </cell>
        </row>
        <row r="804">
          <cell r="E804">
            <v>0</v>
          </cell>
        </row>
        <row r="805">
          <cell r="E805">
            <v>0</v>
          </cell>
        </row>
        <row r="806">
          <cell r="E806">
            <v>0</v>
          </cell>
        </row>
        <row r="807">
          <cell r="E807">
            <v>51601</v>
          </cell>
        </row>
        <row r="808">
          <cell r="E808">
            <v>51601</v>
          </cell>
        </row>
        <row r="809">
          <cell r="E809">
            <v>0</v>
          </cell>
        </row>
        <row r="810">
          <cell r="E810">
            <v>0</v>
          </cell>
        </row>
        <row r="811">
          <cell r="E811">
            <v>0</v>
          </cell>
        </row>
        <row r="812">
          <cell r="E812">
            <v>0</v>
          </cell>
        </row>
        <row r="813">
          <cell r="E813">
            <v>0</v>
          </cell>
        </row>
        <row r="814">
          <cell r="E814">
            <v>0</v>
          </cell>
        </row>
        <row r="815">
          <cell r="E815">
            <v>13443594</v>
          </cell>
        </row>
        <row r="816">
          <cell r="E816">
            <v>6721797</v>
          </cell>
        </row>
        <row r="817">
          <cell r="E817">
            <v>0</v>
          </cell>
        </row>
        <row r="818">
          <cell r="E818">
            <v>0</v>
          </cell>
        </row>
        <row r="819">
          <cell r="E819">
            <v>6721797</v>
          </cell>
        </row>
        <row r="820">
          <cell r="E820">
            <v>29345033</v>
          </cell>
        </row>
        <row r="821">
          <cell r="E821">
            <v>222121</v>
          </cell>
        </row>
        <row r="822">
          <cell r="E822">
            <v>99606</v>
          </cell>
        </row>
        <row r="823">
          <cell r="E823">
            <v>0</v>
          </cell>
        </row>
        <row r="824">
          <cell r="E824">
            <v>122515</v>
          </cell>
        </row>
        <row r="825">
          <cell r="E825">
            <v>0</v>
          </cell>
        </row>
        <row r="826">
          <cell r="E826">
            <v>7118910</v>
          </cell>
        </row>
        <row r="827">
          <cell r="E827">
            <v>2489824</v>
          </cell>
        </row>
        <row r="828">
          <cell r="E828">
            <v>4629086</v>
          </cell>
        </row>
        <row r="829">
          <cell r="E829">
            <v>0</v>
          </cell>
        </row>
        <row r="830">
          <cell r="E830">
            <v>1820903</v>
          </cell>
        </row>
        <row r="831">
          <cell r="E831">
            <v>0</v>
          </cell>
        </row>
        <row r="832">
          <cell r="E832">
            <v>1820903</v>
          </cell>
        </row>
        <row r="834">
          <cell r="E834">
            <v>103499</v>
          </cell>
        </row>
        <row r="835">
          <cell r="E835">
            <v>103499</v>
          </cell>
        </row>
        <row r="836">
          <cell r="E836">
            <v>0</v>
          </cell>
        </row>
        <row r="837">
          <cell r="E837">
            <v>0</v>
          </cell>
        </row>
        <row r="838">
          <cell r="E838">
            <v>6584405</v>
          </cell>
        </row>
        <row r="839">
          <cell r="E839">
            <v>6584405</v>
          </cell>
        </row>
        <row r="840">
          <cell r="E840">
            <v>0</v>
          </cell>
        </row>
        <row r="841">
          <cell r="E841">
            <v>0</v>
          </cell>
        </row>
        <row r="842">
          <cell r="E842">
            <v>0</v>
          </cell>
        </row>
        <row r="843">
          <cell r="E843">
            <v>0</v>
          </cell>
        </row>
        <row r="844">
          <cell r="E844">
            <v>0</v>
          </cell>
        </row>
        <row r="845">
          <cell r="E845">
            <v>0</v>
          </cell>
        </row>
        <row r="846">
          <cell r="E846">
            <v>0</v>
          </cell>
        </row>
        <row r="847">
          <cell r="E847">
            <v>51601</v>
          </cell>
        </row>
        <row r="848">
          <cell r="E848">
            <v>51601</v>
          </cell>
        </row>
        <row r="849">
          <cell r="E849">
            <v>0</v>
          </cell>
        </row>
        <row r="850">
          <cell r="E850">
            <v>0</v>
          </cell>
        </row>
        <row r="851">
          <cell r="E851">
            <v>0</v>
          </cell>
        </row>
        <row r="852">
          <cell r="E852">
            <v>0</v>
          </cell>
        </row>
        <row r="853">
          <cell r="E853">
            <v>0</v>
          </cell>
        </row>
        <row r="854">
          <cell r="E854">
            <v>0</v>
          </cell>
        </row>
        <row r="855">
          <cell r="E855">
            <v>13443594</v>
          </cell>
        </row>
        <row r="856">
          <cell r="E856">
            <v>6721797</v>
          </cell>
        </row>
        <row r="857">
          <cell r="E857">
            <v>0</v>
          </cell>
        </row>
        <row r="858">
          <cell r="E858">
            <v>0</v>
          </cell>
        </row>
        <row r="859">
          <cell r="E859">
            <v>6721797</v>
          </cell>
        </row>
        <row r="860">
          <cell r="E860">
            <v>29345033</v>
          </cell>
        </row>
        <row r="861">
          <cell r="E861">
            <v>114531</v>
          </cell>
        </row>
        <row r="862">
          <cell r="E862">
            <v>0</v>
          </cell>
        </row>
        <row r="863">
          <cell r="E863">
            <v>0</v>
          </cell>
        </row>
        <row r="864">
          <cell r="E864">
            <v>114531</v>
          </cell>
        </row>
        <row r="865">
          <cell r="E865">
            <v>0</v>
          </cell>
        </row>
        <row r="866">
          <cell r="E866">
            <v>0</v>
          </cell>
        </row>
        <row r="867">
          <cell r="E867">
            <v>13693432</v>
          </cell>
        </row>
        <row r="868">
          <cell r="E868">
            <v>4435</v>
          </cell>
        </row>
        <row r="869">
          <cell r="E869">
            <v>0</v>
          </cell>
        </row>
        <row r="870">
          <cell r="E870">
            <v>13688997</v>
          </cell>
        </row>
        <row r="871">
          <cell r="E871">
            <v>33380150</v>
          </cell>
        </row>
        <row r="872">
          <cell r="E872">
            <v>189746</v>
          </cell>
        </row>
        <row r="873">
          <cell r="E873">
            <v>108165</v>
          </cell>
        </row>
        <row r="874">
          <cell r="E874">
            <v>11806752</v>
          </cell>
        </row>
        <row r="875">
          <cell r="E875">
            <v>0</v>
          </cell>
        </row>
        <row r="876">
          <cell r="E876">
            <v>0</v>
          </cell>
        </row>
        <row r="877">
          <cell r="E877">
            <v>0</v>
          </cell>
        </row>
        <row r="878">
          <cell r="E878">
            <v>21275487</v>
          </cell>
        </row>
        <row r="879">
          <cell r="E879">
            <v>16328095</v>
          </cell>
        </row>
        <row r="880">
          <cell r="E880">
            <v>1486468</v>
          </cell>
        </row>
        <row r="881">
          <cell r="E881">
            <v>4516958</v>
          </cell>
        </row>
        <row r="882">
          <cell r="E882">
            <v>7438430</v>
          </cell>
        </row>
        <row r="883">
          <cell r="E883">
            <v>0</v>
          </cell>
        </row>
        <row r="884">
          <cell r="E884">
            <v>1452000</v>
          </cell>
        </row>
        <row r="885">
          <cell r="E885">
            <v>1261791</v>
          </cell>
        </row>
        <row r="886">
          <cell r="E886">
            <v>923</v>
          </cell>
        </row>
        <row r="887">
          <cell r="E887">
            <v>64200</v>
          </cell>
        </row>
        <row r="888">
          <cell r="E888">
            <v>83280</v>
          </cell>
        </row>
        <row r="889">
          <cell r="E889">
            <v>0</v>
          </cell>
        </row>
        <row r="890">
          <cell r="E890">
            <v>11617</v>
          </cell>
        </row>
        <row r="891">
          <cell r="E891">
            <v>107</v>
          </cell>
        </row>
        <row r="892">
          <cell r="E892">
            <v>0</v>
          </cell>
        </row>
        <row r="893">
          <cell r="E893">
            <v>12321</v>
          </cell>
        </row>
        <row r="894">
          <cell r="E894">
            <v>0</v>
          </cell>
        </row>
        <row r="895">
          <cell r="E895">
            <v>0</v>
          </cell>
        </row>
        <row r="896">
          <cell r="E896">
            <v>0</v>
          </cell>
        </row>
        <row r="897">
          <cell r="E897">
            <v>0</v>
          </cell>
        </row>
        <row r="898">
          <cell r="E898">
            <v>0</v>
          </cell>
        </row>
        <row r="899">
          <cell r="E89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A_20"/>
      <sheetName val="M-20"/>
      <sheetName val="2009_kase"/>
      <sheetName val="M-12"/>
      <sheetName val="M-13"/>
      <sheetName val="Input"/>
      <sheetName val="Precalcs"/>
      <sheetName val="油価変動"/>
      <sheetName val="I-Index"/>
      <sheetName val="Apogei_2001_6_LS"/>
      <sheetName val="Evolucion de las perdidas"/>
      <sheetName val="CRECIMIENTOS"/>
      <sheetName val="Расчет_Ин"/>
    </sheetNames>
    <sheetDataSet>
      <sheetData sheetId="0"/>
      <sheetData sheetId="1"/>
      <sheetData sheetId="2" refreshError="1">
        <row r="149">
          <cell r="C149">
            <v>-2177</v>
          </cell>
          <cell r="E149">
            <v>-2374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IS"/>
      <sheetName val="BS"/>
      <sheetName val="CE"/>
      <sheetName val="CFS"/>
      <sheetName val="CF"/>
      <sheetName val="CF-trial"/>
      <sheetName val="CF-table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H-150"/>
      <sheetName val="Sheet1"/>
      <sheetName val="KTGD_03_B-1_KAS_FS disclosures"/>
      <sheetName val="Cash CCI Detail"/>
      <sheetName val="Years"/>
      <sheetName val="Pilot"/>
      <sheetName val="Place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SETUP"/>
      <sheetName val="Graph"/>
      <sheetName val="SUMMARY"/>
      <sheetName val="Invest report"/>
      <sheetName val="ACT 2002"/>
      <sheetName val="Schneider IC"/>
      <sheetName val="Variance analysis on DVC margin"/>
      <sheetName val="EST2002"/>
      <sheetName val="QUARTERLY SPECIFICATIONS"/>
      <sheetName val="YEARLY SPECIFICATIONS"/>
      <sheetName val="YEARLY TAX RECONCILIATION"/>
      <sheetName val="BUD2002"/>
      <sheetName val="ACT2001"/>
      <sheetName val="A-YGL"/>
      <sheetName val="E-YGL"/>
      <sheetName val="FA-YGL"/>
      <sheetName val="std tabel"/>
      <sheetName val="Settings"/>
      <sheetName val="BS"/>
      <sheetName val="5"/>
      <sheetName val="IS"/>
      <sheetName val="BY Line Item"/>
      <sheetName val="ИПН КЗ"/>
      <sheetName val="A-20"/>
      <sheetName val="US Dollar 2003"/>
      <sheetName val="SDR 2003"/>
      <sheetName val="Grouplist"/>
      <sheetName val="Main Menu"/>
      <sheetName val="ЯНВАРЬ"/>
    </sheetNames>
    <sheetDataSet>
      <sheetData sheetId="0" refreshError="1">
        <row r="9">
          <cell r="D9" t="e">
            <v>#REF!</v>
          </cell>
        </row>
        <row r="11">
          <cell r="D11" t="e">
            <v>#REF!</v>
          </cell>
        </row>
        <row r="12">
          <cell r="D12" t="str">
            <v>December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A-20"/>
      <sheetName val="Prelim Cos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KTO_WB_FSL_31.12.01"/>
      <sheetName val="Prelim_Cost"/>
      <sheetName val="Расчет_Ин"/>
      <sheetName val="std_tabel"/>
      <sheetName val="SMSTemp"/>
      <sheetName val="Info"/>
      <sheetName val="CamKum_Prod"/>
      <sheetName val="Tabeller"/>
      <sheetName val="База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Статьи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SETUP"/>
      <sheetName val="BY Line Item"/>
      <sheetName val="A-20"/>
      <sheetName val="Staff"/>
      <sheetName val="31.12.03"/>
      <sheetName val="Main Menu"/>
      <sheetName val="HypInflInd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ETUP"/>
      <sheetName val="Excess Calc Payroll"/>
    </sheetNames>
    <sheetDataSet>
      <sheetData sheetId="0"/>
      <sheetData sheetId="1"/>
      <sheetData sheetId="2"/>
      <sheetData sheetId="3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  <sheetData sheetId="6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Lead"/>
      <sheetName val="Links"/>
      <sheetName val="Tickmarks"/>
      <sheetName val="SETUP"/>
      <sheetName val="G-40"/>
      <sheetName val="admin 04"/>
      <sheetName val="Prelim Cost"/>
      <sheetName val="Sheet1"/>
      <sheetName val="A 100"/>
      <sheetName val="Статьи"/>
      <sheetName val="Summary"/>
      <sheetName val="Sheet3"/>
      <sheetName val="Grouplist"/>
      <sheetName val="17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IS"/>
      <sheetName val="BS"/>
      <sheetName val="CF"/>
      <sheetName val="CE"/>
      <sheetName val="CF 04"/>
      <sheetName val="2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7"/>
      <sheetName val="CF02"/>
      <sheetName val="Sheet2"/>
      <sheetName val="28"/>
      <sheetName val="30"/>
      <sheetName val="31"/>
      <sheetName val="Sheet1"/>
      <sheetName val="15old"/>
      <sheetName val="резерв нач"/>
      <sheetName val="перестрахование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>
        <row r="28">
          <cell r="C28">
            <v>-435345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G-1"/>
      <sheetName val="G-30"/>
      <sheetName val="G-30.8"/>
      <sheetName val="G-30.9"/>
      <sheetName val="G-40"/>
      <sheetName val="G-50"/>
      <sheetName val="P-20"/>
      <sheetName val="G-50.1"/>
      <sheetName val="G-10"/>
      <sheetName val="G-60"/>
      <sheetName val="РЕП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DBK Leasing</v>
          </cell>
        </row>
        <row r="3">
          <cell r="B3">
            <v>39994</v>
          </cell>
        </row>
        <row r="19">
          <cell r="B19" t="str">
            <v>Code</v>
          </cell>
        </row>
        <row r="20">
          <cell r="B20" t="str">
            <v>[2]</v>
          </cell>
        </row>
        <row r="21">
          <cell r="B21" t="str">
            <v>MOM036_0068</v>
          </cell>
        </row>
        <row r="22">
          <cell r="B22" t="str">
            <v>MUX072_0001</v>
          </cell>
        </row>
        <row r="23">
          <cell r="B23" t="str">
            <v>MUM120_0001</v>
          </cell>
        </row>
        <row r="24">
          <cell r="B24" t="str">
            <v>MUM084_0001</v>
          </cell>
        </row>
        <row r="25">
          <cell r="B25" t="str">
            <v>MUM072_0003</v>
          </cell>
        </row>
        <row r="26">
          <cell r="B26" t="str">
            <v>Минфин РК</v>
          </cell>
        </row>
        <row r="27">
          <cell r="B27" t="str">
            <v>Минфин РК</v>
          </cell>
        </row>
        <row r="28">
          <cell r="B28" t="str">
            <v>MOM048_0037</v>
          </cell>
        </row>
        <row r="29">
          <cell r="B29" t="str">
            <v>Минфин РК</v>
          </cell>
        </row>
      </sheetData>
      <sheetData sheetId="1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GUV-Überleitung"/>
      <sheetName val="Anlagevermögen"/>
      <sheetName val="D_Opex"/>
      <sheetName val="Планы"/>
      <sheetName val="Anlageverm?gen"/>
      <sheetName val="PIT&amp;PP(2)"/>
      <sheetName val="fish"/>
      <sheetName val="std tabel"/>
      <sheetName val="July_03_Pg8"/>
      <sheetName val="Opening"/>
      <sheetName val="по связ карточки"/>
      <sheetName val="CPI"/>
      <sheetName val="FS-97"/>
      <sheetName val="I-Index"/>
      <sheetName val="PIT&amp;PP"/>
    </sheetNames>
    <sheetDataSet>
      <sheetData sheetId="0"/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BBK"/>
      <sheetName val="ToDo"/>
      <sheetName val="FSL"/>
      <sheetName val="UV"/>
      <sheetName val="UV-1"/>
      <sheetName val="UV-2"/>
      <sheetName val="Z"/>
      <sheetName val="Z-1"/>
      <sheetName val="Z-2"/>
      <sheetName val="Z-3"/>
      <sheetName val="ZZ"/>
      <sheetName val="10"/>
      <sheetName val="15"/>
      <sheetName val="20"/>
      <sheetName val="20-1"/>
      <sheetName val="25"/>
      <sheetName val="25-1"/>
      <sheetName val="30"/>
      <sheetName val="30-1"/>
      <sheetName val="30-2"/>
      <sheetName val="PYTB"/>
      <sheetName val="Лист3"/>
      <sheetName val="Anlagevermögen"/>
      <sheetName val="SMSTemp"/>
      <sheetName val="Планы"/>
      <sheetName val="XLR_NoRangeSheet"/>
      <sheetName val="Settings"/>
      <sheetName val="std tabel"/>
      <sheetName val="fish"/>
      <sheetName val="Links"/>
      <sheetName val="Lead"/>
      <sheetName val="July_03_Pg8"/>
      <sheetName val="Store"/>
      <sheetName val="Статьи"/>
      <sheetName val="26.Prepaid expenses"/>
      <sheetName val="GAAP TB 30.09.01  detail p&amp;l"/>
      <sheetName val="PBC_Cut-off"/>
      <sheetName val="Выбор"/>
      <sheetName val="Product Assumptions"/>
      <sheetName val="Product_Assumptions"/>
      <sheetName val="Перечень связанных сторон"/>
      <sheetName val="Budget"/>
      <sheetName val="Prices"/>
      <sheetName val="cant sim"/>
      <sheetName val="PLAC"/>
      <sheetName val="Счет-ф"/>
      <sheetName val="#ССЫЛКА"/>
      <sheetName val="CPI"/>
      <sheetName val="Anlageverm?gen"/>
      <sheetName val="Общая_информация"/>
      <sheetName val="Анализ закл. работ"/>
      <sheetName val="Const"/>
      <sheetName val="Assumptions"/>
      <sheetName val="3.3. Invento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 xml:space="preserve">Account Number </v>
          </cell>
          <cell r="B1" t="str">
            <v>Unadjusted 9/30/00</v>
          </cell>
        </row>
        <row r="2">
          <cell r="A2" t="str">
            <v>1110-400</v>
          </cell>
          <cell r="B2">
            <v>625.77</v>
          </cell>
        </row>
        <row r="3">
          <cell r="A3" t="str">
            <v>1111-100</v>
          </cell>
          <cell r="B3">
            <v>2136.91</v>
          </cell>
        </row>
        <row r="4">
          <cell r="A4" t="str">
            <v>1111-500</v>
          </cell>
          <cell r="B4">
            <v>20104.759999999998</v>
          </cell>
        </row>
        <row r="5">
          <cell r="A5" t="str">
            <v>1111-800</v>
          </cell>
          <cell r="B5">
            <v>23415.119999999999</v>
          </cell>
        </row>
        <row r="6">
          <cell r="A6" t="str">
            <v>1112-500</v>
          </cell>
          <cell r="B6">
            <v>69993.539999999994</v>
          </cell>
        </row>
        <row r="7">
          <cell r="A7" t="str">
            <v>1113-400</v>
          </cell>
          <cell r="B7">
            <v>1578.97</v>
          </cell>
        </row>
        <row r="8">
          <cell r="A8" t="str">
            <v>1115-100</v>
          </cell>
          <cell r="B8">
            <v>309513.21999999997</v>
          </cell>
        </row>
        <row r="9">
          <cell r="A9" t="str">
            <v>1115-500</v>
          </cell>
          <cell r="B9">
            <v>497016.88</v>
          </cell>
        </row>
        <row r="10">
          <cell r="A10" t="str">
            <v>1115-600</v>
          </cell>
          <cell r="B10">
            <v>0</v>
          </cell>
        </row>
        <row r="11">
          <cell r="A11" t="str">
            <v>1115-800</v>
          </cell>
          <cell r="B11">
            <v>8861.43</v>
          </cell>
        </row>
        <row r="12">
          <cell r="A12" t="str">
            <v>1116-500</v>
          </cell>
          <cell r="B12">
            <v>621247.99</v>
          </cell>
        </row>
        <row r="13">
          <cell r="A13" t="str">
            <v>1116-800</v>
          </cell>
          <cell r="B13">
            <v>0</v>
          </cell>
        </row>
        <row r="14">
          <cell r="A14" t="str">
            <v>1118-900</v>
          </cell>
          <cell r="B14">
            <v>702.1</v>
          </cell>
        </row>
        <row r="15">
          <cell r="A15" t="str">
            <v>1119-600</v>
          </cell>
          <cell r="B15">
            <v>136570.79999999999</v>
          </cell>
        </row>
        <row r="16">
          <cell r="A16" t="str">
            <v>1119-900</v>
          </cell>
          <cell r="B16">
            <v>26245.09</v>
          </cell>
        </row>
        <row r="17">
          <cell r="A17" t="str">
            <v>1120-600</v>
          </cell>
          <cell r="B17">
            <v>2.68</v>
          </cell>
        </row>
        <row r="18">
          <cell r="A18" t="str">
            <v>1121-500</v>
          </cell>
          <cell r="B18">
            <v>0</v>
          </cell>
        </row>
        <row r="19">
          <cell r="A19" t="str">
            <v>1130-600</v>
          </cell>
          <cell r="B19">
            <v>0</v>
          </cell>
        </row>
        <row r="20">
          <cell r="A20" t="str">
            <v>1135-600</v>
          </cell>
          <cell r="B20">
            <v>33727.300000000003</v>
          </cell>
        </row>
        <row r="21">
          <cell r="A21" t="str">
            <v>1135-610</v>
          </cell>
          <cell r="B21">
            <v>0</v>
          </cell>
        </row>
        <row r="22">
          <cell r="A22" t="str">
            <v>1136-600</v>
          </cell>
          <cell r="B22">
            <v>9649.4699999999993</v>
          </cell>
        </row>
        <row r="23">
          <cell r="A23" t="str">
            <v>1136-610</v>
          </cell>
          <cell r="B23">
            <v>0</v>
          </cell>
        </row>
        <row r="24">
          <cell r="A24" t="str">
            <v>1137-600</v>
          </cell>
          <cell r="B24">
            <v>0</v>
          </cell>
        </row>
        <row r="25">
          <cell r="A25" t="str">
            <v>1137-610</v>
          </cell>
          <cell r="B25">
            <v>0</v>
          </cell>
        </row>
        <row r="26">
          <cell r="A26" t="str">
            <v>1138-600</v>
          </cell>
          <cell r="B26">
            <v>0</v>
          </cell>
        </row>
        <row r="27">
          <cell r="A27" t="str">
            <v>1139-600</v>
          </cell>
          <cell r="B27">
            <v>0</v>
          </cell>
        </row>
        <row r="28">
          <cell r="A28" t="str">
            <v>1140-400</v>
          </cell>
          <cell r="B28">
            <v>5949.61</v>
          </cell>
        </row>
        <row r="29">
          <cell r="A29" t="str">
            <v>1140-500</v>
          </cell>
          <cell r="B29">
            <v>0</v>
          </cell>
        </row>
        <row r="30">
          <cell r="A30" t="str">
            <v>1141-400</v>
          </cell>
          <cell r="B30">
            <v>145921.07</v>
          </cell>
        </row>
        <row r="31">
          <cell r="A31" t="str">
            <v>1141-500</v>
          </cell>
          <cell r="B31">
            <v>0</v>
          </cell>
        </row>
        <row r="32">
          <cell r="A32" t="str">
            <v>1142-400</v>
          </cell>
          <cell r="B32">
            <v>1429.39</v>
          </cell>
        </row>
        <row r="33">
          <cell r="A33" t="str">
            <v>1150-400</v>
          </cell>
          <cell r="B33">
            <v>137554.92000000001</v>
          </cell>
        </row>
        <row r="34">
          <cell r="A34" t="str">
            <v>1151-400</v>
          </cell>
          <cell r="B34">
            <v>0</v>
          </cell>
        </row>
        <row r="35">
          <cell r="A35" t="str">
            <v>1153-500</v>
          </cell>
          <cell r="B35">
            <v>163263.21</v>
          </cell>
        </row>
        <row r="36">
          <cell r="A36" t="str">
            <v>1154-500</v>
          </cell>
          <cell r="B36">
            <v>0</v>
          </cell>
        </row>
        <row r="37">
          <cell r="A37" t="str">
            <v>1155-500</v>
          </cell>
          <cell r="B37">
            <v>41164</v>
          </cell>
        </row>
        <row r="38">
          <cell r="A38" t="str">
            <v>1156-500</v>
          </cell>
          <cell r="B38">
            <v>321546.7</v>
          </cell>
        </row>
        <row r="39">
          <cell r="A39" t="str">
            <v>1159-600</v>
          </cell>
          <cell r="B39">
            <v>0</v>
          </cell>
        </row>
        <row r="40">
          <cell r="A40" t="str">
            <v>1160-400</v>
          </cell>
          <cell r="B40">
            <v>92241.89</v>
          </cell>
        </row>
        <row r="41">
          <cell r="A41" t="str">
            <v>1160-600</v>
          </cell>
          <cell r="B41">
            <v>1154.94</v>
          </cell>
        </row>
        <row r="42">
          <cell r="A42" t="str">
            <v>1162-600</v>
          </cell>
          <cell r="B42">
            <v>1532.22</v>
          </cell>
        </row>
        <row r="43">
          <cell r="A43" t="str">
            <v>1164-600</v>
          </cell>
          <cell r="B43">
            <v>140.44999999999999</v>
          </cell>
        </row>
        <row r="44">
          <cell r="A44" t="str">
            <v>1167-600</v>
          </cell>
          <cell r="B44">
            <v>1563.51</v>
          </cell>
        </row>
        <row r="45">
          <cell r="A45" t="str">
            <v>1170-600</v>
          </cell>
          <cell r="B45">
            <v>7591.42</v>
          </cell>
        </row>
        <row r="46">
          <cell r="A46" t="str">
            <v>1172-600</v>
          </cell>
          <cell r="B46">
            <v>6437.73</v>
          </cell>
        </row>
        <row r="47">
          <cell r="A47" t="str">
            <v>1173-600</v>
          </cell>
          <cell r="B47">
            <v>0</v>
          </cell>
        </row>
        <row r="48">
          <cell r="A48" t="str">
            <v>1174-600</v>
          </cell>
          <cell r="B48">
            <v>182.76</v>
          </cell>
        </row>
        <row r="49">
          <cell r="A49" t="str">
            <v>1175-800</v>
          </cell>
          <cell r="B49">
            <v>24920.13</v>
          </cell>
        </row>
        <row r="50">
          <cell r="A50" t="str">
            <v>1176-800</v>
          </cell>
          <cell r="B50">
            <v>0</v>
          </cell>
        </row>
        <row r="51">
          <cell r="A51" t="str">
            <v>1185-800</v>
          </cell>
          <cell r="B51">
            <v>20379.23</v>
          </cell>
        </row>
        <row r="52">
          <cell r="A52" t="str">
            <v>1186-500</v>
          </cell>
          <cell r="B52">
            <v>0</v>
          </cell>
        </row>
        <row r="53">
          <cell r="A53" t="str">
            <v>1186-800</v>
          </cell>
          <cell r="B53">
            <v>0</v>
          </cell>
        </row>
        <row r="54">
          <cell r="A54" t="str">
            <v>1189-500</v>
          </cell>
          <cell r="B54">
            <v>0</v>
          </cell>
        </row>
        <row r="55">
          <cell r="A55" t="str">
            <v>1191-400</v>
          </cell>
          <cell r="B55">
            <v>24359.45</v>
          </cell>
        </row>
        <row r="56">
          <cell r="A56" t="str">
            <v>1192-400</v>
          </cell>
          <cell r="B56">
            <v>37790.32</v>
          </cell>
        </row>
        <row r="57">
          <cell r="A57" t="str">
            <v>1193-800</v>
          </cell>
          <cell r="B57">
            <v>0</v>
          </cell>
        </row>
        <row r="58">
          <cell r="A58" t="str">
            <v>1194-800</v>
          </cell>
          <cell r="B58">
            <v>0</v>
          </cell>
        </row>
        <row r="59">
          <cell r="A59" t="str">
            <v>1195-800</v>
          </cell>
          <cell r="B59">
            <v>0</v>
          </cell>
        </row>
        <row r="60">
          <cell r="A60" t="str">
            <v>1196-800</v>
          </cell>
          <cell r="B60">
            <v>0</v>
          </cell>
        </row>
        <row r="61">
          <cell r="A61" t="str">
            <v>1197-800</v>
          </cell>
          <cell r="B61">
            <v>7915.5</v>
          </cell>
        </row>
        <row r="62">
          <cell r="A62" t="str">
            <v>1198-800</v>
          </cell>
          <cell r="B62">
            <v>150508.47</v>
          </cell>
        </row>
        <row r="63">
          <cell r="A63" t="str">
            <v>1199-800</v>
          </cell>
          <cell r="B63">
            <v>0</v>
          </cell>
        </row>
        <row r="64">
          <cell r="A64" t="str">
            <v>1199-900</v>
          </cell>
          <cell r="B64">
            <v>22171.7</v>
          </cell>
        </row>
        <row r="65">
          <cell r="A65" t="str">
            <v>1200-800</v>
          </cell>
          <cell r="B65">
            <v>0</v>
          </cell>
        </row>
        <row r="66">
          <cell r="A66" t="str">
            <v>1201-900</v>
          </cell>
          <cell r="B66">
            <v>105.43</v>
          </cell>
        </row>
        <row r="67">
          <cell r="A67" t="str">
            <v>1202-800</v>
          </cell>
          <cell r="B67">
            <v>11957.9</v>
          </cell>
        </row>
        <row r="68">
          <cell r="A68" t="str">
            <v>1203-800</v>
          </cell>
          <cell r="B68">
            <v>19034.580000000002</v>
          </cell>
        </row>
        <row r="69">
          <cell r="A69" t="str">
            <v>1204-800</v>
          </cell>
          <cell r="B69">
            <v>0</v>
          </cell>
        </row>
        <row r="70">
          <cell r="A70" t="str">
            <v>1205-900</v>
          </cell>
          <cell r="B70">
            <v>351.18</v>
          </cell>
        </row>
        <row r="71">
          <cell r="A71" t="str">
            <v>1206-900</v>
          </cell>
          <cell r="B71">
            <v>0</v>
          </cell>
        </row>
        <row r="72">
          <cell r="A72" t="str">
            <v>1225-500</v>
          </cell>
          <cell r="B72">
            <v>-660187.89</v>
          </cell>
        </row>
        <row r="73">
          <cell r="A73" t="str">
            <v>1230-100</v>
          </cell>
          <cell r="B73">
            <v>3300000</v>
          </cell>
        </row>
        <row r="74">
          <cell r="A74" t="str">
            <v>1240-100</v>
          </cell>
          <cell r="B74">
            <v>66938.27</v>
          </cell>
        </row>
        <row r="75">
          <cell r="A75" t="str">
            <v>1310-100</v>
          </cell>
          <cell r="B75">
            <v>500</v>
          </cell>
        </row>
        <row r="76">
          <cell r="A76" t="str">
            <v>1310-200</v>
          </cell>
          <cell r="B76">
            <v>10000</v>
          </cell>
        </row>
        <row r="77">
          <cell r="A77" t="str">
            <v>1310-400</v>
          </cell>
          <cell r="B77">
            <v>983.03</v>
          </cell>
        </row>
        <row r="78">
          <cell r="A78" t="str">
            <v>1310-500</v>
          </cell>
          <cell r="B78">
            <v>214.76</v>
          </cell>
        </row>
        <row r="79">
          <cell r="A79" t="str">
            <v>1310-600</v>
          </cell>
          <cell r="B79">
            <v>4480</v>
          </cell>
        </row>
        <row r="80">
          <cell r="A80" t="str">
            <v>1310-800</v>
          </cell>
          <cell r="B80">
            <v>130.88999999999999</v>
          </cell>
        </row>
        <row r="81">
          <cell r="A81" t="str">
            <v>1310-900</v>
          </cell>
          <cell r="B81">
            <v>112</v>
          </cell>
        </row>
        <row r="82">
          <cell r="A82" t="str">
            <v>1310-910</v>
          </cell>
          <cell r="B82">
            <v>2577</v>
          </cell>
        </row>
        <row r="83">
          <cell r="A83" t="str">
            <v>1315-400</v>
          </cell>
          <cell r="B83">
            <v>-260</v>
          </cell>
        </row>
        <row r="84">
          <cell r="A84" t="str">
            <v>1315-500</v>
          </cell>
          <cell r="B84">
            <v>5117.29</v>
          </cell>
        </row>
        <row r="85">
          <cell r="A85" t="str">
            <v>1315-600</v>
          </cell>
          <cell r="B85">
            <v>2940.93</v>
          </cell>
        </row>
        <row r="86">
          <cell r="A86" t="str">
            <v>1315-610</v>
          </cell>
          <cell r="B86">
            <v>0</v>
          </cell>
        </row>
        <row r="87">
          <cell r="A87" t="str">
            <v>1315-800</v>
          </cell>
          <cell r="B87">
            <v>17.57</v>
          </cell>
        </row>
        <row r="88">
          <cell r="A88" t="str">
            <v>1315-900</v>
          </cell>
          <cell r="B88">
            <v>971.31</v>
          </cell>
        </row>
        <row r="89">
          <cell r="A89" t="str">
            <v>1315-910</v>
          </cell>
          <cell r="B89">
            <v>433.92</v>
          </cell>
        </row>
        <row r="90">
          <cell r="A90" t="str">
            <v>1320-100</v>
          </cell>
          <cell r="B90">
            <v>0</v>
          </cell>
        </row>
        <row r="91">
          <cell r="A91" t="str">
            <v>1320-200</v>
          </cell>
          <cell r="B91">
            <v>0</v>
          </cell>
        </row>
        <row r="92">
          <cell r="A92" t="str">
            <v>1320-400</v>
          </cell>
          <cell r="B92">
            <v>2799.26</v>
          </cell>
        </row>
        <row r="93">
          <cell r="A93" t="str">
            <v>1320-500</v>
          </cell>
          <cell r="B93">
            <v>3514.85</v>
          </cell>
        </row>
        <row r="94">
          <cell r="A94" t="str">
            <v>1320-600</v>
          </cell>
          <cell r="B94">
            <v>14594.76</v>
          </cell>
        </row>
        <row r="95">
          <cell r="A95" t="str">
            <v>1320-800</v>
          </cell>
          <cell r="B95">
            <v>55.97</v>
          </cell>
        </row>
        <row r="96">
          <cell r="A96" t="str">
            <v>1320-900</v>
          </cell>
          <cell r="B96">
            <v>62.5</v>
          </cell>
        </row>
        <row r="97">
          <cell r="A97" t="str">
            <v>1320-910</v>
          </cell>
          <cell r="B97">
            <v>291.67</v>
          </cell>
        </row>
        <row r="98">
          <cell r="A98" t="str">
            <v>1325-500</v>
          </cell>
          <cell r="B98">
            <v>71.42</v>
          </cell>
        </row>
        <row r="99">
          <cell r="A99" t="str">
            <v>1325-600</v>
          </cell>
          <cell r="B99">
            <v>16199.98</v>
          </cell>
        </row>
        <row r="100">
          <cell r="A100" t="str">
            <v>1325-800</v>
          </cell>
          <cell r="B100">
            <v>-15.66</v>
          </cell>
        </row>
        <row r="101">
          <cell r="A101" t="str">
            <v>1330-400</v>
          </cell>
          <cell r="B101">
            <v>3649.92</v>
          </cell>
        </row>
        <row r="102">
          <cell r="A102" t="str">
            <v>1330-600</v>
          </cell>
          <cell r="B102">
            <v>10795</v>
          </cell>
        </row>
        <row r="103">
          <cell r="A103" t="str">
            <v>1330-800</v>
          </cell>
          <cell r="B103">
            <v>527.89</v>
          </cell>
        </row>
        <row r="104">
          <cell r="A104" t="str">
            <v>1330-900</v>
          </cell>
          <cell r="B104">
            <v>37.5</v>
          </cell>
        </row>
        <row r="105">
          <cell r="A105" t="str">
            <v>1330-910</v>
          </cell>
          <cell r="B105">
            <v>270</v>
          </cell>
        </row>
        <row r="106">
          <cell r="A106" t="str">
            <v>1335-600</v>
          </cell>
          <cell r="B106">
            <v>-70</v>
          </cell>
        </row>
        <row r="107">
          <cell r="A107" t="str">
            <v>1335-900</v>
          </cell>
          <cell r="B107">
            <v>75.900000000000006</v>
          </cell>
        </row>
        <row r="108">
          <cell r="A108" t="str">
            <v>1335-910</v>
          </cell>
          <cell r="B108">
            <v>216.3</v>
          </cell>
        </row>
        <row r="109">
          <cell r="A109" t="str">
            <v>1340-400</v>
          </cell>
          <cell r="B109">
            <v>0</v>
          </cell>
        </row>
        <row r="110">
          <cell r="A110" t="str">
            <v>1345-400</v>
          </cell>
          <cell r="B110">
            <v>2018</v>
          </cell>
        </row>
        <row r="111">
          <cell r="A111" t="str">
            <v>1345-500</v>
          </cell>
          <cell r="B111">
            <v>2994</v>
          </cell>
        </row>
        <row r="112">
          <cell r="A112" t="str">
            <v>1345-600</v>
          </cell>
          <cell r="B112">
            <v>0</v>
          </cell>
        </row>
        <row r="113">
          <cell r="A113" t="str">
            <v>1345-800</v>
          </cell>
          <cell r="B113">
            <v>190</v>
          </cell>
        </row>
        <row r="114">
          <cell r="A114" t="str">
            <v>1345-900</v>
          </cell>
          <cell r="B114">
            <v>3215</v>
          </cell>
        </row>
        <row r="115">
          <cell r="A115" t="str">
            <v>1345-910</v>
          </cell>
          <cell r="B115">
            <v>117</v>
          </cell>
        </row>
        <row r="116">
          <cell r="A116" t="str">
            <v>1348-400</v>
          </cell>
          <cell r="B116">
            <v>3.42</v>
          </cell>
        </row>
        <row r="117">
          <cell r="A117" t="str">
            <v>1348-500</v>
          </cell>
          <cell r="B117">
            <v>40767.43</v>
          </cell>
        </row>
        <row r="118">
          <cell r="A118" t="str">
            <v>1348-600</v>
          </cell>
          <cell r="B118">
            <v>2078.36</v>
          </cell>
        </row>
        <row r="119">
          <cell r="A119" t="str">
            <v>1348-610</v>
          </cell>
          <cell r="B119">
            <v>0</v>
          </cell>
        </row>
        <row r="120">
          <cell r="A120" t="str">
            <v>1348-800</v>
          </cell>
          <cell r="B120">
            <v>86.96</v>
          </cell>
        </row>
        <row r="121">
          <cell r="A121" t="str">
            <v>1348-900</v>
          </cell>
          <cell r="B121">
            <v>176.57</v>
          </cell>
        </row>
        <row r="122">
          <cell r="A122" t="str">
            <v>1348-910</v>
          </cell>
          <cell r="B122">
            <v>28.76</v>
          </cell>
        </row>
        <row r="123">
          <cell r="A123" t="str">
            <v>1410-800</v>
          </cell>
          <cell r="B123">
            <v>179273.87</v>
          </cell>
        </row>
        <row r="124">
          <cell r="A124" t="str">
            <v>1415-600</v>
          </cell>
          <cell r="B124">
            <v>43868.83</v>
          </cell>
        </row>
        <row r="125">
          <cell r="A125" t="str">
            <v>1420-600</v>
          </cell>
          <cell r="B125">
            <v>1597.2</v>
          </cell>
        </row>
        <row r="126">
          <cell r="A126" t="str">
            <v>1430-100</v>
          </cell>
          <cell r="B126">
            <v>30000</v>
          </cell>
        </row>
        <row r="127">
          <cell r="A127" t="str">
            <v>1430-400</v>
          </cell>
          <cell r="B127">
            <v>409.79</v>
          </cell>
        </row>
        <row r="128">
          <cell r="A128" t="str">
            <v>1430-500</v>
          </cell>
          <cell r="B128">
            <v>1703</v>
          </cell>
        </row>
        <row r="129">
          <cell r="A129" t="str">
            <v>1430-600</v>
          </cell>
          <cell r="B129">
            <v>102328.93</v>
          </cell>
        </row>
        <row r="130">
          <cell r="A130" t="str">
            <v>1430-800</v>
          </cell>
          <cell r="B130">
            <v>0</v>
          </cell>
        </row>
        <row r="131">
          <cell r="A131" t="str">
            <v>1435-100</v>
          </cell>
          <cell r="B131">
            <v>0</v>
          </cell>
        </row>
        <row r="132">
          <cell r="A132" t="str">
            <v>1435-400</v>
          </cell>
          <cell r="B132">
            <v>500</v>
          </cell>
        </row>
        <row r="133">
          <cell r="A133" t="str">
            <v>1435-500</v>
          </cell>
          <cell r="B133">
            <v>20843.09</v>
          </cell>
        </row>
        <row r="134">
          <cell r="A134" t="str">
            <v>1435-600</v>
          </cell>
          <cell r="B134">
            <v>37257.61</v>
          </cell>
        </row>
        <row r="135">
          <cell r="A135" t="str">
            <v>1435-800</v>
          </cell>
          <cell r="B135">
            <v>56195.64</v>
          </cell>
        </row>
        <row r="136">
          <cell r="A136" t="str">
            <v>1435-910</v>
          </cell>
          <cell r="B136">
            <v>156</v>
          </cell>
        </row>
        <row r="137">
          <cell r="A137" t="str">
            <v>1436-500</v>
          </cell>
          <cell r="B137">
            <v>224833.29</v>
          </cell>
        </row>
        <row r="138">
          <cell r="A138" t="str">
            <v>1436-600</v>
          </cell>
          <cell r="B138">
            <v>0</v>
          </cell>
        </row>
        <row r="139">
          <cell r="A139" t="str">
            <v>1436-900</v>
          </cell>
          <cell r="B139">
            <v>67094.7</v>
          </cell>
        </row>
        <row r="140">
          <cell r="A140" t="str">
            <v>1437-400</v>
          </cell>
          <cell r="B140">
            <v>32252.81</v>
          </cell>
        </row>
        <row r="141">
          <cell r="A141" t="str">
            <v>1437-500</v>
          </cell>
          <cell r="B141">
            <v>16594.25</v>
          </cell>
        </row>
        <row r="142">
          <cell r="A142" t="str">
            <v>1437-600</v>
          </cell>
          <cell r="B142">
            <v>56981</v>
          </cell>
        </row>
        <row r="143">
          <cell r="A143" t="str">
            <v>1437-800</v>
          </cell>
          <cell r="B143">
            <v>2525.7199999999998</v>
          </cell>
        </row>
        <row r="144">
          <cell r="A144" t="str">
            <v>1438-500</v>
          </cell>
          <cell r="B144">
            <v>-305353.19</v>
          </cell>
        </row>
        <row r="145">
          <cell r="A145" t="str">
            <v>1440-100</v>
          </cell>
          <cell r="B145">
            <v>-24.5</v>
          </cell>
        </row>
        <row r="146">
          <cell r="A146" t="str">
            <v>1440-200</v>
          </cell>
          <cell r="B146">
            <v>0</v>
          </cell>
        </row>
        <row r="147">
          <cell r="A147" t="str">
            <v>1440-400</v>
          </cell>
          <cell r="B147">
            <v>-600</v>
          </cell>
        </row>
        <row r="148">
          <cell r="A148" t="str">
            <v>1440-500</v>
          </cell>
          <cell r="B148">
            <v>0</v>
          </cell>
        </row>
        <row r="149">
          <cell r="A149" t="str">
            <v>1440-600</v>
          </cell>
          <cell r="B149">
            <v>353.04</v>
          </cell>
        </row>
        <row r="150">
          <cell r="A150" t="str">
            <v>1440-610</v>
          </cell>
          <cell r="B150">
            <v>0</v>
          </cell>
        </row>
        <row r="151">
          <cell r="A151" t="str">
            <v>1440-800</v>
          </cell>
          <cell r="B151">
            <v>-0.14000000000000001</v>
          </cell>
        </row>
        <row r="152">
          <cell r="A152" t="str">
            <v>1440-900</v>
          </cell>
          <cell r="B152">
            <v>0</v>
          </cell>
        </row>
        <row r="153">
          <cell r="A153" t="str">
            <v>1440-910</v>
          </cell>
          <cell r="B153">
            <v>0</v>
          </cell>
        </row>
        <row r="154">
          <cell r="A154" t="str">
            <v>1500-400</v>
          </cell>
          <cell r="B154">
            <v>2182266.04</v>
          </cell>
        </row>
        <row r="155">
          <cell r="A155" t="str">
            <v>1500-500</v>
          </cell>
          <cell r="B155">
            <v>6716690.3499999996</v>
          </cell>
        </row>
        <row r="156">
          <cell r="A156" t="str">
            <v>1500-600</v>
          </cell>
          <cell r="B156">
            <v>2752129.66</v>
          </cell>
        </row>
        <row r="157">
          <cell r="A157" t="str">
            <v>1501-400</v>
          </cell>
          <cell r="B157">
            <v>-1223320</v>
          </cell>
        </row>
        <row r="158">
          <cell r="A158" t="str">
            <v>1501-500</v>
          </cell>
          <cell r="B158">
            <v>-6266690.4900000002</v>
          </cell>
        </row>
        <row r="159">
          <cell r="A159" t="str">
            <v>1501-600</v>
          </cell>
          <cell r="B159">
            <v>-2752129.47</v>
          </cell>
        </row>
        <row r="160">
          <cell r="A160" t="str">
            <v>1510-400</v>
          </cell>
          <cell r="B160">
            <v>3723776.9</v>
          </cell>
        </row>
        <row r="161">
          <cell r="A161" t="str">
            <v>1510-500</v>
          </cell>
          <cell r="B161">
            <v>7204495.8499999996</v>
          </cell>
        </row>
        <row r="162">
          <cell r="A162" t="str">
            <v>1510-600</v>
          </cell>
          <cell r="B162">
            <v>12611407.99</v>
          </cell>
        </row>
        <row r="163">
          <cell r="A163" t="str">
            <v>1510-800</v>
          </cell>
          <cell r="B163">
            <v>2950600.15</v>
          </cell>
        </row>
        <row r="164">
          <cell r="A164" t="str">
            <v>1510-910</v>
          </cell>
          <cell r="B164">
            <v>205215.93</v>
          </cell>
        </row>
        <row r="165">
          <cell r="A165" t="str">
            <v>1511-400</v>
          </cell>
          <cell r="B165">
            <v>-424776.9</v>
          </cell>
        </row>
        <row r="166">
          <cell r="A166" t="str">
            <v>1511-500</v>
          </cell>
          <cell r="B166">
            <v>-5585802.29</v>
          </cell>
        </row>
        <row r="167">
          <cell r="A167" t="str">
            <v>1511-600</v>
          </cell>
          <cell r="B167">
            <v>-4880476.62</v>
          </cell>
        </row>
        <row r="168">
          <cell r="A168" t="str">
            <v>1511-800</v>
          </cell>
          <cell r="B168">
            <v>-371545.52</v>
          </cell>
        </row>
        <row r="169">
          <cell r="A169" t="str">
            <v>1511-910</v>
          </cell>
          <cell r="B169">
            <v>-27378.26</v>
          </cell>
        </row>
        <row r="170">
          <cell r="A170" t="str">
            <v>1512-400</v>
          </cell>
          <cell r="B170">
            <v>218244</v>
          </cell>
        </row>
        <row r="171">
          <cell r="A171" t="str">
            <v>1512-600</v>
          </cell>
          <cell r="B171">
            <v>2037794.41</v>
          </cell>
        </row>
        <row r="172">
          <cell r="A172" t="str">
            <v>1512-800</v>
          </cell>
          <cell r="B172">
            <v>4710846</v>
          </cell>
        </row>
        <row r="173">
          <cell r="A173" t="str">
            <v>1513-400</v>
          </cell>
          <cell r="B173">
            <v>-73628.649999999994</v>
          </cell>
        </row>
        <row r="174">
          <cell r="A174" t="str">
            <v>1513-600</v>
          </cell>
          <cell r="B174">
            <v>-2037794.41</v>
          </cell>
        </row>
        <row r="175">
          <cell r="A175" t="str">
            <v>1513-800</v>
          </cell>
          <cell r="B175">
            <v>-4194890.46</v>
          </cell>
        </row>
        <row r="176">
          <cell r="A176" t="str">
            <v>1514-400</v>
          </cell>
          <cell r="B176">
            <v>7824926.8799999999</v>
          </cell>
        </row>
        <row r="177">
          <cell r="A177" t="str">
            <v>1514-500</v>
          </cell>
          <cell r="B177">
            <v>4804659.72</v>
          </cell>
        </row>
        <row r="178">
          <cell r="A178" t="str">
            <v>1514-600</v>
          </cell>
          <cell r="B178">
            <v>13141082.67</v>
          </cell>
        </row>
        <row r="179">
          <cell r="A179" t="str">
            <v>1514-800</v>
          </cell>
          <cell r="B179">
            <v>5804265.5</v>
          </cell>
        </row>
        <row r="180">
          <cell r="A180" t="str">
            <v>1514-900</v>
          </cell>
          <cell r="B180">
            <v>4498033.08</v>
          </cell>
        </row>
        <row r="181">
          <cell r="A181" t="str">
            <v>1515-400</v>
          </cell>
          <cell r="B181">
            <v>-5298806.05</v>
          </cell>
        </row>
        <row r="182">
          <cell r="A182" t="str">
            <v>1515-500</v>
          </cell>
          <cell r="B182">
            <v>-4596673.1100000003</v>
          </cell>
        </row>
        <row r="183">
          <cell r="A183" t="str">
            <v>1515-600</v>
          </cell>
          <cell r="B183">
            <v>-8457937.4000000004</v>
          </cell>
        </row>
        <row r="184">
          <cell r="A184" t="str">
            <v>1515-800</v>
          </cell>
          <cell r="B184">
            <v>-2598676.71</v>
          </cell>
        </row>
        <row r="185">
          <cell r="A185" t="str">
            <v>1515-900</v>
          </cell>
          <cell r="B185">
            <v>-3664075.02</v>
          </cell>
        </row>
        <row r="186">
          <cell r="A186" t="str">
            <v>1515-910</v>
          </cell>
          <cell r="B186">
            <v>0</v>
          </cell>
        </row>
        <row r="187">
          <cell r="A187" t="str">
            <v>1530-400</v>
          </cell>
          <cell r="B187">
            <v>9145159.9199999999</v>
          </cell>
        </row>
        <row r="188">
          <cell r="A188" t="str">
            <v>1530-500</v>
          </cell>
          <cell r="B188">
            <v>12794409.93</v>
          </cell>
        </row>
        <row r="189">
          <cell r="A189" t="str">
            <v>1530-600</v>
          </cell>
          <cell r="B189">
            <v>8545000</v>
          </cell>
        </row>
        <row r="190">
          <cell r="A190" t="str">
            <v>1530-800</v>
          </cell>
          <cell r="B190">
            <v>1763399.84</v>
          </cell>
        </row>
        <row r="191">
          <cell r="A191" t="str">
            <v>1530-910</v>
          </cell>
          <cell r="B191">
            <v>300000</v>
          </cell>
        </row>
        <row r="192">
          <cell r="A192" t="str">
            <v>1531-400</v>
          </cell>
          <cell r="B192">
            <v>-5145159.92</v>
          </cell>
        </row>
        <row r="193">
          <cell r="A193" t="str">
            <v>1531-500</v>
          </cell>
          <cell r="B193">
            <v>-5806975.5800000001</v>
          </cell>
        </row>
        <row r="194">
          <cell r="A194" t="str">
            <v>1531-600</v>
          </cell>
          <cell r="B194">
            <v>-4630000</v>
          </cell>
        </row>
        <row r="195">
          <cell r="A195" t="str">
            <v>1531-800</v>
          </cell>
          <cell r="B195">
            <v>-262523.28999999998</v>
          </cell>
        </row>
        <row r="196">
          <cell r="A196" t="str">
            <v>1540-100</v>
          </cell>
          <cell r="B196">
            <v>0</v>
          </cell>
        </row>
        <row r="197">
          <cell r="A197" t="str">
            <v>1540-800</v>
          </cell>
          <cell r="B197">
            <v>0</v>
          </cell>
        </row>
        <row r="198">
          <cell r="A198" t="str">
            <v>1542-400</v>
          </cell>
          <cell r="B198">
            <v>-764962.9</v>
          </cell>
        </row>
        <row r="199">
          <cell r="A199" t="str">
            <v>1542-500</v>
          </cell>
          <cell r="B199">
            <v>-3458002.68</v>
          </cell>
        </row>
        <row r="200">
          <cell r="A200" t="str">
            <v>1542-600</v>
          </cell>
          <cell r="B200">
            <v>-2702840</v>
          </cell>
        </row>
        <row r="201">
          <cell r="A201" t="str">
            <v>1542-800</v>
          </cell>
          <cell r="B201">
            <v>-1738000</v>
          </cell>
        </row>
        <row r="202">
          <cell r="A202" t="str">
            <v>1542-910</v>
          </cell>
          <cell r="B202">
            <v>-358000</v>
          </cell>
        </row>
        <row r="203">
          <cell r="A203" t="str">
            <v>1543-400</v>
          </cell>
          <cell r="B203">
            <v>-366598.16</v>
          </cell>
        </row>
        <row r="204">
          <cell r="A204" t="str">
            <v>1543-500</v>
          </cell>
          <cell r="B204">
            <v>-30308.09</v>
          </cell>
        </row>
        <row r="205">
          <cell r="A205" t="str">
            <v>1543-600</v>
          </cell>
          <cell r="B205">
            <v>-679546.07</v>
          </cell>
        </row>
        <row r="206">
          <cell r="A206" t="str">
            <v>1543-800</v>
          </cell>
          <cell r="B206">
            <v>-464896.78</v>
          </cell>
        </row>
        <row r="207">
          <cell r="A207" t="str">
            <v>1543-900</v>
          </cell>
          <cell r="B207">
            <v>-120943.08</v>
          </cell>
        </row>
        <row r="208">
          <cell r="A208" t="str">
            <v>1544-400</v>
          </cell>
          <cell r="B208">
            <v>-14500</v>
          </cell>
        </row>
        <row r="209">
          <cell r="A209" t="str">
            <v>1544-600</v>
          </cell>
          <cell r="B209">
            <v>0</v>
          </cell>
        </row>
        <row r="210">
          <cell r="A210" t="str">
            <v>1544-800</v>
          </cell>
          <cell r="B210">
            <v>-136057.5</v>
          </cell>
        </row>
        <row r="211">
          <cell r="A211" t="str">
            <v>1545-600</v>
          </cell>
          <cell r="B211">
            <v>0</v>
          </cell>
        </row>
        <row r="212">
          <cell r="A212" t="str">
            <v>1560-100</v>
          </cell>
          <cell r="B212">
            <v>0</v>
          </cell>
        </row>
        <row r="213">
          <cell r="A213" t="str">
            <v>1560-400</v>
          </cell>
          <cell r="B213">
            <v>112500</v>
          </cell>
        </row>
        <row r="214">
          <cell r="A214" t="str">
            <v>1560-600</v>
          </cell>
          <cell r="B214">
            <v>67666.67</v>
          </cell>
        </row>
        <row r="215">
          <cell r="A215" t="str">
            <v>1560-800</v>
          </cell>
          <cell r="B215">
            <v>0</v>
          </cell>
        </row>
        <row r="216">
          <cell r="A216" t="str">
            <v>1561-800</v>
          </cell>
          <cell r="B216">
            <v>0</v>
          </cell>
        </row>
        <row r="217">
          <cell r="A217" t="str">
            <v>1710-400</v>
          </cell>
          <cell r="B217">
            <v>1800</v>
          </cell>
        </row>
        <row r="218">
          <cell r="A218" t="str">
            <v>1710-500</v>
          </cell>
          <cell r="B218">
            <v>0</v>
          </cell>
        </row>
        <row r="219">
          <cell r="A219" t="str">
            <v>1710-600</v>
          </cell>
          <cell r="B219">
            <v>1980</v>
          </cell>
        </row>
        <row r="220">
          <cell r="A220" t="str">
            <v>1710-900</v>
          </cell>
          <cell r="B220">
            <v>0</v>
          </cell>
        </row>
        <row r="221">
          <cell r="A221" t="str">
            <v>1710-910</v>
          </cell>
          <cell r="B221">
            <v>0</v>
          </cell>
        </row>
        <row r="222">
          <cell r="A222" t="str">
            <v>1745-100</v>
          </cell>
          <cell r="B222">
            <v>14587.28</v>
          </cell>
        </row>
        <row r="223">
          <cell r="A223" t="str">
            <v>1745-200</v>
          </cell>
          <cell r="B223">
            <v>12850.86</v>
          </cell>
        </row>
        <row r="224">
          <cell r="A224" t="str">
            <v>1745-400</v>
          </cell>
          <cell r="B224">
            <v>25277.4</v>
          </cell>
        </row>
        <row r="225">
          <cell r="A225" t="str">
            <v>1745-500</v>
          </cell>
          <cell r="B225">
            <v>33823.980000000003</v>
          </cell>
        </row>
        <row r="226">
          <cell r="A226" t="str">
            <v>1745-600</v>
          </cell>
          <cell r="B226">
            <v>9137.1200000000008</v>
          </cell>
        </row>
        <row r="227">
          <cell r="A227" t="str">
            <v>1745-800</v>
          </cell>
          <cell r="B227">
            <v>10765.03</v>
          </cell>
        </row>
        <row r="228">
          <cell r="A228" t="str">
            <v>1745-900</v>
          </cell>
          <cell r="B228">
            <v>0</v>
          </cell>
        </row>
        <row r="229">
          <cell r="A229" t="str">
            <v>1745-910</v>
          </cell>
          <cell r="B229">
            <v>660.43</v>
          </cell>
        </row>
        <row r="230">
          <cell r="A230" t="str">
            <v>1747-100</v>
          </cell>
          <cell r="B230">
            <v>87322.92</v>
          </cell>
        </row>
        <row r="231">
          <cell r="A231" t="str">
            <v>1747-800</v>
          </cell>
          <cell r="B231">
            <v>1300</v>
          </cell>
        </row>
        <row r="232">
          <cell r="A232" t="str">
            <v>1750-200</v>
          </cell>
          <cell r="B232">
            <v>2282.5</v>
          </cell>
        </row>
        <row r="233">
          <cell r="A233" t="str">
            <v>1750-400</v>
          </cell>
          <cell r="B233">
            <v>2000</v>
          </cell>
        </row>
        <row r="234">
          <cell r="A234" t="str">
            <v>1750-500</v>
          </cell>
          <cell r="B234">
            <v>13800</v>
          </cell>
        </row>
        <row r="235">
          <cell r="A235" t="str">
            <v>1750-600</v>
          </cell>
          <cell r="B235">
            <v>2147.7600000000002</v>
          </cell>
        </row>
        <row r="236">
          <cell r="A236" t="str">
            <v>1800-500</v>
          </cell>
          <cell r="B236">
            <v>1074284.8400000001</v>
          </cell>
        </row>
        <row r="237">
          <cell r="A237" t="str">
            <v>1800-600</v>
          </cell>
          <cell r="B237">
            <v>741763.31</v>
          </cell>
        </row>
        <row r="238">
          <cell r="A238" t="str">
            <v>1801-500</v>
          </cell>
          <cell r="B238">
            <v>-68485.66</v>
          </cell>
        </row>
        <row r="239">
          <cell r="A239" t="str">
            <v>1801-600</v>
          </cell>
          <cell r="B239">
            <v>0</v>
          </cell>
        </row>
        <row r="240">
          <cell r="A240" t="str">
            <v>1810-100</v>
          </cell>
          <cell r="B240">
            <v>163623.56</v>
          </cell>
        </row>
        <row r="241">
          <cell r="A241" t="str">
            <v>1810-200</v>
          </cell>
          <cell r="B241">
            <v>16292.47</v>
          </cell>
        </row>
        <row r="242">
          <cell r="A242" t="str">
            <v>1810-400</v>
          </cell>
          <cell r="B242">
            <v>104784.88</v>
          </cell>
        </row>
        <row r="243">
          <cell r="A243" t="str">
            <v>1810-500</v>
          </cell>
          <cell r="B243">
            <v>272238.17</v>
          </cell>
        </row>
        <row r="244">
          <cell r="A244" t="str">
            <v>1810-600</v>
          </cell>
          <cell r="B244">
            <v>233388.06</v>
          </cell>
        </row>
        <row r="245">
          <cell r="A245" t="str">
            <v>1810-800</v>
          </cell>
          <cell r="B245">
            <v>70803.67</v>
          </cell>
        </row>
        <row r="246">
          <cell r="A246" t="str">
            <v>1810-900</v>
          </cell>
          <cell r="B246">
            <v>5318.53</v>
          </cell>
        </row>
        <row r="247">
          <cell r="A247" t="str">
            <v>1810-910</v>
          </cell>
          <cell r="B247">
            <v>17821.740000000002</v>
          </cell>
        </row>
        <row r="248">
          <cell r="A248" t="str">
            <v>1820-100</v>
          </cell>
          <cell r="B248">
            <v>-140395.79</v>
          </cell>
        </row>
        <row r="249">
          <cell r="A249" t="str">
            <v>1820-200</v>
          </cell>
          <cell r="B249">
            <v>-3566.22</v>
          </cell>
        </row>
        <row r="250">
          <cell r="A250" t="str">
            <v>1820-400</v>
          </cell>
          <cell r="B250">
            <v>-88996.11</v>
          </cell>
        </row>
        <row r="251">
          <cell r="A251" t="str">
            <v>1820-500</v>
          </cell>
          <cell r="B251">
            <v>-205768.84</v>
          </cell>
        </row>
        <row r="252">
          <cell r="A252" t="str">
            <v>1820-600</v>
          </cell>
          <cell r="B252">
            <v>-180503.73</v>
          </cell>
        </row>
        <row r="253">
          <cell r="A253" t="str">
            <v>1820-800</v>
          </cell>
          <cell r="B253">
            <v>-63277.9</v>
          </cell>
        </row>
        <row r="254">
          <cell r="A254" t="str">
            <v>1820-900</v>
          </cell>
          <cell r="B254">
            <v>-1413.61</v>
          </cell>
        </row>
        <row r="255">
          <cell r="A255" t="str">
            <v>1820-910</v>
          </cell>
          <cell r="B255">
            <v>-13425.18</v>
          </cell>
        </row>
        <row r="256">
          <cell r="A256" t="str">
            <v>1830-100</v>
          </cell>
          <cell r="B256">
            <v>140204.32999999999</v>
          </cell>
        </row>
        <row r="257">
          <cell r="A257" t="str">
            <v>1830-200</v>
          </cell>
          <cell r="B257">
            <v>9500</v>
          </cell>
        </row>
        <row r="258">
          <cell r="A258" t="str">
            <v>1830-400</v>
          </cell>
          <cell r="B258">
            <v>9173.5</v>
          </cell>
        </row>
        <row r="259">
          <cell r="A259" t="str">
            <v>1830-500</v>
          </cell>
          <cell r="B259">
            <v>31646.03</v>
          </cell>
        </row>
        <row r="260">
          <cell r="A260" t="str">
            <v>1830-600</v>
          </cell>
          <cell r="B260">
            <v>15060.23</v>
          </cell>
        </row>
        <row r="261">
          <cell r="A261" t="str">
            <v>1830-800</v>
          </cell>
          <cell r="B261">
            <v>4151</v>
          </cell>
        </row>
        <row r="262">
          <cell r="A262" t="str">
            <v>1830-900</v>
          </cell>
          <cell r="B262">
            <v>2166</v>
          </cell>
        </row>
        <row r="263">
          <cell r="A263" t="str">
            <v>1830-910</v>
          </cell>
          <cell r="B263">
            <v>1483</v>
          </cell>
        </row>
        <row r="264">
          <cell r="A264" t="str">
            <v>1840-100</v>
          </cell>
          <cell r="B264">
            <v>-117774.92</v>
          </cell>
        </row>
        <row r="265">
          <cell r="A265" t="str">
            <v>1840-200</v>
          </cell>
          <cell r="B265">
            <v>0</v>
          </cell>
        </row>
        <row r="266">
          <cell r="A266" t="str">
            <v>1840-400</v>
          </cell>
          <cell r="B266">
            <v>-4204.5200000000004</v>
          </cell>
        </row>
        <row r="267">
          <cell r="A267" t="str">
            <v>1840-500</v>
          </cell>
          <cell r="B267">
            <v>-25961.040000000001</v>
          </cell>
        </row>
        <row r="268">
          <cell r="A268" t="str">
            <v>1840-600</v>
          </cell>
          <cell r="B268">
            <v>-6902.61</v>
          </cell>
        </row>
        <row r="269">
          <cell r="A269" t="str">
            <v>1840-800</v>
          </cell>
          <cell r="B269">
            <v>-1902.54</v>
          </cell>
        </row>
        <row r="270">
          <cell r="A270" t="str">
            <v>1840-900</v>
          </cell>
          <cell r="B270">
            <v>-992.75</v>
          </cell>
        </row>
        <row r="271">
          <cell r="A271" t="str">
            <v>1840-910</v>
          </cell>
          <cell r="B271">
            <v>-679.71</v>
          </cell>
        </row>
        <row r="272">
          <cell r="A272" t="str">
            <v>1850-100</v>
          </cell>
          <cell r="B272">
            <v>165423.12</v>
          </cell>
        </row>
        <row r="273">
          <cell r="A273" t="str">
            <v>1850-400</v>
          </cell>
          <cell r="B273">
            <v>3565</v>
          </cell>
        </row>
        <row r="274">
          <cell r="A274" t="str">
            <v>1850-500</v>
          </cell>
          <cell r="B274">
            <v>0</v>
          </cell>
        </row>
        <row r="275">
          <cell r="A275" t="str">
            <v>1850-600</v>
          </cell>
          <cell r="B275">
            <v>0</v>
          </cell>
        </row>
        <row r="276">
          <cell r="A276" t="str">
            <v>1850-910</v>
          </cell>
          <cell r="B276">
            <v>24244</v>
          </cell>
        </row>
        <row r="277">
          <cell r="A277" t="str">
            <v>1860-100</v>
          </cell>
          <cell r="B277">
            <v>-144107.98000000001</v>
          </cell>
        </row>
        <row r="278">
          <cell r="A278" t="str">
            <v>1860-400</v>
          </cell>
          <cell r="B278">
            <v>-3565</v>
          </cell>
        </row>
        <row r="279">
          <cell r="A279" t="str">
            <v>1860-500</v>
          </cell>
          <cell r="B279">
            <v>0</v>
          </cell>
        </row>
        <row r="280">
          <cell r="A280" t="str">
            <v>1860-600</v>
          </cell>
          <cell r="B280">
            <v>0</v>
          </cell>
        </row>
        <row r="281">
          <cell r="A281" t="str">
            <v>1860-910</v>
          </cell>
          <cell r="B281">
            <v>-20720.3</v>
          </cell>
        </row>
        <row r="282">
          <cell r="A282" t="str">
            <v>1900-600</v>
          </cell>
          <cell r="B282">
            <v>0</v>
          </cell>
        </row>
        <row r="283">
          <cell r="A283" t="str">
            <v>1901-600</v>
          </cell>
          <cell r="B283">
            <v>0</v>
          </cell>
        </row>
        <row r="284">
          <cell r="A284" t="str">
            <v>1902-600</v>
          </cell>
          <cell r="B284">
            <v>0</v>
          </cell>
        </row>
        <row r="285">
          <cell r="A285" t="str">
            <v>1903-610</v>
          </cell>
          <cell r="B285">
            <v>0</v>
          </cell>
        </row>
        <row r="286">
          <cell r="A286" t="str">
            <v>1904-600</v>
          </cell>
          <cell r="B286">
            <v>0</v>
          </cell>
        </row>
        <row r="287">
          <cell r="A287" t="str">
            <v>2200-610</v>
          </cell>
          <cell r="B287">
            <v>0</v>
          </cell>
        </row>
        <row r="288">
          <cell r="A288" t="str">
            <v>2201-610</v>
          </cell>
          <cell r="B288">
            <v>0</v>
          </cell>
        </row>
        <row r="289">
          <cell r="A289" t="str">
            <v>2202-600</v>
          </cell>
          <cell r="B289">
            <v>0</v>
          </cell>
        </row>
        <row r="290">
          <cell r="A290" t="str">
            <v>2203-610</v>
          </cell>
          <cell r="B290">
            <v>0</v>
          </cell>
        </row>
        <row r="291">
          <cell r="A291" t="str">
            <v>2210-100</v>
          </cell>
          <cell r="B291">
            <v>-39123.050000000003</v>
          </cell>
        </row>
        <row r="292">
          <cell r="A292" t="str">
            <v>2230-100</v>
          </cell>
          <cell r="B292">
            <v>-68138.27</v>
          </cell>
        </row>
        <row r="293">
          <cell r="A293" t="str">
            <v>2230-400</v>
          </cell>
          <cell r="B293">
            <v>0</v>
          </cell>
        </row>
        <row r="294">
          <cell r="A294" t="str">
            <v>2230-500</v>
          </cell>
          <cell r="B294">
            <v>0</v>
          </cell>
        </row>
        <row r="295">
          <cell r="A295" t="str">
            <v>2231-100</v>
          </cell>
          <cell r="B295">
            <v>0</v>
          </cell>
        </row>
        <row r="296">
          <cell r="A296" t="str">
            <v>2231-200</v>
          </cell>
          <cell r="B296">
            <v>-467542.78</v>
          </cell>
        </row>
        <row r="297">
          <cell r="A297" t="str">
            <v>2231-400</v>
          </cell>
          <cell r="B297">
            <v>-16801.62</v>
          </cell>
        </row>
        <row r="298">
          <cell r="A298" t="str">
            <v>2231-500</v>
          </cell>
          <cell r="B298">
            <v>-11948.18</v>
          </cell>
        </row>
        <row r="299">
          <cell r="A299" t="str">
            <v>2231-600</v>
          </cell>
          <cell r="B299">
            <v>-163743.34</v>
          </cell>
        </row>
        <row r="300">
          <cell r="A300" t="str">
            <v>2231-800</v>
          </cell>
          <cell r="B300">
            <v>-10522.42</v>
          </cell>
        </row>
        <row r="301">
          <cell r="A301" t="str">
            <v>2231-900</v>
          </cell>
          <cell r="B301">
            <v>-3020</v>
          </cell>
        </row>
        <row r="302">
          <cell r="A302" t="str">
            <v>2231-910</v>
          </cell>
          <cell r="B302">
            <v>0</v>
          </cell>
        </row>
        <row r="303">
          <cell r="A303" t="str">
            <v>2232-400</v>
          </cell>
          <cell r="B303">
            <v>-137200</v>
          </cell>
        </row>
        <row r="304">
          <cell r="A304" t="str">
            <v>2233-400</v>
          </cell>
          <cell r="B304">
            <v>-8668.82</v>
          </cell>
        </row>
        <row r="305">
          <cell r="A305" t="str">
            <v>2233-500</v>
          </cell>
          <cell r="B305">
            <v>-23174.63</v>
          </cell>
        </row>
        <row r="306">
          <cell r="A306" t="str">
            <v>2233-600</v>
          </cell>
          <cell r="B306">
            <v>-7625.82</v>
          </cell>
        </row>
        <row r="307">
          <cell r="A307" t="str">
            <v>2233-800</v>
          </cell>
          <cell r="B307">
            <v>0</v>
          </cell>
        </row>
        <row r="308">
          <cell r="A308" t="str">
            <v>2233-900</v>
          </cell>
          <cell r="B308">
            <v>-73.91</v>
          </cell>
        </row>
        <row r="309">
          <cell r="A309" t="str">
            <v>2261-800</v>
          </cell>
          <cell r="B309">
            <v>0</v>
          </cell>
        </row>
        <row r="310">
          <cell r="A310" t="str">
            <v>2320-100</v>
          </cell>
          <cell r="B310">
            <v>-7864.07</v>
          </cell>
        </row>
        <row r="311">
          <cell r="A311" t="str">
            <v>2325-100</v>
          </cell>
          <cell r="B311">
            <v>0</v>
          </cell>
        </row>
        <row r="312">
          <cell r="A312" t="str">
            <v>2330-100</v>
          </cell>
          <cell r="B312">
            <v>0</v>
          </cell>
        </row>
        <row r="313">
          <cell r="A313" t="str">
            <v>3110-100</v>
          </cell>
          <cell r="B313">
            <v>-7896776.1900000004</v>
          </cell>
        </row>
        <row r="314">
          <cell r="A314" t="str">
            <v>3110-200</v>
          </cell>
          <cell r="B314">
            <v>-35087.599999999999</v>
          </cell>
        </row>
        <row r="315">
          <cell r="A315" t="str">
            <v>3110-400</v>
          </cell>
          <cell r="B315">
            <v>1184557.5900000001</v>
          </cell>
        </row>
        <row r="316">
          <cell r="A316" t="str">
            <v>3110-500</v>
          </cell>
          <cell r="B316">
            <v>158145.56</v>
          </cell>
        </row>
        <row r="317">
          <cell r="A317" t="str">
            <v>3110-600</v>
          </cell>
          <cell r="B317">
            <v>3813270.99</v>
          </cell>
        </row>
        <row r="318">
          <cell r="A318" t="str">
            <v>3110-800</v>
          </cell>
          <cell r="B318">
            <v>1669985.55</v>
          </cell>
        </row>
        <row r="319">
          <cell r="A319" t="str">
            <v>3110-900</v>
          </cell>
          <cell r="B319">
            <v>1106000.1000000001</v>
          </cell>
        </row>
        <row r="320">
          <cell r="A320" t="str">
            <v>3110-910</v>
          </cell>
          <cell r="B320">
            <v>-96</v>
          </cell>
        </row>
        <row r="321">
          <cell r="A321" t="str">
            <v>3300-100</v>
          </cell>
          <cell r="B321">
            <v>8216220.4000000004</v>
          </cell>
        </row>
        <row r="322">
          <cell r="A322" t="str">
            <v>3300-200</v>
          </cell>
          <cell r="B322">
            <v>-1600133.28</v>
          </cell>
        </row>
        <row r="323">
          <cell r="A323" t="str">
            <v>3300-400</v>
          </cell>
          <cell r="B323">
            <v>-11446517.68</v>
          </cell>
        </row>
        <row r="324">
          <cell r="A324" t="str">
            <v>3300-500</v>
          </cell>
          <cell r="B324">
            <v>-9918322.1999999993</v>
          </cell>
        </row>
        <row r="325">
          <cell r="A325" t="str">
            <v>3300-600</v>
          </cell>
          <cell r="B325">
            <v>-18311042.350000001</v>
          </cell>
        </row>
        <row r="326">
          <cell r="A326" t="str">
            <v>3300-800</v>
          </cell>
          <cell r="B326">
            <v>-7668002.5199999996</v>
          </cell>
        </row>
        <row r="327">
          <cell r="A327" t="str">
            <v>3300-900</v>
          </cell>
          <cell r="B327">
            <v>-2323743.46</v>
          </cell>
        </row>
        <row r="328">
          <cell r="A328" t="str">
            <v>3300-910</v>
          </cell>
          <cell r="B328">
            <v>-238219.61</v>
          </cell>
        </row>
        <row r="329">
          <cell r="A329" t="str">
            <v>3400-100</v>
          </cell>
          <cell r="B329">
            <v>0</v>
          </cell>
        </row>
        <row r="330">
          <cell r="A330" t="str">
            <v>4110-100</v>
          </cell>
          <cell r="B330">
            <v>-5000000</v>
          </cell>
        </row>
        <row r="331">
          <cell r="A331" t="str">
            <v>4210-400</v>
          </cell>
          <cell r="B331">
            <v>-221045.1</v>
          </cell>
        </row>
        <row r="332">
          <cell r="A332" t="str">
            <v>4210-600</v>
          </cell>
          <cell r="B332">
            <v>-752902.49</v>
          </cell>
        </row>
        <row r="333">
          <cell r="A333" t="str">
            <v>4210-800</v>
          </cell>
          <cell r="B333">
            <v>0</v>
          </cell>
        </row>
        <row r="334">
          <cell r="A334" t="str">
            <v>4213-400</v>
          </cell>
          <cell r="B334">
            <v>-8958.92</v>
          </cell>
        </row>
        <row r="335">
          <cell r="A335" t="str">
            <v>4213-600</v>
          </cell>
          <cell r="B335">
            <v>-89540.54</v>
          </cell>
        </row>
        <row r="336">
          <cell r="A336" t="str">
            <v>4213-800</v>
          </cell>
          <cell r="B336">
            <v>-345238.11</v>
          </cell>
        </row>
        <row r="337">
          <cell r="A337" t="str">
            <v>4215-400</v>
          </cell>
          <cell r="B337">
            <v>-358129.36</v>
          </cell>
        </row>
        <row r="338">
          <cell r="A338" t="str">
            <v>4215-500</v>
          </cell>
          <cell r="B338">
            <v>-101998.38</v>
          </cell>
        </row>
        <row r="339">
          <cell r="A339" t="str">
            <v>4215-600</v>
          </cell>
          <cell r="B339">
            <v>-841046.95</v>
          </cell>
        </row>
        <row r="340">
          <cell r="A340" t="str">
            <v>4215-800</v>
          </cell>
          <cell r="B340">
            <v>-423296.61</v>
          </cell>
        </row>
        <row r="341">
          <cell r="A341" t="str">
            <v>4215-900</v>
          </cell>
          <cell r="B341">
            <v>-178272.34</v>
          </cell>
        </row>
        <row r="342">
          <cell r="A342" t="str">
            <v>4215-910</v>
          </cell>
          <cell r="B342">
            <v>0</v>
          </cell>
        </row>
        <row r="343">
          <cell r="A343" t="str">
            <v>4220-500</v>
          </cell>
          <cell r="B343">
            <v>-186913</v>
          </cell>
        </row>
        <row r="344">
          <cell r="A344" t="str">
            <v>4240-400</v>
          </cell>
          <cell r="B344">
            <v>-1924.63</v>
          </cell>
        </row>
        <row r="345">
          <cell r="A345" t="str">
            <v>4240-500</v>
          </cell>
          <cell r="B345">
            <v>-29664.38</v>
          </cell>
        </row>
        <row r="346">
          <cell r="A346" t="str">
            <v>4240-600</v>
          </cell>
          <cell r="B346">
            <v>-44184.44</v>
          </cell>
        </row>
        <row r="347">
          <cell r="A347" t="str">
            <v>4240-800</v>
          </cell>
          <cell r="B347">
            <v>-35802.199999999997</v>
          </cell>
        </row>
        <row r="348">
          <cell r="A348" t="str">
            <v>4240-900</v>
          </cell>
          <cell r="B348">
            <v>-23523.51</v>
          </cell>
        </row>
        <row r="349">
          <cell r="A349" t="str">
            <v>4240-910</v>
          </cell>
          <cell r="B349">
            <v>0</v>
          </cell>
        </row>
        <row r="350">
          <cell r="A350" t="str">
            <v>4250-400</v>
          </cell>
          <cell r="B350">
            <v>-100</v>
          </cell>
        </row>
        <row r="351">
          <cell r="A351" t="str">
            <v>4250-600</v>
          </cell>
          <cell r="B351">
            <v>-5000</v>
          </cell>
        </row>
        <row r="352">
          <cell r="A352" t="str">
            <v>4250-800</v>
          </cell>
          <cell r="B352">
            <v>-9000</v>
          </cell>
        </row>
        <row r="353">
          <cell r="A353" t="str">
            <v>4255-100</v>
          </cell>
          <cell r="B353">
            <v>-245</v>
          </cell>
        </row>
        <row r="354">
          <cell r="A354" t="str">
            <v>4255-400</v>
          </cell>
          <cell r="B354">
            <v>0</v>
          </cell>
        </row>
        <row r="355">
          <cell r="A355" t="str">
            <v>4255-500</v>
          </cell>
          <cell r="B355">
            <v>-13898.68</v>
          </cell>
        </row>
        <row r="356">
          <cell r="A356" t="str">
            <v>4255-600</v>
          </cell>
          <cell r="B356">
            <v>-8576.6</v>
          </cell>
        </row>
        <row r="357">
          <cell r="A357" t="str">
            <v>4255-800</v>
          </cell>
          <cell r="B357">
            <v>-6931.82</v>
          </cell>
        </row>
        <row r="358">
          <cell r="A358" t="str">
            <v>4255-900</v>
          </cell>
          <cell r="B358">
            <v>-30</v>
          </cell>
        </row>
        <row r="359">
          <cell r="A359" t="str">
            <v>4310-100</v>
          </cell>
          <cell r="B359">
            <v>0</v>
          </cell>
        </row>
        <row r="360">
          <cell r="A360" t="str">
            <v>4310-500</v>
          </cell>
          <cell r="B360">
            <v>-998.75</v>
          </cell>
        </row>
        <row r="361">
          <cell r="A361" t="str">
            <v>4310-600</v>
          </cell>
          <cell r="B361">
            <v>-2618.69</v>
          </cell>
        </row>
        <row r="362">
          <cell r="A362" t="str">
            <v>4310-800</v>
          </cell>
          <cell r="B362">
            <v>0</v>
          </cell>
        </row>
        <row r="363">
          <cell r="A363" t="str">
            <v>4326-100</v>
          </cell>
          <cell r="B363">
            <v>-99517.29</v>
          </cell>
        </row>
        <row r="364">
          <cell r="A364" t="str">
            <v>4330-100</v>
          </cell>
          <cell r="B364">
            <v>0</v>
          </cell>
        </row>
        <row r="365">
          <cell r="A365" t="str">
            <v>4340-100</v>
          </cell>
          <cell r="B365">
            <v>-4452.0200000000004</v>
          </cell>
        </row>
        <row r="366">
          <cell r="A366" t="str">
            <v>4400-600</v>
          </cell>
          <cell r="B366">
            <v>0</v>
          </cell>
        </row>
        <row r="367">
          <cell r="A367" t="str">
            <v>4401-600</v>
          </cell>
          <cell r="B367">
            <v>0</v>
          </cell>
        </row>
        <row r="368">
          <cell r="A368" t="str">
            <v>4500-610</v>
          </cell>
          <cell r="B368">
            <v>0</v>
          </cell>
        </row>
        <row r="369">
          <cell r="A369" t="str">
            <v>4501-610</v>
          </cell>
          <cell r="B369">
            <v>0</v>
          </cell>
        </row>
        <row r="370">
          <cell r="A370" t="str">
            <v>4502-610</v>
          </cell>
          <cell r="B370">
            <v>0</v>
          </cell>
        </row>
        <row r="371">
          <cell r="A371" t="str">
            <v>6115-100</v>
          </cell>
          <cell r="B371">
            <v>121289.22</v>
          </cell>
        </row>
        <row r="372">
          <cell r="A372" t="str">
            <v>6115-200</v>
          </cell>
          <cell r="B372">
            <v>455152.12</v>
          </cell>
        </row>
        <row r="373">
          <cell r="A373" t="str">
            <v>6115-400</v>
          </cell>
          <cell r="B373">
            <v>76449.53</v>
          </cell>
        </row>
        <row r="374">
          <cell r="A374" t="str">
            <v>6115-500</v>
          </cell>
          <cell r="B374">
            <v>101079.98</v>
          </cell>
        </row>
        <row r="375">
          <cell r="A375" t="str">
            <v>6115-600</v>
          </cell>
          <cell r="B375">
            <v>272100.76</v>
          </cell>
        </row>
        <row r="376">
          <cell r="A376" t="str">
            <v>6115-800</v>
          </cell>
          <cell r="B376">
            <v>2673.83</v>
          </cell>
        </row>
        <row r="377">
          <cell r="A377" t="str">
            <v>6115-910</v>
          </cell>
          <cell r="B377">
            <v>43803.02</v>
          </cell>
        </row>
        <row r="378">
          <cell r="A378" t="str">
            <v>6117-100</v>
          </cell>
          <cell r="B378">
            <v>237415.65</v>
          </cell>
        </row>
        <row r="379">
          <cell r="A379" t="str">
            <v>6117-200</v>
          </cell>
          <cell r="B379">
            <v>25834.42</v>
          </cell>
        </row>
        <row r="380">
          <cell r="A380" t="str">
            <v>6117-400</v>
          </cell>
          <cell r="B380">
            <v>1500</v>
          </cell>
        </row>
        <row r="381">
          <cell r="A381" t="str">
            <v>6120-200</v>
          </cell>
          <cell r="B381">
            <v>32336.560000000001</v>
          </cell>
        </row>
        <row r="382">
          <cell r="A382" t="str">
            <v>6120-400</v>
          </cell>
          <cell r="B382">
            <v>66083</v>
          </cell>
        </row>
        <row r="383">
          <cell r="A383" t="str">
            <v>6120-500</v>
          </cell>
          <cell r="B383">
            <v>152612.44</v>
          </cell>
        </row>
        <row r="384">
          <cell r="A384" t="str">
            <v>6120-600</v>
          </cell>
          <cell r="B384">
            <v>247751.95</v>
          </cell>
        </row>
        <row r="385">
          <cell r="A385" t="str">
            <v>6120-610</v>
          </cell>
          <cell r="B385">
            <v>0</v>
          </cell>
        </row>
        <row r="386">
          <cell r="A386" t="str">
            <v>6120-800</v>
          </cell>
          <cell r="B386">
            <v>107798.25</v>
          </cell>
        </row>
        <row r="387">
          <cell r="A387" t="str">
            <v>6120-900</v>
          </cell>
          <cell r="B387">
            <v>11981</v>
          </cell>
        </row>
        <row r="388">
          <cell r="A388" t="str">
            <v>6120-910</v>
          </cell>
          <cell r="B388">
            <v>9275</v>
          </cell>
        </row>
        <row r="389">
          <cell r="A389" t="str">
            <v>6121-400</v>
          </cell>
          <cell r="B389">
            <v>1125</v>
          </cell>
        </row>
        <row r="390">
          <cell r="A390" t="str">
            <v>6121-600</v>
          </cell>
          <cell r="B390">
            <v>1624.82</v>
          </cell>
        </row>
        <row r="391">
          <cell r="A391" t="str">
            <v>6121-800</v>
          </cell>
          <cell r="B391">
            <v>4600.17</v>
          </cell>
        </row>
        <row r="392">
          <cell r="A392" t="str">
            <v>6121-900</v>
          </cell>
          <cell r="B392">
            <v>428</v>
          </cell>
        </row>
        <row r="393">
          <cell r="A393" t="str">
            <v>6121-910</v>
          </cell>
          <cell r="B393">
            <v>220</v>
          </cell>
        </row>
        <row r="394">
          <cell r="A394" t="str">
            <v>6130-100</v>
          </cell>
          <cell r="B394">
            <v>0</v>
          </cell>
        </row>
        <row r="395">
          <cell r="A395" t="str">
            <v>6130-400</v>
          </cell>
          <cell r="B395">
            <v>200</v>
          </cell>
        </row>
        <row r="396">
          <cell r="A396" t="str">
            <v>6130-500</v>
          </cell>
          <cell r="B396">
            <v>319</v>
          </cell>
        </row>
        <row r="397">
          <cell r="A397" t="str">
            <v>6130-600</v>
          </cell>
          <cell r="B397">
            <v>0</v>
          </cell>
        </row>
        <row r="398">
          <cell r="A398" t="str">
            <v>6130-800</v>
          </cell>
          <cell r="B398">
            <v>42.29</v>
          </cell>
        </row>
        <row r="399">
          <cell r="A399" t="str">
            <v>6130-900</v>
          </cell>
          <cell r="B399">
            <v>100</v>
          </cell>
        </row>
        <row r="400">
          <cell r="A400" t="str">
            <v>6206-100</v>
          </cell>
          <cell r="B400">
            <v>24645.56</v>
          </cell>
        </row>
        <row r="401">
          <cell r="A401" t="str">
            <v>6206-200</v>
          </cell>
          <cell r="B401">
            <v>58964.6</v>
          </cell>
        </row>
        <row r="402">
          <cell r="A402" t="str">
            <v>6206-400</v>
          </cell>
          <cell r="B402">
            <v>15112.41</v>
          </cell>
        </row>
        <row r="403">
          <cell r="A403" t="str">
            <v>6206-500</v>
          </cell>
          <cell r="B403">
            <v>188888.41</v>
          </cell>
        </row>
        <row r="404">
          <cell r="A404" t="str">
            <v>6206-600</v>
          </cell>
          <cell r="B404">
            <v>276732.38</v>
          </cell>
        </row>
        <row r="405">
          <cell r="A405" t="str">
            <v>6206-610</v>
          </cell>
          <cell r="B405">
            <v>0</v>
          </cell>
        </row>
        <row r="406">
          <cell r="A406" t="str">
            <v>6206-800</v>
          </cell>
          <cell r="B406">
            <v>48000.26</v>
          </cell>
        </row>
        <row r="407">
          <cell r="A407" t="str">
            <v>6206-900</v>
          </cell>
          <cell r="B407">
            <v>581.67999999999995</v>
          </cell>
        </row>
        <row r="408">
          <cell r="A408" t="str">
            <v>6206-910</v>
          </cell>
          <cell r="B408">
            <v>2929.45</v>
          </cell>
        </row>
        <row r="409">
          <cell r="A409" t="str">
            <v>6210-100</v>
          </cell>
          <cell r="B409">
            <v>4414.5200000000004</v>
          </cell>
        </row>
        <row r="410">
          <cell r="A410" t="str">
            <v>6305-100</v>
          </cell>
          <cell r="B410">
            <v>52095.59</v>
          </cell>
        </row>
        <row r="411">
          <cell r="A411" t="str">
            <v>6305-200</v>
          </cell>
          <cell r="B411">
            <v>14709.2</v>
          </cell>
        </row>
        <row r="412">
          <cell r="A412" t="str">
            <v>6305-400</v>
          </cell>
          <cell r="B412">
            <v>7428.46</v>
          </cell>
        </row>
        <row r="413">
          <cell r="A413" t="str">
            <v>6305-500</v>
          </cell>
          <cell r="B413">
            <v>337.66</v>
          </cell>
        </row>
        <row r="414">
          <cell r="A414" t="str">
            <v>6305-600</v>
          </cell>
          <cell r="B414">
            <v>28463.78</v>
          </cell>
        </row>
        <row r="415">
          <cell r="A415" t="str">
            <v>6305-800</v>
          </cell>
          <cell r="B415">
            <v>1788.01</v>
          </cell>
        </row>
        <row r="416">
          <cell r="A416" t="str">
            <v>6305-900</v>
          </cell>
          <cell r="B416">
            <v>0</v>
          </cell>
        </row>
        <row r="417">
          <cell r="A417" t="str">
            <v>6305-910</v>
          </cell>
          <cell r="B417">
            <v>2166.0700000000002</v>
          </cell>
        </row>
        <row r="418">
          <cell r="A418" t="str">
            <v>6320-100</v>
          </cell>
          <cell r="B418">
            <v>45444.26</v>
          </cell>
        </row>
        <row r="419">
          <cell r="A419" t="str">
            <v>6320-200</v>
          </cell>
          <cell r="B419">
            <v>36213.43</v>
          </cell>
        </row>
        <row r="420">
          <cell r="A420" t="str">
            <v>6320-400</v>
          </cell>
          <cell r="B420">
            <v>9418.3799999999992</v>
          </cell>
        </row>
        <row r="421">
          <cell r="A421" t="str">
            <v>6320-500</v>
          </cell>
          <cell r="B421">
            <v>7092.17</v>
          </cell>
        </row>
        <row r="422">
          <cell r="A422" t="str">
            <v>6320-600</v>
          </cell>
          <cell r="B422">
            <v>26320.17</v>
          </cell>
        </row>
        <row r="423">
          <cell r="A423" t="str">
            <v>6320-800</v>
          </cell>
          <cell r="B423">
            <v>370</v>
          </cell>
        </row>
        <row r="424">
          <cell r="A424" t="str">
            <v>6320-910</v>
          </cell>
          <cell r="B424">
            <v>5918.76</v>
          </cell>
        </row>
        <row r="425">
          <cell r="A425" t="str">
            <v>6330-100</v>
          </cell>
          <cell r="B425">
            <v>84.74</v>
          </cell>
        </row>
        <row r="426">
          <cell r="A426" t="str">
            <v>6330-200</v>
          </cell>
          <cell r="B426">
            <v>276.42</v>
          </cell>
        </row>
        <row r="427">
          <cell r="A427" t="str">
            <v>6330-400</v>
          </cell>
          <cell r="B427">
            <v>-54.95</v>
          </cell>
        </row>
        <row r="428">
          <cell r="A428" t="str">
            <v>6330-500</v>
          </cell>
          <cell r="B428">
            <v>-11.44</v>
          </cell>
        </row>
        <row r="429">
          <cell r="A429" t="str">
            <v>6330-600</v>
          </cell>
          <cell r="B429">
            <v>151.84</v>
          </cell>
        </row>
        <row r="430">
          <cell r="A430" t="str">
            <v>6330-800</v>
          </cell>
          <cell r="B430">
            <v>114.37</v>
          </cell>
        </row>
        <row r="431">
          <cell r="A431" t="str">
            <v>6330-900</v>
          </cell>
          <cell r="B431">
            <v>0</v>
          </cell>
        </row>
        <row r="432">
          <cell r="A432" t="str">
            <v>6330-910</v>
          </cell>
          <cell r="B432">
            <v>165.9</v>
          </cell>
        </row>
        <row r="433">
          <cell r="A433" t="str">
            <v>6355-200</v>
          </cell>
          <cell r="B433">
            <v>13400.17</v>
          </cell>
        </row>
        <row r="434">
          <cell r="A434" t="str">
            <v>6355-400</v>
          </cell>
          <cell r="B434">
            <v>0</v>
          </cell>
        </row>
        <row r="435">
          <cell r="A435" t="str">
            <v>6355-500</v>
          </cell>
          <cell r="B435">
            <v>375.1</v>
          </cell>
        </row>
        <row r="436">
          <cell r="A436" t="str">
            <v>6355-600</v>
          </cell>
          <cell r="B436">
            <v>5068.1499999999996</v>
          </cell>
        </row>
        <row r="437">
          <cell r="A437" t="str">
            <v>6355-800</v>
          </cell>
          <cell r="B437">
            <v>2199.1</v>
          </cell>
        </row>
        <row r="438">
          <cell r="A438" t="str">
            <v>6360-200</v>
          </cell>
          <cell r="B438">
            <v>72863.460000000006</v>
          </cell>
        </row>
        <row r="439">
          <cell r="A439" t="str">
            <v>6360-400</v>
          </cell>
          <cell r="B439">
            <v>13248.14</v>
          </cell>
        </row>
        <row r="440">
          <cell r="A440" t="str">
            <v>6360-500</v>
          </cell>
          <cell r="B440">
            <v>17450</v>
          </cell>
        </row>
        <row r="441">
          <cell r="A441" t="str">
            <v>6360-600</v>
          </cell>
          <cell r="B441">
            <v>46713.52</v>
          </cell>
        </row>
        <row r="442">
          <cell r="A442" t="str">
            <v>6360-800</v>
          </cell>
          <cell r="B442">
            <v>354.42</v>
          </cell>
        </row>
        <row r="443">
          <cell r="A443" t="str">
            <v>6360-910</v>
          </cell>
          <cell r="B443">
            <v>7157.86</v>
          </cell>
        </row>
        <row r="444">
          <cell r="A444" t="str">
            <v>6361-100</v>
          </cell>
          <cell r="B444">
            <v>3546.57</v>
          </cell>
        </row>
        <row r="445">
          <cell r="A445" t="str">
            <v>6361-400</v>
          </cell>
          <cell r="B445">
            <v>3199.88</v>
          </cell>
        </row>
        <row r="446">
          <cell r="A446" t="str">
            <v>6361-500</v>
          </cell>
          <cell r="B446">
            <v>6396.22</v>
          </cell>
        </row>
        <row r="447">
          <cell r="A447" t="str">
            <v>6361-600</v>
          </cell>
          <cell r="B447">
            <v>13704.29</v>
          </cell>
        </row>
        <row r="448">
          <cell r="A448" t="str">
            <v>6361-800</v>
          </cell>
          <cell r="B448">
            <v>784.48</v>
          </cell>
        </row>
        <row r="449">
          <cell r="A449" t="str">
            <v>6361-900</v>
          </cell>
          <cell r="B449">
            <v>276.13</v>
          </cell>
        </row>
        <row r="450">
          <cell r="A450" t="str">
            <v>6361-910</v>
          </cell>
          <cell r="B450">
            <v>56.26</v>
          </cell>
        </row>
        <row r="451">
          <cell r="A451" t="str">
            <v>6362-200</v>
          </cell>
          <cell r="B451">
            <v>10949.75</v>
          </cell>
        </row>
        <row r="452">
          <cell r="A452" t="str">
            <v>6362-400</v>
          </cell>
          <cell r="B452">
            <v>4600</v>
          </cell>
        </row>
        <row r="453">
          <cell r="A453" t="str">
            <v>6362-500</v>
          </cell>
          <cell r="B453">
            <v>4600</v>
          </cell>
        </row>
        <row r="454">
          <cell r="A454" t="str">
            <v>6362-600</v>
          </cell>
          <cell r="B454">
            <v>11500</v>
          </cell>
        </row>
        <row r="455">
          <cell r="A455" t="str">
            <v>6362-910</v>
          </cell>
          <cell r="B455">
            <v>2300</v>
          </cell>
        </row>
        <row r="456">
          <cell r="A456" t="str">
            <v>6365-200</v>
          </cell>
          <cell r="B456">
            <v>0</v>
          </cell>
        </row>
        <row r="457">
          <cell r="A457" t="str">
            <v>6365-910</v>
          </cell>
          <cell r="B457">
            <v>1000</v>
          </cell>
        </row>
        <row r="458">
          <cell r="A458" t="str">
            <v>6385-100</v>
          </cell>
          <cell r="B458">
            <v>0</v>
          </cell>
        </row>
        <row r="459">
          <cell r="A459" t="str">
            <v>6385-200</v>
          </cell>
          <cell r="B459">
            <v>13664.08</v>
          </cell>
        </row>
        <row r="460">
          <cell r="A460" t="str">
            <v>6385-500</v>
          </cell>
          <cell r="B460">
            <v>466</v>
          </cell>
        </row>
        <row r="461">
          <cell r="A461" t="str">
            <v>6385-600</v>
          </cell>
          <cell r="B461">
            <v>676.31</v>
          </cell>
        </row>
        <row r="462">
          <cell r="A462" t="str">
            <v>6390-100</v>
          </cell>
          <cell r="B462">
            <v>0</v>
          </cell>
        </row>
        <row r="463">
          <cell r="A463" t="str">
            <v>6390-200</v>
          </cell>
          <cell r="B463">
            <v>11393.98</v>
          </cell>
        </row>
        <row r="464">
          <cell r="A464" t="str">
            <v>6390-400</v>
          </cell>
          <cell r="B464">
            <v>0</v>
          </cell>
        </row>
        <row r="465">
          <cell r="A465" t="str">
            <v>6390-600</v>
          </cell>
          <cell r="B465">
            <v>7610</v>
          </cell>
        </row>
        <row r="466">
          <cell r="A466" t="str">
            <v>6410-100</v>
          </cell>
          <cell r="B466">
            <v>20684.349999999999</v>
          </cell>
        </row>
        <row r="467">
          <cell r="A467" t="str">
            <v>6410-200</v>
          </cell>
          <cell r="B467">
            <v>86270.86</v>
          </cell>
        </row>
        <row r="468">
          <cell r="A468" t="str">
            <v>6410-400</v>
          </cell>
          <cell r="B468">
            <v>2280.6</v>
          </cell>
        </row>
        <row r="469">
          <cell r="A469" t="str">
            <v>6410-500</v>
          </cell>
          <cell r="B469">
            <v>13749.03</v>
          </cell>
        </row>
        <row r="470">
          <cell r="A470" t="str">
            <v>6410-600</v>
          </cell>
          <cell r="B470">
            <v>33309.24</v>
          </cell>
        </row>
        <row r="471">
          <cell r="A471" t="str">
            <v>6410-800</v>
          </cell>
          <cell r="B471">
            <v>2411.33</v>
          </cell>
        </row>
        <row r="472">
          <cell r="A472" t="str">
            <v>6410-900</v>
          </cell>
          <cell r="B472">
            <v>5748.13</v>
          </cell>
        </row>
        <row r="473">
          <cell r="A473" t="str">
            <v>6410-910</v>
          </cell>
          <cell r="B473">
            <v>1471.69</v>
          </cell>
        </row>
        <row r="474">
          <cell r="A474" t="str">
            <v>6420-100</v>
          </cell>
          <cell r="B474">
            <v>530.02</v>
          </cell>
        </row>
        <row r="475">
          <cell r="A475" t="str">
            <v>6420-200</v>
          </cell>
          <cell r="B475">
            <v>7867.54</v>
          </cell>
        </row>
        <row r="476">
          <cell r="A476" t="str">
            <v>6420-400</v>
          </cell>
          <cell r="B476">
            <v>2105.61</v>
          </cell>
        </row>
        <row r="477">
          <cell r="A477" t="str">
            <v>6420-500</v>
          </cell>
          <cell r="B477">
            <v>641.32000000000005</v>
          </cell>
        </row>
        <row r="478">
          <cell r="A478" t="str">
            <v>6420-600</v>
          </cell>
          <cell r="B478">
            <v>2376.5</v>
          </cell>
        </row>
        <row r="479">
          <cell r="A479" t="str">
            <v>6420-800</v>
          </cell>
          <cell r="B479">
            <v>2489.62</v>
          </cell>
        </row>
        <row r="480">
          <cell r="A480" t="str">
            <v>6420-900</v>
          </cell>
          <cell r="B480">
            <v>1859.65</v>
          </cell>
        </row>
        <row r="481">
          <cell r="A481" t="str">
            <v>6420-910</v>
          </cell>
          <cell r="B481">
            <v>438.27</v>
          </cell>
        </row>
        <row r="482">
          <cell r="A482" t="str">
            <v>6425-100</v>
          </cell>
          <cell r="B482">
            <v>10796.32</v>
          </cell>
        </row>
        <row r="483">
          <cell r="A483" t="str">
            <v>6425-200</v>
          </cell>
          <cell r="B483">
            <v>59091.19</v>
          </cell>
        </row>
        <row r="484">
          <cell r="A484" t="str">
            <v>6425-400</v>
          </cell>
          <cell r="B484">
            <v>4118.47</v>
          </cell>
        </row>
        <row r="485">
          <cell r="A485" t="str">
            <v>6425-500</v>
          </cell>
          <cell r="B485">
            <v>9449.25</v>
          </cell>
        </row>
        <row r="486">
          <cell r="A486" t="str">
            <v>6425-600</v>
          </cell>
          <cell r="B486">
            <v>11302.12</v>
          </cell>
        </row>
        <row r="487">
          <cell r="A487" t="str">
            <v>6425-800</v>
          </cell>
          <cell r="B487">
            <v>5596.22</v>
          </cell>
        </row>
        <row r="488">
          <cell r="A488" t="str">
            <v>6425-900</v>
          </cell>
          <cell r="B488">
            <v>3587.5</v>
          </cell>
        </row>
        <row r="489">
          <cell r="A489" t="str">
            <v>6425-910</v>
          </cell>
          <cell r="B489">
            <v>538.22</v>
          </cell>
        </row>
        <row r="490">
          <cell r="A490" t="str">
            <v>6428-200</v>
          </cell>
          <cell r="B490">
            <v>255.68</v>
          </cell>
        </row>
        <row r="491">
          <cell r="A491" t="str">
            <v>6428-400</v>
          </cell>
          <cell r="B491">
            <v>4644.92</v>
          </cell>
        </row>
        <row r="492">
          <cell r="A492" t="str">
            <v>6428-500</v>
          </cell>
          <cell r="B492">
            <v>9808.75</v>
          </cell>
        </row>
        <row r="493">
          <cell r="A493" t="str">
            <v>6428-600</v>
          </cell>
          <cell r="B493">
            <v>7293.98</v>
          </cell>
        </row>
        <row r="494">
          <cell r="A494" t="str">
            <v>6428-800</v>
          </cell>
          <cell r="B494">
            <v>6482.82</v>
          </cell>
        </row>
        <row r="495">
          <cell r="A495" t="str">
            <v>6428-900</v>
          </cell>
          <cell r="B495">
            <v>1590.33</v>
          </cell>
        </row>
        <row r="496">
          <cell r="A496" t="str">
            <v>6428-910</v>
          </cell>
          <cell r="B496">
            <v>2060.75</v>
          </cell>
        </row>
        <row r="497">
          <cell r="A497" t="str">
            <v>6435-100</v>
          </cell>
          <cell r="B497">
            <v>561.1</v>
          </cell>
        </row>
        <row r="498">
          <cell r="A498" t="str">
            <v>6435-200</v>
          </cell>
          <cell r="B498">
            <v>4186.96</v>
          </cell>
        </row>
        <row r="499">
          <cell r="A499" t="str">
            <v>6435-400</v>
          </cell>
          <cell r="B499">
            <v>143.44</v>
          </cell>
        </row>
        <row r="500">
          <cell r="A500" t="str">
            <v>6435-500</v>
          </cell>
          <cell r="B500">
            <v>262.02999999999997</v>
          </cell>
        </row>
        <row r="501">
          <cell r="A501" t="str">
            <v>6435-600</v>
          </cell>
          <cell r="B501">
            <v>777.12</v>
          </cell>
        </row>
        <row r="502">
          <cell r="A502" t="str">
            <v>6435-800</v>
          </cell>
          <cell r="B502">
            <v>773.48</v>
          </cell>
        </row>
        <row r="503">
          <cell r="A503" t="str">
            <v>6435-900</v>
          </cell>
          <cell r="B503">
            <v>549.48</v>
          </cell>
        </row>
        <row r="504">
          <cell r="A504" t="str">
            <v>6435-910</v>
          </cell>
          <cell r="B504">
            <v>123.89</v>
          </cell>
        </row>
        <row r="505">
          <cell r="A505" t="str">
            <v>6440-100</v>
          </cell>
          <cell r="B505">
            <v>0</v>
          </cell>
        </row>
        <row r="506">
          <cell r="A506" t="str">
            <v>6440-200</v>
          </cell>
          <cell r="B506">
            <v>3965.2</v>
          </cell>
        </row>
        <row r="507">
          <cell r="A507" t="str">
            <v>6440-400</v>
          </cell>
          <cell r="B507">
            <v>58.24</v>
          </cell>
        </row>
        <row r="508">
          <cell r="A508" t="str">
            <v>6440-500</v>
          </cell>
          <cell r="B508">
            <v>44.59</v>
          </cell>
        </row>
        <row r="509">
          <cell r="A509" t="str">
            <v>6440-600</v>
          </cell>
          <cell r="B509">
            <v>29.61</v>
          </cell>
        </row>
        <row r="510">
          <cell r="A510" t="str">
            <v>6440-800</v>
          </cell>
          <cell r="B510">
            <v>56.98</v>
          </cell>
        </row>
        <row r="511">
          <cell r="A511" t="str">
            <v>6440-900</v>
          </cell>
          <cell r="B511">
            <v>146.41</v>
          </cell>
        </row>
        <row r="512">
          <cell r="A512" t="str">
            <v>6445-100</v>
          </cell>
          <cell r="B512">
            <v>86</v>
          </cell>
        </row>
        <row r="513">
          <cell r="A513" t="str">
            <v>6445-200</v>
          </cell>
          <cell r="B513">
            <v>529.98</v>
          </cell>
        </row>
        <row r="514">
          <cell r="A514" t="str">
            <v>6445-500</v>
          </cell>
          <cell r="B514">
            <v>135.78</v>
          </cell>
        </row>
        <row r="515">
          <cell r="A515" t="str">
            <v>6445-600</v>
          </cell>
          <cell r="B515">
            <v>52.63</v>
          </cell>
        </row>
        <row r="516">
          <cell r="A516" t="str">
            <v>6445-800</v>
          </cell>
          <cell r="B516">
            <v>20</v>
          </cell>
        </row>
        <row r="517">
          <cell r="A517" t="str">
            <v>6450-100</v>
          </cell>
          <cell r="B517">
            <v>6</v>
          </cell>
        </row>
        <row r="518">
          <cell r="A518" t="str">
            <v>6450-200</v>
          </cell>
          <cell r="B518">
            <v>577.54999999999995</v>
          </cell>
        </row>
        <row r="519">
          <cell r="A519" t="str">
            <v>6450-400</v>
          </cell>
          <cell r="B519">
            <v>7</v>
          </cell>
        </row>
        <row r="520">
          <cell r="A520" t="str">
            <v>6450-600</v>
          </cell>
          <cell r="B520">
            <v>8.61</v>
          </cell>
        </row>
        <row r="521">
          <cell r="A521" t="str">
            <v>6450-800</v>
          </cell>
          <cell r="B521">
            <v>244.25</v>
          </cell>
        </row>
        <row r="522">
          <cell r="A522" t="str">
            <v>6450-900</v>
          </cell>
          <cell r="B522">
            <v>0</v>
          </cell>
        </row>
        <row r="523">
          <cell r="A523" t="str">
            <v>6505-100</v>
          </cell>
          <cell r="B523">
            <v>1397.75</v>
          </cell>
        </row>
        <row r="524">
          <cell r="A524" t="str">
            <v>6505-200</v>
          </cell>
          <cell r="B524">
            <v>374.96</v>
          </cell>
        </row>
        <row r="525">
          <cell r="A525" t="str">
            <v>6505-400</v>
          </cell>
          <cell r="B525">
            <v>208</v>
          </cell>
        </row>
        <row r="526">
          <cell r="A526" t="str">
            <v>6505-500</v>
          </cell>
          <cell r="B526">
            <v>1755</v>
          </cell>
        </row>
        <row r="527">
          <cell r="A527" t="str">
            <v>6505-600</v>
          </cell>
          <cell r="B527">
            <v>2009.2</v>
          </cell>
        </row>
        <row r="528">
          <cell r="A528" t="str">
            <v>6505-800</v>
          </cell>
          <cell r="B528">
            <v>71.63</v>
          </cell>
        </row>
        <row r="529">
          <cell r="A529" t="str">
            <v>6505-900</v>
          </cell>
          <cell r="B529">
            <v>190.09</v>
          </cell>
        </row>
        <row r="530">
          <cell r="A530" t="str">
            <v>6505-910</v>
          </cell>
          <cell r="B530">
            <v>23.63</v>
          </cell>
        </row>
        <row r="531">
          <cell r="A531" t="str">
            <v>6515-100</v>
          </cell>
          <cell r="B531">
            <v>154.88999999999999</v>
          </cell>
        </row>
        <row r="532">
          <cell r="A532" t="str">
            <v>6515-200</v>
          </cell>
          <cell r="B532">
            <v>155</v>
          </cell>
        </row>
        <row r="533">
          <cell r="A533" t="str">
            <v>6515-500</v>
          </cell>
          <cell r="B533">
            <v>829.05</v>
          </cell>
        </row>
        <row r="534">
          <cell r="A534" t="str">
            <v>6515-600</v>
          </cell>
          <cell r="B534">
            <v>93.17</v>
          </cell>
        </row>
        <row r="535">
          <cell r="A535" t="str">
            <v>6515-800</v>
          </cell>
          <cell r="B535">
            <v>148.51</v>
          </cell>
        </row>
        <row r="536">
          <cell r="A536" t="str">
            <v>6515-900</v>
          </cell>
          <cell r="B536">
            <v>286.98</v>
          </cell>
        </row>
        <row r="537">
          <cell r="A537" t="str">
            <v>6515-910</v>
          </cell>
          <cell r="B537">
            <v>123.01</v>
          </cell>
        </row>
        <row r="538">
          <cell r="A538" t="str">
            <v>6520-100</v>
          </cell>
          <cell r="B538">
            <v>17</v>
          </cell>
        </row>
        <row r="539">
          <cell r="A539" t="str">
            <v>6520-500</v>
          </cell>
          <cell r="B539">
            <v>0</v>
          </cell>
        </row>
        <row r="540">
          <cell r="A540" t="str">
            <v>6525-100</v>
          </cell>
          <cell r="B540">
            <v>0</v>
          </cell>
        </row>
        <row r="541">
          <cell r="A541" t="str">
            <v>6528-100</v>
          </cell>
          <cell r="B541">
            <v>1599.75</v>
          </cell>
        </row>
        <row r="542">
          <cell r="A542" t="str">
            <v>6530-200</v>
          </cell>
          <cell r="B542">
            <v>950</v>
          </cell>
        </row>
        <row r="543">
          <cell r="A543" t="str">
            <v>6530-400</v>
          </cell>
          <cell r="B543">
            <v>3095.39</v>
          </cell>
        </row>
        <row r="544">
          <cell r="A544" t="str">
            <v>6530-500</v>
          </cell>
          <cell r="B544">
            <v>450</v>
          </cell>
        </row>
        <row r="545">
          <cell r="A545" t="str">
            <v>6530-600</v>
          </cell>
          <cell r="B545">
            <v>21180.3</v>
          </cell>
        </row>
        <row r="546">
          <cell r="A546" t="str">
            <v>6530-800</v>
          </cell>
          <cell r="B546">
            <v>0</v>
          </cell>
        </row>
        <row r="547">
          <cell r="A547" t="str">
            <v>6530-900</v>
          </cell>
          <cell r="B547">
            <v>175</v>
          </cell>
        </row>
        <row r="548">
          <cell r="A548" t="str">
            <v>6610-100</v>
          </cell>
          <cell r="B548">
            <v>93518.04</v>
          </cell>
        </row>
        <row r="549">
          <cell r="A549" t="str">
            <v>6610-400</v>
          </cell>
          <cell r="B549">
            <v>38520</v>
          </cell>
        </row>
        <row r="550">
          <cell r="A550" t="str">
            <v>6610-500</v>
          </cell>
          <cell r="B550">
            <v>-3937.5</v>
          </cell>
        </row>
        <row r="551">
          <cell r="A551" t="str">
            <v>6610-600</v>
          </cell>
          <cell r="B551">
            <v>154665.5</v>
          </cell>
        </row>
        <row r="552">
          <cell r="A552" t="str">
            <v>6610-800</v>
          </cell>
          <cell r="B552">
            <v>0</v>
          </cell>
        </row>
        <row r="553">
          <cell r="A553" t="str">
            <v>6610-900</v>
          </cell>
          <cell r="B553">
            <v>8784.7800000000007</v>
          </cell>
        </row>
        <row r="554">
          <cell r="A554" t="str">
            <v>6610-910</v>
          </cell>
          <cell r="B554">
            <v>4741.3599999999997</v>
          </cell>
        </row>
        <row r="555">
          <cell r="A555" t="str">
            <v>6611-600</v>
          </cell>
          <cell r="B555">
            <v>0</v>
          </cell>
        </row>
        <row r="556">
          <cell r="A556" t="str">
            <v>6620-100</v>
          </cell>
          <cell r="B556">
            <v>5171.78</v>
          </cell>
        </row>
        <row r="557">
          <cell r="A557" t="str">
            <v>6620-400</v>
          </cell>
          <cell r="B557">
            <v>6227.62</v>
          </cell>
        </row>
        <row r="558">
          <cell r="A558" t="str">
            <v>6620-500</v>
          </cell>
          <cell r="B558">
            <v>12026.85</v>
          </cell>
        </row>
        <row r="559">
          <cell r="A559" t="str">
            <v>6620-600</v>
          </cell>
          <cell r="B559">
            <v>14859.02</v>
          </cell>
        </row>
        <row r="560">
          <cell r="A560" t="str">
            <v>6620-610</v>
          </cell>
          <cell r="B560">
            <v>0</v>
          </cell>
        </row>
        <row r="561">
          <cell r="A561" t="str">
            <v>6620-800</v>
          </cell>
          <cell r="B561">
            <v>1857.37</v>
          </cell>
        </row>
        <row r="562">
          <cell r="A562" t="str">
            <v>6620-900</v>
          </cell>
          <cell r="B562">
            <v>10575.68</v>
          </cell>
        </row>
        <row r="563">
          <cell r="A563" t="str">
            <v>6620-910</v>
          </cell>
          <cell r="B563">
            <v>2410.2399999999998</v>
          </cell>
        </row>
        <row r="564">
          <cell r="A564" t="str">
            <v>6621-600</v>
          </cell>
          <cell r="B564">
            <v>0</v>
          </cell>
        </row>
        <row r="565">
          <cell r="A565" t="str">
            <v>6621-610</v>
          </cell>
          <cell r="B565">
            <v>0</v>
          </cell>
        </row>
        <row r="566">
          <cell r="A566" t="str">
            <v>6710-200</v>
          </cell>
          <cell r="B566">
            <v>268957.19</v>
          </cell>
        </row>
        <row r="567">
          <cell r="A567" t="str">
            <v>6710-400</v>
          </cell>
          <cell r="B567">
            <v>2962.5</v>
          </cell>
        </row>
        <row r="568">
          <cell r="A568" t="str">
            <v>6710-500</v>
          </cell>
          <cell r="B568">
            <v>0</v>
          </cell>
        </row>
        <row r="569">
          <cell r="A569" t="str">
            <v>6710-600</v>
          </cell>
          <cell r="B569">
            <v>120711.25</v>
          </cell>
        </row>
        <row r="570">
          <cell r="A570" t="str">
            <v>6710-610</v>
          </cell>
          <cell r="B570">
            <v>0</v>
          </cell>
        </row>
        <row r="571">
          <cell r="A571" t="str">
            <v>6710-800</v>
          </cell>
          <cell r="B571">
            <v>14320</v>
          </cell>
        </row>
        <row r="572">
          <cell r="A572" t="str">
            <v>6710-900</v>
          </cell>
          <cell r="B572">
            <v>441.99</v>
          </cell>
        </row>
        <row r="573">
          <cell r="A573" t="str">
            <v>6710-910</v>
          </cell>
          <cell r="B573">
            <v>0</v>
          </cell>
        </row>
        <row r="574">
          <cell r="A574" t="str">
            <v>6711-200</v>
          </cell>
          <cell r="B574">
            <v>6337.49</v>
          </cell>
        </row>
        <row r="575">
          <cell r="A575" t="str">
            <v>6711-400</v>
          </cell>
          <cell r="B575">
            <v>4049.81</v>
          </cell>
        </row>
        <row r="576">
          <cell r="A576" t="str">
            <v>6711-600</v>
          </cell>
          <cell r="B576">
            <v>4412.26</v>
          </cell>
        </row>
        <row r="577">
          <cell r="A577" t="str">
            <v>6712-200</v>
          </cell>
          <cell r="B577">
            <v>0</v>
          </cell>
        </row>
        <row r="578">
          <cell r="A578" t="str">
            <v>6712-400</v>
          </cell>
          <cell r="B578">
            <v>14509.56</v>
          </cell>
        </row>
        <row r="579">
          <cell r="A579" t="str">
            <v>6712-600</v>
          </cell>
          <cell r="B579">
            <v>164452.96</v>
          </cell>
        </row>
        <row r="580">
          <cell r="A580" t="str">
            <v>6712-800</v>
          </cell>
          <cell r="B580">
            <v>0</v>
          </cell>
        </row>
        <row r="581">
          <cell r="A581" t="str">
            <v>6713-400</v>
          </cell>
          <cell r="B581">
            <v>1361.5</v>
          </cell>
        </row>
        <row r="582">
          <cell r="A582" t="str">
            <v>6713-500</v>
          </cell>
          <cell r="B582">
            <v>6068.95</v>
          </cell>
        </row>
        <row r="583">
          <cell r="A583" t="str">
            <v>6713-600</v>
          </cell>
          <cell r="B583">
            <v>213844.55</v>
          </cell>
        </row>
        <row r="584">
          <cell r="A584" t="str">
            <v>6713-800</v>
          </cell>
          <cell r="B584">
            <v>19340.18</v>
          </cell>
        </row>
        <row r="585">
          <cell r="A585" t="str">
            <v>6713-900</v>
          </cell>
          <cell r="B585">
            <v>4480</v>
          </cell>
        </row>
        <row r="586">
          <cell r="A586" t="str">
            <v>6720-100</v>
          </cell>
          <cell r="B586">
            <v>93691</v>
          </cell>
        </row>
        <row r="587">
          <cell r="A587" t="str">
            <v>6720-200</v>
          </cell>
          <cell r="B587">
            <v>3603.69</v>
          </cell>
        </row>
        <row r="588">
          <cell r="A588" t="str">
            <v>6720-400</v>
          </cell>
          <cell r="B588">
            <v>0</v>
          </cell>
        </row>
        <row r="589">
          <cell r="A589" t="str">
            <v>6720-600</v>
          </cell>
          <cell r="B589">
            <v>0</v>
          </cell>
        </row>
        <row r="590">
          <cell r="A590" t="str">
            <v>6720-800</v>
          </cell>
          <cell r="B590">
            <v>800</v>
          </cell>
        </row>
        <row r="591">
          <cell r="A591" t="str">
            <v>6730-100</v>
          </cell>
          <cell r="B591">
            <v>7645.5</v>
          </cell>
        </row>
        <row r="592">
          <cell r="A592" t="str">
            <v>6730-200</v>
          </cell>
          <cell r="B592">
            <v>601040.93000000005</v>
          </cell>
        </row>
        <row r="593">
          <cell r="A593" t="str">
            <v>6730-400</v>
          </cell>
          <cell r="B593">
            <v>6204</v>
          </cell>
        </row>
        <row r="594">
          <cell r="A594" t="str">
            <v>6730-500</v>
          </cell>
          <cell r="B594">
            <v>17787.599999999999</v>
          </cell>
        </row>
        <row r="595">
          <cell r="A595" t="str">
            <v>6730-600</v>
          </cell>
          <cell r="B595">
            <v>42294.92</v>
          </cell>
        </row>
        <row r="596">
          <cell r="A596" t="str">
            <v>6730-800</v>
          </cell>
          <cell r="B596">
            <v>2864</v>
          </cell>
        </row>
        <row r="597">
          <cell r="A597" t="str">
            <v>6730-910</v>
          </cell>
          <cell r="B597">
            <v>155</v>
          </cell>
        </row>
        <row r="598">
          <cell r="A598" t="str">
            <v>6740-400</v>
          </cell>
          <cell r="B598">
            <v>1075</v>
          </cell>
        </row>
        <row r="599">
          <cell r="A599" t="str">
            <v>6740-600</v>
          </cell>
          <cell r="B599">
            <v>8545.5</v>
          </cell>
        </row>
        <row r="600">
          <cell r="A600" t="str">
            <v>6740-800</v>
          </cell>
          <cell r="B600">
            <v>47.93</v>
          </cell>
        </row>
        <row r="601">
          <cell r="A601" t="str">
            <v>6810-100</v>
          </cell>
          <cell r="B601">
            <v>0</v>
          </cell>
        </row>
        <row r="602">
          <cell r="A602" t="str">
            <v>6810-200</v>
          </cell>
          <cell r="B602">
            <v>236681.49</v>
          </cell>
        </row>
        <row r="603">
          <cell r="A603" t="str">
            <v>6810-600</v>
          </cell>
          <cell r="B603">
            <v>0</v>
          </cell>
        </row>
        <row r="604">
          <cell r="A604" t="str">
            <v>6920-400</v>
          </cell>
          <cell r="B604">
            <v>5289.84</v>
          </cell>
        </row>
        <row r="605">
          <cell r="A605" t="str">
            <v>6920-500</v>
          </cell>
          <cell r="B605">
            <v>4121.3</v>
          </cell>
        </row>
        <row r="606">
          <cell r="A606" t="str">
            <v>6920-800</v>
          </cell>
          <cell r="B606">
            <v>15378.88</v>
          </cell>
        </row>
        <row r="607">
          <cell r="A607" t="str">
            <v>6930-200</v>
          </cell>
          <cell r="B607">
            <v>0</v>
          </cell>
        </row>
        <row r="608">
          <cell r="A608" t="str">
            <v>6930-400</v>
          </cell>
          <cell r="B608">
            <v>20</v>
          </cell>
        </row>
        <row r="609">
          <cell r="A609" t="str">
            <v>6930-500</v>
          </cell>
          <cell r="B609">
            <v>128834.36</v>
          </cell>
        </row>
        <row r="610">
          <cell r="A610" t="str">
            <v>6930-600</v>
          </cell>
          <cell r="B610">
            <v>0</v>
          </cell>
        </row>
        <row r="611">
          <cell r="A611" t="str">
            <v>7010-400</v>
          </cell>
          <cell r="B611">
            <v>33755</v>
          </cell>
        </row>
        <row r="612">
          <cell r="A612" t="str">
            <v>7010-500</v>
          </cell>
          <cell r="B612">
            <v>18654.77</v>
          </cell>
        </row>
        <row r="613">
          <cell r="A613" t="str">
            <v>7010-600</v>
          </cell>
          <cell r="B613">
            <v>46380.07</v>
          </cell>
        </row>
        <row r="614">
          <cell r="A614" t="str">
            <v>7010-800</v>
          </cell>
          <cell r="B614">
            <v>3554.27</v>
          </cell>
        </row>
        <row r="615">
          <cell r="A615" t="str">
            <v>7010-900</v>
          </cell>
          <cell r="B615">
            <v>4327.16</v>
          </cell>
        </row>
        <row r="616">
          <cell r="A616" t="str">
            <v>7010-910</v>
          </cell>
          <cell r="B616">
            <v>259.47000000000003</v>
          </cell>
        </row>
        <row r="617">
          <cell r="A617" t="str">
            <v>7015-100</v>
          </cell>
          <cell r="B617">
            <v>3651.53</v>
          </cell>
        </row>
        <row r="618">
          <cell r="A618" t="str">
            <v>7015-200</v>
          </cell>
          <cell r="B618">
            <v>2907.01</v>
          </cell>
        </row>
        <row r="619">
          <cell r="A619" t="str">
            <v>7015-400</v>
          </cell>
          <cell r="B619">
            <v>5654.97</v>
          </cell>
        </row>
        <row r="620">
          <cell r="A620" t="str">
            <v>7015-500</v>
          </cell>
          <cell r="B620">
            <v>7309.26</v>
          </cell>
        </row>
        <row r="621">
          <cell r="A621" t="str">
            <v>7015-600</v>
          </cell>
          <cell r="B621">
            <v>13545.96</v>
          </cell>
        </row>
        <row r="622">
          <cell r="A622" t="str">
            <v>7015-610</v>
          </cell>
          <cell r="B622">
            <v>0</v>
          </cell>
        </row>
        <row r="623">
          <cell r="A623" t="str">
            <v>7015-800</v>
          </cell>
          <cell r="B623">
            <v>1974.59</v>
          </cell>
        </row>
        <row r="624">
          <cell r="A624" t="str">
            <v>7015-900</v>
          </cell>
          <cell r="B624">
            <v>1572.04</v>
          </cell>
        </row>
        <row r="625">
          <cell r="A625" t="str">
            <v>7015-910</v>
          </cell>
          <cell r="B625">
            <v>443.28</v>
          </cell>
        </row>
        <row r="626">
          <cell r="A626" t="str">
            <v>7020-100</v>
          </cell>
          <cell r="B626">
            <v>4378.42</v>
          </cell>
        </row>
        <row r="627">
          <cell r="A627" t="str">
            <v>7030-100</v>
          </cell>
          <cell r="B627">
            <v>2883</v>
          </cell>
        </row>
        <row r="628">
          <cell r="A628" t="str">
            <v>7030-400</v>
          </cell>
          <cell r="B628">
            <v>262.88</v>
          </cell>
        </row>
        <row r="629">
          <cell r="A629" t="str">
            <v>7030-500</v>
          </cell>
          <cell r="B629">
            <v>1311.57</v>
          </cell>
        </row>
        <row r="630">
          <cell r="A630" t="str">
            <v>7030-600</v>
          </cell>
          <cell r="B630">
            <v>5343.55</v>
          </cell>
        </row>
        <row r="631">
          <cell r="A631" t="str">
            <v>7030-800</v>
          </cell>
          <cell r="B631">
            <v>865.13</v>
          </cell>
        </row>
        <row r="632">
          <cell r="A632" t="str">
            <v>7030-900</v>
          </cell>
          <cell r="B632">
            <v>1320.19</v>
          </cell>
        </row>
        <row r="633">
          <cell r="A633" t="str">
            <v>7030-910</v>
          </cell>
          <cell r="B633">
            <v>130</v>
          </cell>
        </row>
        <row r="634">
          <cell r="A634" t="str">
            <v>7035-100</v>
          </cell>
          <cell r="B634">
            <v>1732.94</v>
          </cell>
        </row>
        <row r="635">
          <cell r="A635" t="str">
            <v>7035-400</v>
          </cell>
          <cell r="B635">
            <v>1</v>
          </cell>
        </row>
        <row r="636">
          <cell r="A636" t="str">
            <v>7035-600</v>
          </cell>
          <cell r="B636">
            <v>16.489999999999998</v>
          </cell>
        </row>
        <row r="637">
          <cell r="A637" t="str">
            <v>7035-800</v>
          </cell>
          <cell r="B637">
            <v>0.55000000000000004</v>
          </cell>
        </row>
        <row r="638">
          <cell r="A638" t="str">
            <v>7035-900</v>
          </cell>
          <cell r="B638">
            <v>0.21</v>
          </cell>
        </row>
        <row r="639">
          <cell r="A639" t="str">
            <v>7040-100</v>
          </cell>
          <cell r="B639">
            <v>10388.64</v>
          </cell>
        </row>
        <row r="640">
          <cell r="A640" t="str">
            <v>7040-200</v>
          </cell>
          <cell r="B640">
            <v>566.63</v>
          </cell>
        </row>
        <row r="641">
          <cell r="A641" t="str">
            <v>7040-400</v>
          </cell>
          <cell r="B641">
            <v>4646.46</v>
          </cell>
        </row>
        <row r="642">
          <cell r="A642" t="str">
            <v>7040-500</v>
          </cell>
          <cell r="B642">
            <v>6998.9</v>
          </cell>
        </row>
        <row r="643">
          <cell r="A643" t="str">
            <v>7040-600</v>
          </cell>
          <cell r="B643">
            <v>7694.21</v>
          </cell>
        </row>
        <row r="644">
          <cell r="A644" t="str">
            <v>7040-610</v>
          </cell>
          <cell r="B644">
            <v>0</v>
          </cell>
        </row>
        <row r="645">
          <cell r="A645" t="str">
            <v>7040-800</v>
          </cell>
          <cell r="B645">
            <v>1044.4000000000001</v>
          </cell>
        </row>
        <row r="646">
          <cell r="A646" t="str">
            <v>7040-900</v>
          </cell>
          <cell r="B646">
            <v>936.04</v>
          </cell>
        </row>
        <row r="647">
          <cell r="A647" t="str">
            <v>7040-910</v>
          </cell>
          <cell r="B647">
            <v>660.05</v>
          </cell>
        </row>
        <row r="648">
          <cell r="A648" t="str">
            <v>7041-600</v>
          </cell>
          <cell r="B648">
            <v>0</v>
          </cell>
        </row>
        <row r="649">
          <cell r="A649" t="str">
            <v>7041-610</v>
          </cell>
          <cell r="B649">
            <v>0</v>
          </cell>
        </row>
        <row r="650">
          <cell r="A650" t="str">
            <v>7045-100</v>
          </cell>
          <cell r="B650">
            <v>1196.26</v>
          </cell>
        </row>
        <row r="651">
          <cell r="A651" t="str">
            <v>7045-200</v>
          </cell>
          <cell r="B651">
            <v>684.41</v>
          </cell>
        </row>
        <row r="652">
          <cell r="A652" t="str">
            <v>7045-400</v>
          </cell>
          <cell r="B652">
            <v>543.14</v>
          </cell>
        </row>
        <row r="653">
          <cell r="A653" t="str">
            <v>7045-500</v>
          </cell>
          <cell r="B653">
            <v>4704.43</v>
          </cell>
        </row>
        <row r="654">
          <cell r="A654" t="str">
            <v>7045-600</v>
          </cell>
          <cell r="B654">
            <v>8442.9599999999991</v>
          </cell>
        </row>
        <row r="655">
          <cell r="A655" t="str">
            <v>7045-800</v>
          </cell>
          <cell r="B655">
            <v>388.64</v>
          </cell>
        </row>
        <row r="656">
          <cell r="A656" t="str">
            <v>7045-900</v>
          </cell>
          <cell r="B656">
            <v>3.27</v>
          </cell>
        </row>
        <row r="657">
          <cell r="A657" t="str">
            <v>7045-910</v>
          </cell>
          <cell r="B657">
            <v>64</v>
          </cell>
        </row>
        <row r="658">
          <cell r="A658" t="str">
            <v>7050-100</v>
          </cell>
          <cell r="B658">
            <v>9411.52</v>
          </cell>
        </row>
        <row r="659">
          <cell r="A659" t="str">
            <v>7050-200</v>
          </cell>
          <cell r="B659">
            <v>469.38</v>
          </cell>
        </row>
        <row r="660">
          <cell r="A660" t="str">
            <v>7050-400</v>
          </cell>
          <cell r="B660">
            <v>1545.65</v>
          </cell>
        </row>
        <row r="661">
          <cell r="A661" t="str">
            <v>7050-500</v>
          </cell>
          <cell r="B661">
            <v>498.25</v>
          </cell>
        </row>
        <row r="662">
          <cell r="A662" t="str">
            <v>7050-600</v>
          </cell>
          <cell r="B662">
            <v>1209.97</v>
          </cell>
        </row>
        <row r="663">
          <cell r="A663" t="str">
            <v>7050-800</v>
          </cell>
          <cell r="B663">
            <v>793.75</v>
          </cell>
        </row>
        <row r="664">
          <cell r="A664" t="str">
            <v>7050-900</v>
          </cell>
          <cell r="B664">
            <v>20.16</v>
          </cell>
        </row>
        <row r="665">
          <cell r="A665" t="str">
            <v>7050-910</v>
          </cell>
          <cell r="B665">
            <v>10.55</v>
          </cell>
        </row>
        <row r="666">
          <cell r="A666" t="str">
            <v>7055-100</v>
          </cell>
          <cell r="B666">
            <v>51932.4</v>
          </cell>
        </row>
        <row r="667">
          <cell r="A667" t="str">
            <v>7055-200</v>
          </cell>
          <cell r="B667">
            <v>142.13</v>
          </cell>
        </row>
        <row r="668">
          <cell r="A668" t="str">
            <v>7055-400</v>
          </cell>
          <cell r="B668">
            <v>1736.71</v>
          </cell>
        </row>
        <row r="669">
          <cell r="A669" t="str">
            <v>7055-500</v>
          </cell>
          <cell r="B669">
            <v>5182.38</v>
          </cell>
        </row>
        <row r="670">
          <cell r="A670" t="str">
            <v>7055-600</v>
          </cell>
          <cell r="B670">
            <v>110.94</v>
          </cell>
        </row>
        <row r="671">
          <cell r="A671" t="str">
            <v>7055-800</v>
          </cell>
          <cell r="B671">
            <v>360.11</v>
          </cell>
        </row>
        <row r="672">
          <cell r="A672" t="str">
            <v>7055-900</v>
          </cell>
          <cell r="B672">
            <v>1404.63</v>
          </cell>
        </row>
        <row r="673">
          <cell r="A673" t="str">
            <v>7055-910</v>
          </cell>
          <cell r="B673">
            <v>65.58</v>
          </cell>
        </row>
        <row r="674">
          <cell r="A674" t="str">
            <v>7060-600</v>
          </cell>
          <cell r="B674">
            <v>35.33</v>
          </cell>
        </row>
        <row r="675">
          <cell r="A675" t="str">
            <v>7075-100</v>
          </cell>
          <cell r="B675">
            <v>98.88</v>
          </cell>
        </row>
        <row r="676">
          <cell r="A676" t="str">
            <v>7075-200</v>
          </cell>
          <cell r="B676">
            <v>163</v>
          </cell>
        </row>
        <row r="677">
          <cell r="A677" t="str">
            <v>7075-400</v>
          </cell>
          <cell r="B677">
            <v>2499.15</v>
          </cell>
        </row>
        <row r="678">
          <cell r="A678" t="str">
            <v>7075-500</v>
          </cell>
          <cell r="B678">
            <v>848.26</v>
          </cell>
        </row>
        <row r="679">
          <cell r="A679" t="str">
            <v>7075-600</v>
          </cell>
          <cell r="B679">
            <v>2169.9899999999998</v>
          </cell>
        </row>
        <row r="680">
          <cell r="A680" t="str">
            <v>7075-800</v>
          </cell>
          <cell r="B680">
            <v>181.84</v>
          </cell>
        </row>
        <row r="681">
          <cell r="A681" t="str">
            <v>7075-900</v>
          </cell>
          <cell r="B681">
            <v>49.07</v>
          </cell>
        </row>
        <row r="682">
          <cell r="A682" t="str">
            <v>7075-910</v>
          </cell>
          <cell r="B682">
            <v>280.89999999999998</v>
          </cell>
        </row>
        <row r="683">
          <cell r="A683" t="str">
            <v>7110-100</v>
          </cell>
          <cell r="B683">
            <v>36770.54</v>
          </cell>
        </row>
        <row r="684">
          <cell r="A684" t="str">
            <v>7110-200</v>
          </cell>
          <cell r="B684">
            <v>2306.79</v>
          </cell>
        </row>
        <row r="685">
          <cell r="A685" t="str">
            <v>7110-400</v>
          </cell>
          <cell r="B685">
            <v>17356.64</v>
          </cell>
        </row>
        <row r="686">
          <cell r="A686" t="str">
            <v>7110-500</v>
          </cell>
          <cell r="B686">
            <v>38658.03</v>
          </cell>
        </row>
        <row r="687">
          <cell r="A687" t="str">
            <v>7110-600</v>
          </cell>
          <cell r="B687">
            <v>47718.75</v>
          </cell>
        </row>
        <row r="688">
          <cell r="A688" t="str">
            <v>7110-800</v>
          </cell>
          <cell r="B688">
            <v>8370.89</v>
          </cell>
        </row>
        <row r="689">
          <cell r="A689" t="str">
            <v>7110-900</v>
          </cell>
          <cell r="B689">
            <v>1029.1099999999999</v>
          </cell>
        </row>
        <row r="690">
          <cell r="A690" t="str">
            <v>7110-910</v>
          </cell>
          <cell r="B690">
            <v>6602.16</v>
          </cell>
        </row>
        <row r="691">
          <cell r="A691" t="str">
            <v>7115-100</v>
          </cell>
          <cell r="B691">
            <v>49433.72</v>
          </cell>
        </row>
        <row r="692">
          <cell r="A692" t="str">
            <v>7115-200</v>
          </cell>
          <cell r="B692">
            <v>0</v>
          </cell>
        </row>
        <row r="693">
          <cell r="A693" t="str">
            <v>7115-400</v>
          </cell>
          <cell r="B693">
            <v>4204.5200000000004</v>
          </cell>
        </row>
        <row r="694">
          <cell r="A694" t="str">
            <v>7115-500</v>
          </cell>
          <cell r="B694">
            <v>8524.2199999999993</v>
          </cell>
        </row>
        <row r="695">
          <cell r="A695" t="str">
            <v>7115-600</v>
          </cell>
          <cell r="B695">
            <v>6902.61</v>
          </cell>
        </row>
        <row r="696">
          <cell r="A696" t="str">
            <v>7115-800</v>
          </cell>
          <cell r="B696">
            <v>1902.54</v>
          </cell>
        </row>
        <row r="697">
          <cell r="A697" t="str">
            <v>7115-900</v>
          </cell>
          <cell r="B697">
            <v>992.75</v>
          </cell>
        </row>
        <row r="698">
          <cell r="A698" t="str">
            <v>7115-910</v>
          </cell>
          <cell r="B698">
            <v>679.71</v>
          </cell>
        </row>
        <row r="699">
          <cell r="A699" t="str">
            <v>7120-100</v>
          </cell>
          <cell r="B699">
            <v>30217.599999999999</v>
          </cell>
        </row>
        <row r="700">
          <cell r="A700" t="str">
            <v>7120-600</v>
          </cell>
          <cell r="B700">
            <v>-0.02</v>
          </cell>
        </row>
        <row r="701">
          <cell r="A701" t="str">
            <v>7120-910</v>
          </cell>
          <cell r="B701">
            <v>4492.12</v>
          </cell>
        </row>
        <row r="702">
          <cell r="A702" t="str">
            <v>7125-500</v>
          </cell>
          <cell r="B702">
            <v>48709.78</v>
          </cell>
        </row>
        <row r="703">
          <cell r="A703" t="str">
            <v>7125-600</v>
          </cell>
          <cell r="B703">
            <v>0</v>
          </cell>
        </row>
        <row r="704">
          <cell r="A704" t="str">
            <v>7210-100</v>
          </cell>
          <cell r="B704">
            <v>20753.09</v>
          </cell>
        </row>
        <row r="705">
          <cell r="A705" t="str">
            <v>7210-200</v>
          </cell>
          <cell r="B705">
            <v>12034.16</v>
          </cell>
        </row>
        <row r="706">
          <cell r="A706" t="str">
            <v>7210-400</v>
          </cell>
          <cell r="B706">
            <v>20131.689999999999</v>
          </cell>
        </row>
        <row r="707">
          <cell r="A707" t="str">
            <v>7210-500</v>
          </cell>
          <cell r="B707">
            <v>26019.52</v>
          </cell>
        </row>
        <row r="708">
          <cell r="A708" t="str">
            <v>7210-600</v>
          </cell>
          <cell r="B708">
            <v>49101.99</v>
          </cell>
        </row>
        <row r="709">
          <cell r="A709" t="str">
            <v>7210-800</v>
          </cell>
          <cell r="B709">
            <v>7771.06</v>
          </cell>
        </row>
        <row r="710">
          <cell r="A710" t="str">
            <v>7210-900</v>
          </cell>
          <cell r="B710">
            <v>9388.73</v>
          </cell>
        </row>
        <row r="711">
          <cell r="A711" t="str">
            <v>7210-910</v>
          </cell>
          <cell r="B711">
            <v>2145.7399999999998</v>
          </cell>
        </row>
        <row r="712">
          <cell r="A712" t="str">
            <v>7211-600</v>
          </cell>
          <cell r="B712">
            <v>0</v>
          </cell>
        </row>
        <row r="713">
          <cell r="A713" t="str">
            <v>7211-610</v>
          </cell>
          <cell r="B713">
            <v>0</v>
          </cell>
        </row>
        <row r="714">
          <cell r="A714" t="str">
            <v>7220-400</v>
          </cell>
          <cell r="B714">
            <v>9004.18</v>
          </cell>
        </row>
        <row r="715">
          <cell r="A715" t="str">
            <v>7220-500</v>
          </cell>
          <cell r="B715">
            <v>4520.74</v>
          </cell>
        </row>
        <row r="716">
          <cell r="A716" t="str">
            <v>7220-910</v>
          </cell>
          <cell r="B716">
            <v>0</v>
          </cell>
        </row>
        <row r="717">
          <cell r="A717" t="str">
            <v>7230-100</v>
          </cell>
          <cell r="B717">
            <v>3858.18</v>
          </cell>
        </row>
        <row r="718">
          <cell r="A718" t="str">
            <v>7230-200</v>
          </cell>
          <cell r="B718">
            <v>2180.56</v>
          </cell>
        </row>
        <row r="719">
          <cell r="A719" t="str">
            <v>7230-400</v>
          </cell>
          <cell r="B719">
            <v>5997.3</v>
          </cell>
        </row>
        <row r="720">
          <cell r="A720" t="str">
            <v>7230-500</v>
          </cell>
          <cell r="B720">
            <v>15302.64</v>
          </cell>
        </row>
        <row r="721">
          <cell r="A721" t="str">
            <v>7230-600</v>
          </cell>
          <cell r="B721">
            <v>17556.62</v>
          </cell>
        </row>
        <row r="722">
          <cell r="A722" t="str">
            <v>7230-800</v>
          </cell>
          <cell r="B722">
            <v>1047.02</v>
          </cell>
        </row>
        <row r="723">
          <cell r="A723" t="str">
            <v>7230-900</v>
          </cell>
          <cell r="B723">
            <v>6614.88</v>
          </cell>
        </row>
        <row r="724">
          <cell r="A724" t="str">
            <v>7230-910</v>
          </cell>
          <cell r="B724">
            <v>542.85</v>
          </cell>
        </row>
        <row r="725">
          <cell r="A725" t="str">
            <v>7231-600</v>
          </cell>
          <cell r="B725">
            <v>0</v>
          </cell>
        </row>
        <row r="726">
          <cell r="A726" t="str">
            <v>7231-610</v>
          </cell>
          <cell r="B726">
            <v>0</v>
          </cell>
        </row>
        <row r="727">
          <cell r="A727" t="str">
            <v>7310-100</v>
          </cell>
          <cell r="B727">
            <v>3889</v>
          </cell>
        </row>
        <row r="728">
          <cell r="A728" t="str">
            <v>7310-400</v>
          </cell>
          <cell r="B728">
            <v>12345</v>
          </cell>
        </row>
        <row r="729">
          <cell r="A729" t="str">
            <v>7310-500</v>
          </cell>
          <cell r="B729">
            <v>26777.5</v>
          </cell>
        </row>
        <row r="730">
          <cell r="A730" t="str">
            <v>7310-600</v>
          </cell>
          <cell r="B730">
            <v>4114.71</v>
          </cell>
        </row>
        <row r="731">
          <cell r="A731" t="str">
            <v>7310-800</v>
          </cell>
          <cell r="B731">
            <v>1884.35</v>
          </cell>
        </row>
        <row r="732">
          <cell r="A732" t="str">
            <v>7310-900</v>
          </cell>
          <cell r="B732">
            <v>0</v>
          </cell>
        </row>
        <row r="733">
          <cell r="A733" t="str">
            <v>7310-910</v>
          </cell>
          <cell r="B733">
            <v>333.32</v>
          </cell>
        </row>
        <row r="734">
          <cell r="A734" t="str">
            <v>7320-100</v>
          </cell>
          <cell r="B734">
            <v>14749.98</v>
          </cell>
        </row>
        <row r="735">
          <cell r="A735" t="str">
            <v>7320-200</v>
          </cell>
          <cell r="B735">
            <v>0</v>
          </cell>
        </row>
        <row r="736">
          <cell r="A736" t="str">
            <v>7330-100</v>
          </cell>
          <cell r="B736">
            <v>15979.32</v>
          </cell>
        </row>
        <row r="737">
          <cell r="A737" t="str">
            <v>7330-200</v>
          </cell>
          <cell r="B737">
            <v>0</v>
          </cell>
        </row>
        <row r="738">
          <cell r="A738" t="str">
            <v>7330-400</v>
          </cell>
          <cell r="B738">
            <v>0</v>
          </cell>
        </row>
        <row r="739">
          <cell r="A739" t="str">
            <v>7330-500</v>
          </cell>
          <cell r="B739">
            <v>0</v>
          </cell>
        </row>
        <row r="740">
          <cell r="A740" t="str">
            <v>7330-600</v>
          </cell>
          <cell r="B740">
            <v>0</v>
          </cell>
        </row>
        <row r="741">
          <cell r="A741" t="str">
            <v>7330-800</v>
          </cell>
          <cell r="B741">
            <v>0</v>
          </cell>
        </row>
        <row r="742">
          <cell r="A742" t="str">
            <v>7330-900</v>
          </cell>
          <cell r="B742">
            <v>0</v>
          </cell>
        </row>
        <row r="743">
          <cell r="A743" t="str">
            <v>7340-100</v>
          </cell>
          <cell r="B743">
            <v>1227.6400000000001</v>
          </cell>
        </row>
        <row r="744">
          <cell r="A744" t="str">
            <v>7340-200</v>
          </cell>
          <cell r="B744">
            <v>1205.3800000000001</v>
          </cell>
        </row>
        <row r="745">
          <cell r="A745" t="str">
            <v>7340-400</v>
          </cell>
          <cell r="B745">
            <v>284.57</v>
          </cell>
        </row>
        <row r="746">
          <cell r="A746" t="str">
            <v>7340-500</v>
          </cell>
          <cell r="B746">
            <v>2699.57</v>
          </cell>
        </row>
        <row r="747">
          <cell r="A747" t="str">
            <v>7340-600</v>
          </cell>
          <cell r="B747">
            <v>853.85</v>
          </cell>
        </row>
        <row r="748">
          <cell r="A748" t="str">
            <v>7410-100</v>
          </cell>
          <cell r="B748">
            <v>1118.48</v>
          </cell>
        </row>
        <row r="749">
          <cell r="A749" t="str">
            <v>7410-400</v>
          </cell>
          <cell r="B749">
            <v>10047</v>
          </cell>
        </row>
        <row r="750">
          <cell r="A750" t="str">
            <v>7410-500</v>
          </cell>
          <cell r="B750">
            <v>11959.13</v>
          </cell>
        </row>
        <row r="751">
          <cell r="A751" t="str">
            <v>7410-600</v>
          </cell>
          <cell r="B751">
            <v>19382.07</v>
          </cell>
        </row>
        <row r="752">
          <cell r="A752" t="str">
            <v>7410-610</v>
          </cell>
          <cell r="B752">
            <v>0</v>
          </cell>
        </row>
        <row r="753">
          <cell r="A753" t="str">
            <v>7410-800</v>
          </cell>
          <cell r="B753">
            <v>5923.94</v>
          </cell>
        </row>
        <row r="754">
          <cell r="A754" t="str">
            <v>7410-900</v>
          </cell>
          <cell r="B754">
            <v>21020.01</v>
          </cell>
        </row>
        <row r="755">
          <cell r="A755" t="str">
            <v>7410-910</v>
          </cell>
          <cell r="B755">
            <v>20</v>
          </cell>
        </row>
        <row r="756">
          <cell r="A756" t="str">
            <v>7411-400</v>
          </cell>
          <cell r="B756">
            <v>1310</v>
          </cell>
        </row>
        <row r="757">
          <cell r="A757" t="str">
            <v>7411-600</v>
          </cell>
          <cell r="B757">
            <v>525</v>
          </cell>
        </row>
        <row r="758">
          <cell r="A758" t="str">
            <v>7411-800</v>
          </cell>
          <cell r="B758">
            <v>1628.71</v>
          </cell>
        </row>
        <row r="759">
          <cell r="A759" t="str">
            <v>7420-100</v>
          </cell>
          <cell r="B759">
            <v>3305.75</v>
          </cell>
        </row>
        <row r="760">
          <cell r="A760" t="str">
            <v>7425-400</v>
          </cell>
          <cell r="B760">
            <v>390</v>
          </cell>
        </row>
        <row r="761">
          <cell r="A761" t="str">
            <v>7425-600</v>
          </cell>
          <cell r="B761">
            <v>0</v>
          </cell>
        </row>
        <row r="762">
          <cell r="A762" t="str">
            <v>7425-800</v>
          </cell>
          <cell r="B762">
            <v>127480.38</v>
          </cell>
        </row>
        <row r="763">
          <cell r="A763" t="str">
            <v>7510-100</v>
          </cell>
          <cell r="B763">
            <v>500</v>
          </cell>
        </row>
        <row r="764">
          <cell r="A764" t="str">
            <v>7510-200</v>
          </cell>
          <cell r="B764">
            <v>270</v>
          </cell>
        </row>
        <row r="765">
          <cell r="A765" t="str">
            <v>7510-400</v>
          </cell>
          <cell r="B765">
            <v>303.45999999999998</v>
          </cell>
        </row>
        <row r="766">
          <cell r="A766" t="str">
            <v>7510-500</v>
          </cell>
          <cell r="B766">
            <v>157.5</v>
          </cell>
        </row>
        <row r="767">
          <cell r="A767" t="str">
            <v>7510-600</v>
          </cell>
          <cell r="B767">
            <v>500</v>
          </cell>
        </row>
        <row r="768">
          <cell r="A768" t="str">
            <v>7520-100</v>
          </cell>
          <cell r="B768">
            <v>361</v>
          </cell>
        </row>
        <row r="769">
          <cell r="A769" t="str">
            <v>7520-200</v>
          </cell>
          <cell r="B769">
            <v>3035.18</v>
          </cell>
        </row>
        <row r="770">
          <cell r="A770" t="str">
            <v>7520-400</v>
          </cell>
          <cell r="B770">
            <v>3844.08</v>
          </cell>
        </row>
        <row r="771">
          <cell r="A771" t="str">
            <v>7520-500</v>
          </cell>
          <cell r="B771">
            <v>8515.18</v>
          </cell>
        </row>
        <row r="772">
          <cell r="A772" t="str">
            <v>7520-600</v>
          </cell>
          <cell r="B772">
            <v>4714.54</v>
          </cell>
        </row>
        <row r="773">
          <cell r="A773" t="str">
            <v>7520-610</v>
          </cell>
          <cell r="B773">
            <v>0</v>
          </cell>
        </row>
        <row r="774">
          <cell r="A774" t="str">
            <v>7520-800</v>
          </cell>
          <cell r="B774">
            <v>494.64</v>
          </cell>
        </row>
        <row r="775">
          <cell r="A775" t="str">
            <v>7520-900</v>
          </cell>
          <cell r="B775">
            <v>767.48</v>
          </cell>
        </row>
        <row r="776">
          <cell r="A776" t="str">
            <v>7520-910</v>
          </cell>
          <cell r="B776">
            <v>54.71</v>
          </cell>
        </row>
        <row r="777">
          <cell r="A777" t="str">
            <v>7530-100</v>
          </cell>
          <cell r="B777">
            <v>1957.47</v>
          </cell>
        </row>
        <row r="778">
          <cell r="A778" t="str">
            <v>7530-200</v>
          </cell>
          <cell r="B778">
            <v>2078.52</v>
          </cell>
        </row>
        <row r="779">
          <cell r="A779" t="str">
            <v>7530-400</v>
          </cell>
          <cell r="B779">
            <v>1611.98</v>
          </cell>
        </row>
        <row r="780">
          <cell r="A780" t="str">
            <v>7530-500</v>
          </cell>
          <cell r="B780">
            <v>17302.740000000002</v>
          </cell>
        </row>
        <row r="781">
          <cell r="A781" t="str">
            <v>7530-600</v>
          </cell>
          <cell r="B781">
            <v>11630.48</v>
          </cell>
        </row>
        <row r="782">
          <cell r="A782" t="str">
            <v>7530-610</v>
          </cell>
          <cell r="B782">
            <v>0</v>
          </cell>
        </row>
        <row r="783">
          <cell r="A783" t="str">
            <v>7530-800</v>
          </cell>
          <cell r="B783">
            <v>1639.91</v>
          </cell>
        </row>
        <row r="784">
          <cell r="A784" t="str">
            <v>7530-900</v>
          </cell>
          <cell r="B784">
            <v>914.56</v>
          </cell>
        </row>
        <row r="785">
          <cell r="A785" t="str">
            <v>7530-910</v>
          </cell>
          <cell r="B785">
            <v>1290.25</v>
          </cell>
        </row>
        <row r="786">
          <cell r="A786" t="str">
            <v>7535-400</v>
          </cell>
          <cell r="B786">
            <v>24188.77</v>
          </cell>
        </row>
        <row r="787">
          <cell r="A787" t="str">
            <v>7535-500</v>
          </cell>
          <cell r="B787">
            <v>36450.04</v>
          </cell>
        </row>
        <row r="788">
          <cell r="A788" t="str">
            <v>7535-600</v>
          </cell>
          <cell r="B788">
            <v>1510.11</v>
          </cell>
        </row>
        <row r="789">
          <cell r="A789" t="str">
            <v>7535-800</v>
          </cell>
          <cell r="B789">
            <v>131.19</v>
          </cell>
        </row>
        <row r="790">
          <cell r="A790" t="str">
            <v>7535-900</v>
          </cell>
          <cell r="B790">
            <v>6041.48</v>
          </cell>
        </row>
        <row r="791">
          <cell r="A791" t="str">
            <v>7535-910</v>
          </cell>
          <cell r="B791">
            <v>0</v>
          </cell>
        </row>
        <row r="792">
          <cell r="A792" t="str">
            <v>7540-400</v>
          </cell>
          <cell r="B792">
            <v>1010</v>
          </cell>
        </row>
        <row r="793">
          <cell r="A793" t="str">
            <v>7540-500</v>
          </cell>
          <cell r="B793">
            <v>786</v>
          </cell>
        </row>
        <row r="794">
          <cell r="A794" t="str">
            <v>7540-600</v>
          </cell>
          <cell r="B794">
            <v>904.58</v>
          </cell>
        </row>
        <row r="795">
          <cell r="A795" t="str">
            <v>7540-800</v>
          </cell>
          <cell r="B795">
            <v>0</v>
          </cell>
        </row>
        <row r="796">
          <cell r="A796" t="str">
            <v>7550-100</v>
          </cell>
          <cell r="B796">
            <v>300</v>
          </cell>
        </row>
        <row r="797">
          <cell r="A797" t="str">
            <v>7550-200</v>
          </cell>
          <cell r="B797">
            <v>0</v>
          </cell>
        </row>
        <row r="798">
          <cell r="A798" t="str">
            <v>7550-400</v>
          </cell>
          <cell r="B798">
            <v>1775.76</v>
          </cell>
        </row>
        <row r="799">
          <cell r="A799" t="str">
            <v>7550-600</v>
          </cell>
          <cell r="B799">
            <v>7045.31</v>
          </cell>
        </row>
        <row r="800">
          <cell r="A800" t="str">
            <v>7550-800</v>
          </cell>
          <cell r="B800">
            <v>4.6399999999999997</v>
          </cell>
        </row>
        <row r="801">
          <cell r="A801" t="str">
            <v>7560-100</v>
          </cell>
          <cell r="B801">
            <v>27408.1</v>
          </cell>
        </row>
        <row r="802">
          <cell r="A802" t="str">
            <v>7560-200</v>
          </cell>
          <cell r="B802">
            <v>757</v>
          </cell>
        </row>
        <row r="803">
          <cell r="A803" t="str">
            <v>7560-600</v>
          </cell>
          <cell r="B803">
            <v>0</v>
          </cell>
        </row>
        <row r="804">
          <cell r="A804" t="str">
            <v>7600-100</v>
          </cell>
          <cell r="B804">
            <v>-350</v>
          </cell>
        </row>
        <row r="805">
          <cell r="A805" t="str">
            <v>7600-500</v>
          </cell>
          <cell r="B805">
            <v>0</v>
          </cell>
        </row>
        <row r="806">
          <cell r="A806" t="str">
            <v>7600-600</v>
          </cell>
          <cell r="B806">
            <v>-1778.98</v>
          </cell>
        </row>
        <row r="807">
          <cell r="A807" t="str">
            <v>7601-500</v>
          </cell>
          <cell r="B807">
            <v>0</v>
          </cell>
        </row>
        <row r="808">
          <cell r="A808" t="str">
            <v>7700-610</v>
          </cell>
          <cell r="B808">
            <v>0</v>
          </cell>
        </row>
        <row r="809">
          <cell r="A809" t="str">
            <v>7800-400</v>
          </cell>
          <cell r="B809">
            <v>-191447</v>
          </cell>
        </row>
        <row r="810">
          <cell r="A810" t="str">
            <v>7800-500</v>
          </cell>
          <cell r="B810">
            <v>-384855.51</v>
          </cell>
        </row>
        <row r="811">
          <cell r="A811" t="str">
            <v>7800-600</v>
          </cell>
          <cell r="B811">
            <v>-331086.65999999997</v>
          </cell>
        </row>
        <row r="812">
          <cell r="A812" t="str">
            <v>7800-610</v>
          </cell>
          <cell r="B812">
            <v>0</v>
          </cell>
        </row>
        <row r="813">
          <cell r="A813" t="str">
            <v>7801-400</v>
          </cell>
          <cell r="B813">
            <v>0</v>
          </cell>
        </row>
        <row r="814">
          <cell r="A814" t="str">
            <v>7801-500</v>
          </cell>
          <cell r="B814">
            <v>189120.51</v>
          </cell>
        </row>
        <row r="815">
          <cell r="A815" t="str">
            <v>7801-600</v>
          </cell>
          <cell r="B815">
            <v>0</v>
          </cell>
        </row>
        <row r="816">
          <cell r="A816" t="str">
            <v>7801-610</v>
          </cell>
          <cell r="B816">
            <v>0</v>
          </cell>
        </row>
        <row r="817">
          <cell r="A817" t="str">
            <v>7900-610</v>
          </cell>
          <cell r="B817">
            <v>0</v>
          </cell>
        </row>
        <row r="818">
          <cell r="A818" t="str">
            <v>7901-610</v>
          </cell>
          <cell r="B818">
            <v>0</v>
          </cell>
        </row>
        <row r="819">
          <cell r="A819" t="str">
            <v>7950-400</v>
          </cell>
          <cell r="B819">
            <v>-81350.19</v>
          </cell>
        </row>
        <row r="820">
          <cell r="A820" t="str">
            <v>7950-500</v>
          </cell>
          <cell r="B820">
            <v>-1494774.71</v>
          </cell>
        </row>
        <row r="821">
          <cell r="A821" t="str">
            <v>7950-600</v>
          </cell>
          <cell r="B821">
            <v>270139.40999999997</v>
          </cell>
        </row>
        <row r="822">
          <cell r="A822" t="str">
            <v>7950-800</v>
          </cell>
          <cell r="B822">
            <v>185574.09</v>
          </cell>
        </row>
        <row r="823">
          <cell r="A823" t="str">
            <v>7950-900</v>
          </cell>
          <cell r="B823">
            <v>-128882.55</v>
          </cell>
        </row>
        <row r="824">
          <cell r="A824" t="str">
            <v>8000-400</v>
          </cell>
          <cell r="B824">
            <v>393850.19</v>
          </cell>
        </row>
        <row r="825">
          <cell r="A825" t="str">
            <v>8000-500</v>
          </cell>
          <cell r="B825">
            <v>1113774.71</v>
          </cell>
        </row>
        <row r="826">
          <cell r="A826" t="str">
            <v>8000-600</v>
          </cell>
          <cell r="B826">
            <v>149860.59</v>
          </cell>
        </row>
        <row r="827">
          <cell r="A827" t="str">
            <v>8000-800</v>
          </cell>
          <cell r="B827">
            <v>242425.91</v>
          </cell>
        </row>
        <row r="828">
          <cell r="A828" t="str">
            <v>8000-900</v>
          </cell>
          <cell r="B828">
            <v>590882.55000000005</v>
          </cell>
        </row>
        <row r="829">
          <cell r="A829" t="str">
            <v>9000-400</v>
          </cell>
          <cell r="B829">
            <v>-69.650000000000006</v>
          </cell>
        </row>
        <row r="830">
          <cell r="A830" t="str">
            <v>9000-500</v>
          </cell>
          <cell r="B830">
            <v>1745154.86</v>
          </cell>
        </row>
        <row r="831">
          <cell r="A831" t="str">
            <v>9000-600</v>
          </cell>
          <cell r="B831">
            <v>5442.9</v>
          </cell>
        </row>
        <row r="832">
          <cell r="A832" t="str">
            <v>9000-610</v>
          </cell>
          <cell r="B832">
            <v>0</v>
          </cell>
        </row>
        <row r="833">
          <cell r="A833" t="str">
            <v>9000-800</v>
          </cell>
          <cell r="B833">
            <v>1395.64</v>
          </cell>
        </row>
        <row r="834">
          <cell r="A834" t="str">
            <v>9000-900</v>
          </cell>
          <cell r="B834">
            <v>13064.39</v>
          </cell>
        </row>
        <row r="835">
          <cell r="A835" t="str">
            <v>9000-910</v>
          </cell>
          <cell r="B835">
            <v>-149.76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FA Movement Kyrg"/>
      <sheetName val="Anlagevermögen"/>
      <sheetName val="FA Movement "/>
      <sheetName val="depreciation testing"/>
      <sheetName val="Kyrg"/>
      <sheetName val="B 1"/>
      <sheetName val="BS"/>
      <sheetName val="Расчет_Ин"/>
      <sheetName val="5"/>
    </sheetNames>
    <sheetDataSet>
      <sheetData sheetId="0" refreshError="1">
        <row r="17">
          <cell r="C17">
            <v>109313.51</v>
          </cell>
          <cell r="E17">
            <v>67708.239999999991</v>
          </cell>
          <cell r="K17">
            <v>177021.75</v>
          </cell>
        </row>
        <row r="22">
          <cell r="E22">
            <v>-3093.88</v>
          </cell>
        </row>
        <row r="28">
          <cell r="C28">
            <v>-36223.100000000006</v>
          </cell>
          <cell r="K28">
            <v>-75054.5</v>
          </cell>
        </row>
        <row r="39">
          <cell r="I39">
            <v>73090.409999999989</v>
          </cell>
          <cell r="K39">
            <v>101967.25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Проек.расх"/>
      <sheetName val="Содержание"/>
      <sheetName val="Статьи"/>
      <sheetName val="FA Movement Kyrg"/>
      <sheetName val="Anlagevermögen"/>
      <sheetName val="Links"/>
      <sheetName val="Lead"/>
      <sheetName val="Форма2"/>
      <sheetName val="Лист3"/>
    </sheetNames>
    <sheetDataSet>
      <sheetData sheetId="0"/>
      <sheetData sheetId="1" refreshError="1"/>
      <sheetData sheetId="2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Доходы"/>
      <sheetName val="Затраты"/>
      <sheetName val="SETUP"/>
      <sheetName val="Статьи"/>
      <sheetName val="Income tax summary"/>
      <sheetName val="I-Index"/>
      <sheetName val="PYTB"/>
      <sheetName val="DBK_2001_Trial Balance_22 01 02"/>
      <sheetName val="WCS BS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п 15"/>
      <sheetName val="База"/>
      <sheetName val="I-Index"/>
      <sheetName val="index "/>
      <sheetName val="H-1"/>
      <sheetName val="H-15"/>
      <sheetName val="H-20_2009"/>
      <sheetName val="H-20_2008"/>
      <sheetName val="H-30"/>
      <sheetName val="H-4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C-Index"/>
      <sheetName val="C-Summary"/>
      <sheetName val="C-MLP"/>
      <sheetName val="C 25"/>
      <sheetName val="#REF"/>
      <sheetName val="B 1"/>
      <sheetName val="A 100"/>
      <sheetName val="H"/>
      <sheetName val="J"/>
      <sheetName val="K"/>
      <sheetName val="N"/>
      <sheetName val="O"/>
      <sheetName val="M"/>
      <sheetName val="L"/>
      <sheetName val="F100-Trial BS"/>
      <sheetName val="cash-1030"/>
      <sheetName val="Inputs"/>
      <sheetName val="FA Movement Kyrg"/>
      <sheetName val="Лист3"/>
      <sheetName val="Планы"/>
      <sheetName val="#ССЫЛКА"/>
      <sheetName val="TB"/>
      <sheetName val="форма 1П"/>
      <sheetName val="1кв. "/>
      <sheetName val="2кв."/>
      <sheetName val="Форма2"/>
      <sheetName val="FES"/>
      <sheetName val="Prelim Cost"/>
      <sheetName val="CamKum Prod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PIT&amp;PP(2)"/>
      <sheetName val="B 1"/>
      <sheetName val="A 100"/>
      <sheetName val="FA Movement Kyrg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Adjustments"/>
      <sheetName val="TS RUS"/>
      <sheetName val="Cash Flow"/>
      <sheetName val="Def tax"/>
      <sheetName val="FA"/>
      <sheetName val="FS"/>
      <sheetName val="TS"/>
      <sheetName val="Detail - Current View"/>
      <sheetName val="Sheet1"/>
      <sheetName val="Tickmarks"/>
      <sheetName val="Transformation table  2002"/>
      <sheetName val="B 1"/>
      <sheetName val="K-1"/>
      <sheetName val="L-1"/>
      <sheetName val="N-1"/>
      <sheetName val="Prelim Cost"/>
      <sheetName val="Def"/>
      <sheetName val="- 1 -"/>
      <sheetName val="Intercompany transactions"/>
      <sheetName val="A 100"/>
      <sheetName val="список необх. инфо."/>
      <sheetName val="ОС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44">
          <cell r="D44">
            <v>-2318114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FA Movement "/>
      <sheetName val="Breakdowns "/>
      <sheetName val="Dep-ion"/>
      <sheetName val="depreciation testing"/>
      <sheetName val="XREF"/>
      <sheetName val="Tickmarks"/>
      <sheetName val="M-100"/>
      <sheetName val="FS"/>
      <sheetName val="10Cash"/>
      <sheetName val="GH_612"/>
      <sheetName val="Venit for cross reff"/>
      <sheetName val="GH_621"/>
      <sheetName val="GH_622"/>
      <sheetName val="Ter_612"/>
      <sheetName val="Ter_621"/>
      <sheetName val="Ter_622"/>
      <sheetName val="Ter_611"/>
      <sheetName val="AS_622"/>
      <sheetName val="GB_611"/>
      <sheetName val="GB_612"/>
      <sheetName val="GB_622"/>
      <sheetName val="GH_611"/>
      <sheetName val="Transformation table  2002"/>
      <sheetName val="B 1"/>
      <sheetName val="A 100"/>
      <sheetName val="% threshhold(salary)"/>
      <sheetName val="Breakdown of guarantees"/>
      <sheetName val="Стать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Movement schedule"/>
      <sheetName val="Disclosure (leasing)"/>
      <sheetName val="depreciation testing"/>
      <sheetName val=" threshhold"/>
      <sheetName val="Additions testing"/>
      <sheetName val="Tickmarks"/>
      <sheetName val="Disposals testing"/>
      <sheetName val=" threshold"/>
      <sheetName val="Leased Assets"/>
      <sheetName val="FA Movement-consolidated-2000"/>
      <sheetName val="depreciation testing (2)"/>
      <sheetName val="adds"/>
      <sheetName val="1651 "/>
      <sheetName val="FA Rollforward"/>
      <sheetName val="FA UZ"/>
      <sheetName val="Disposals"/>
      <sheetName val="GH_612"/>
      <sheetName val="Venit for cross reff"/>
      <sheetName val="GH_621"/>
      <sheetName val="GH_622"/>
      <sheetName val="Ter_612"/>
      <sheetName val="Ter_621"/>
      <sheetName val="Ter_622"/>
      <sheetName val="Ter_611"/>
      <sheetName val="AS_622"/>
      <sheetName val="GB_611"/>
      <sheetName val="GB_612"/>
      <sheetName val="GB_622"/>
      <sheetName val="GH_611"/>
      <sheetName val="FA Movement "/>
      <sheetName val="LME_prices"/>
      <sheetName val="Movement"/>
      <sheetName val="FS"/>
      <sheetName val="Transformation table  2002"/>
      <sheetName val="Intercompany transactions"/>
      <sheetName val="свод"/>
      <sheetName val="Def"/>
      <sheetName val="Securities"/>
      <sheetName val="Rollforward"/>
      <sheetName val="Payroll 2004"/>
      <sheetName val="Depreciation"/>
      <sheetName val="Summary"/>
      <sheetName val="XREF"/>
      <sheetName val="P_L"/>
      <sheetName val="Provisions"/>
      <sheetName val="Статьи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Task"/>
      <sheetName val="Cash Flow - CY Workings"/>
      <sheetName val="P&amp;L"/>
      <sheetName val="BS"/>
      <sheetName val="Loans"/>
      <sheetName val="Intangibles"/>
      <sheetName val="FA"/>
      <sheetName val="Provisions"/>
      <sheetName val="breakdown"/>
      <sheetName val="FS"/>
      <sheetName val="ЗАЛОГ"/>
    </sheetNames>
    <sheetDataSet>
      <sheetData sheetId="0"/>
      <sheetData sheetId="1"/>
      <sheetData sheetId="2">
        <row r="20">
          <cell r="B20">
            <v>2147586</v>
          </cell>
        </row>
      </sheetData>
      <sheetData sheetId="3"/>
      <sheetData sheetId="4"/>
      <sheetData sheetId="5"/>
      <sheetData sheetId="6"/>
      <sheetData sheetId="7">
        <row r="6">
          <cell r="B6">
            <v>38666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P&amp;L"/>
      <sheetName val="Provisions"/>
      <sheetName val="Cash flow 2003 PBC"/>
      <sheetName val="Ter_622"/>
      <sheetName val="Ter_621"/>
      <sheetName val="Venit for cross reff"/>
      <sheetName val="Ter_611"/>
      <sheetName val="breakdown"/>
      <sheetName val="FA depreciation"/>
      <sheetName val="Additions testing"/>
      <sheetName val="Movement schedule"/>
      <sheetName val="depreciation testing"/>
      <sheetName val="K-800 Imp. test"/>
      <sheetName val="21"/>
      <sheetName val="FA Movement "/>
      <sheetName val="B"/>
      <sheetName val="Securities"/>
      <sheetName val="Kas FA Movement"/>
      <sheetName val="Atyrau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Ter_622"/>
      <sheetName val="Ter_621"/>
      <sheetName val="Venit for cross reff"/>
      <sheetName val="Ter_611"/>
      <sheetName val="Test of FA Installation"/>
      <sheetName val="Additions"/>
      <sheetName val="P&amp;L"/>
      <sheetName val="Provisions"/>
      <sheetName val="B 1"/>
      <sheetName val="Pilot"/>
      <sheetName val="Cash flow 2003 PBC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Rollfwd"/>
      <sheetName val="Selection"/>
      <sheetName val="Additions"/>
      <sheetName val="Physical Verification"/>
      <sheetName val="Test of FA Installation"/>
      <sheetName val="Disposals"/>
      <sheetName val="Depreciation"/>
      <sheetName val="Tickmarks"/>
      <sheetName val="Rollforward"/>
      <sheetName val="P&amp;L"/>
      <sheetName val="Provisions"/>
      <sheetName val="Movement schedule"/>
      <sheetName val="Intercompany transactions"/>
      <sheetName val="secs_mp"/>
      <sheetName val="B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Threshold Calc"/>
      <sheetName val="COS"/>
      <sheetName val="utilities.01"/>
      <sheetName val="realization.01"/>
      <sheetName val="services.01"/>
      <sheetName val="supplementary.01"/>
      <sheetName val="technical.01"/>
      <sheetName val="post.01"/>
      <sheetName val="other.01"/>
      <sheetName val="utilities.00"/>
      <sheetName val="services.00"/>
      <sheetName val="rent.00"/>
      <sheetName val="technical.00"/>
      <sheetName val="post.00"/>
      <sheetName val="other.00"/>
      <sheetName val="FA depreciation"/>
      <sheetName val="Tickmarks"/>
      <sheetName val="breakdown"/>
      <sheetName val="2001"/>
      <sheetName val="2000"/>
      <sheetName val="Test of FA Installation"/>
      <sheetName val="Additions"/>
      <sheetName val="Additions testing"/>
      <sheetName val="Movement schedule"/>
      <sheetName val="depreciation testing"/>
      <sheetName val="Spreadsheet # 2"/>
      <sheetName val="FAR 04"/>
      <sheetName val="sonde_ 31-12-2006"/>
      <sheetName val="Rollforward"/>
      <sheetName val="FA Movement "/>
      <sheetName val="B"/>
      <sheetName val="Transformation table  2002"/>
      <sheetName val="F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подох с физ.лиц-Лариба"/>
      <sheetName val="H-610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H8">
            <v>9876</v>
          </cell>
        </row>
      </sheetData>
      <sheetData sheetId="7" refreshError="1"/>
      <sheetData sheetId="8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  <sheetName val="Threshold"/>
      <sheetName val="Tickmarks"/>
      <sheetName val="Test of FA Installation"/>
      <sheetName val="Additions"/>
      <sheetName val="% threshhold(salary)"/>
      <sheetName val="P&amp;L"/>
      <sheetName val="Provisions"/>
      <sheetName val="breakdown"/>
      <sheetName val="Rollforward"/>
      <sheetName val="FAR 04"/>
      <sheetName val="PP&amp;E mvt for 2003"/>
      <sheetName val="COS calculation"/>
      <sheetName val="Spreadsheet # 2"/>
    </sheetNames>
    <sheetDataSet>
      <sheetData sheetId="0" refreshError="1">
        <row r="16">
          <cell r="G16">
            <v>4073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Anal test"/>
      <sheetName val="Substantive testing"/>
      <sheetName val="% threshhold (social fund)"/>
      <sheetName val="% threshhold(salary)"/>
      <sheetName val="Tickmarks"/>
      <sheetName val="Datasheet"/>
      <sheetName val="depreciation testing"/>
      <sheetName val="Land"/>
      <sheetName val="breakdown"/>
      <sheetName val="XREF"/>
      <sheetName val="Additions_Disposals"/>
      <sheetName val="Лист6 (2)"/>
      <sheetName val="FA depreciation"/>
    </sheetNames>
    <sheetDataSet>
      <sheetData sheetId="0"/>
      <sheetData sheetId="1" refreshError="1"/>
      <sheetData sheetId="2" refreshError="1"/>
      <sheetData sheetId="3" refreshError="1"/>
      <sheetData sheetId="4" refreshError="1">
        <row r="5">
          <cell r="B5">
            <v>20064.667000000001</v>
          </cell>
        </row>
        <row r="6">
          <cell r="C6">
            <v>85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epreciation testing"/>
      <sheetName val="% threshhold"/>
      <sheetName val="Tickmarks"/>
      <sheetName val="% threshhold(salary)"/>
      <sheetName val="Datasheet"/>
      <sheetName val="FA Movement Kyrg"/>
      <sheetName val="Additions_Disposals"/>
      <sheetName val="Лист6 (2)"/>
      <sheetName val="Def"/>
      <sheetName val="Additions testing"/>
      <sheetName val="Movement schedule"/>
      <sheetName val="FAR 04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depreciation testing"/>
      <sheetName val="Rollforward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справка"/>
      <sheetName val="Test of FA Installation"/>
      <sheetName val="Add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Disclosures"/>
      <sheetName val="BHPP"/>
      <sheetName val="Bcutoff"/>
      <sheetName val="Unusual transactions"/>
      <sheetName val="CHEPS"/>
      <sheetName val="Ccutoff"/>
      <sheetName val="THEPS"/>
      <sheetName val="Tcutoff"/>
      <sheetName val="OshHPP"/>
      <sheetName val="LE"/>
      <sheetName val="AHEPS"/>
      <sheetName val="XREF"/>
      <sheetName val="Tickmarks"/>
      <sheetName val="reconcile"/>
      <sheetName val="Sheet1"/>
      <sheetName val="Conlist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XLR_NoRangeSheet"/>
      <sheetName val="Rollforward"/>
      <sheetName val="Test of FA Installation"/>
      <sheetName val="Additions"/>
      <sheetName val="Datasheet"/>
      <sheetName val="Март"/>
      <sheetName val="Сентябрь"/>
      <sheetName val="Квартал"/>
      <sheetName val="Январь"/>
      <sheetName val="Декабрь"/>
      <sheetName val="Ноябрь"/>
      <sheetName val="summary"/>
      <sheetName val="Worksheet in (C) 6151 Accounts "/>
      <sheetName val="INSTRUCTIONS"/>
      <sheetName val="Production Data Input"/>
      <sheetName val="FA movement s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8250"/>
      <sheetName val="8180 (8181,8182)"/>
      <sheetName val="8140"/>
      <sheetName val="8210"/>
      <sheetName val="8030; 8221"/>
      <sheetName val="8070"/>
      <sheetName val="8200"/>
      <sheetName val="8145"/>
      <sheetName val="8113"/>
      <sheetName val="8082"/>
      <sheetName val="XREF"/>
      <sheetName val="Tickmarks"/>
      <sheetName val="8180 _8181_8182_"/>
      <sheetName val="AHEPS"/>
      <sheetName val="OshHPP"/>
      <sheetName val="BHPP"/>
      <sheetName val="Additions testing"/>
      <sheetName val="Movement schedule"/>
      <sheetName val="depreciation testing"/>
      <sheetName val="Март"/>
      <sheetName val="Сентябрь"/>
      <sheetName val="Квартал"/>
      <sheetName val="Январь"/>
      <sheetName val="Декабрь"/>
      <sheetName val="Ноябрь"/>
      <sheetName val="XLR_NoRangeSheet"/>
      <sheetName val="Апрель"/>
      <sheetName val="Июль"/>
      <sheetName val="Июнь"/>
      <sheetName val="Production Data Input"/>
      <sheetName val="Worksheet in (C) 8344 Administr"/>
      <sheetName val="FA Movement "/>
      <sheetName val="Balance Sheet"/>
    </sheetNames>
    <sheetDataSet>
      <sheetData sheetId="0" refreshError="1">
        <row r="15">
          <cell r="D15" t="str">
            <v>GL</v>
          </cell>
        </row>
        <row r="44">
          <cell r="C44">
            <v>620764.84000000008</v>
          </cell>
          <cell r="D44" t="str">
            <v>!</v>
          </cell>
        </row>
      </sheetData>
      <sheetData sheetId="1" refreshError="1">
        <row r="20">
          <cell r="O20">
            <v>119927.58</v>
          </cell>
        </row>
      </sheetData>
      <sheetData sheetId="2" refreshError="1">
        <row r="15">
          <cell r="P15" t="str">
            <v>GL</v>
          </cell>
        </row>
        <row r="16">
          <cell r="O16">
            <v>2404864.4500000002</v>
          </cell>
          <cell r="P16" t="str">
            <v>!</v>
          </cell>
        </row>
      </sheetData>
      <sheetData sheetId="3" refreshError="1">
        <row r="18">
          <cell r="O18">
            <v>369779.94</v>
          </cell>
        </row>
      </sheetData>
      <sheetData sheetId="4" refreshError="1"/>
      <sheetData sheetId="5" refreshError="1">
        <row r="18">
          <cell r="O18">
            <v>1413898.9800000002</v>
          </cell>
        </row>
      </sheetData>
      <sheetData sheetId="6" refreshError="1">
        <row r="17">
          <cell r="O17">
            <v>674792.71000000008</v>
          </cell>
        </row>
      </sheetData>
      <sheetData sheetId="7" refreshError="1">
        <row r="15">
          <cell r="P15" t="str">
            <v>GL</v>
          </cell>
        </row>
        <row r="16">
          <cell r="P16" t="str">
            <v>GL</v>
          </cell>
        </row>
        <row r="17">
          <cell r="O17">
            <v>423663.33000000007</v>
          </cell>
          <cell r="P17" t="str">
            <v>!</v>
          </cell>
        </row>
      </sheetData>
      <sheetData sheetId="8" refreshError="1">
        <row r="15">
          <cell r="P15" t="str">
            <v>GL</v>
          </cell>
        </row>
        <row r="16">
          <cell r="O16">
            <v>438998.77</v>
          </cell>
          <cell r="P16" t="str">
            <v>!</v>
          </cell>
        </row>
        <row r="17">
          <cell r="P17" t="str">
            <v>!</v>
          </cell>
        </row>
      </sheetData>
      <sheetData sheetId="9" refreshError="1">
        <row r="16">
          <cell r="O16">
            <v>210157.7</v>
          </cell>
        </row>
      </sheetData>
      <sheetData sheetId="10" refreshError="1">
        <row r="3">
          <cell r="A3">
            <v>25461.85</v>
          </cell>
          <cell r="B3">
            <v>25462</v>
          </cell>
          <cell r="D3" t="str">
            <v>Administrative Combined Leadsheet</v>
          </cell>
          <cell r="E3" t="str">
            <v>!</v>
          </cell>
        </row>
        <row r="4">
          <cell r="A4">
            <v>119927.58</v>
          </cell>
          <cell r="B4">
            <v>119928</v>
          </cell>
          <cell r="D4" t="str">
            <v>Administrative Combined Leadsheet</v>
          </cell>
          <cell r="E4" t="str">
            <v>!</v>
          </cell>
        </row>
        <row r="5">
          <cell r="A5">
            <v>369779.94</v>
          </cell>
          <cell r="B5">
            <v>369780</v>
          </cell>
          <cell r="D5" t="str">
            <v>Administrative Combined Leadsheet</v>
          </cell>
          <cell r="E5" t="str">
            <v>!</v>
          </cell>
        </row>
        <row r="6">
          <cell r="A6">
            <v>620764.84000000008</v>
          </cell>
          <cell r="B6">
            <v>620765</v>
          </cell>
          <cell r="D6" t="str">
            <v>Administrative Combined Leadsheet</v>
          </cell>
          <cell r="E6" t="str">
            <v>!</v>
          </cell>
        </row>
        <row r="7">
          <cell r="A7">
            <v>2404864.4500000002</v>
          </cell>
          <cell r="B7">
            <v>2404864</v>
          </cell>
          <cell r="D7" t="str">
            <v>Administrative Combined Leadsheet</v>
          </cell>
          <cell r="E7" t="str">
            <v>!</v>
          </cell>
        </row>
        <row r="8">
          <cell r="A8">
            <v>1555845.97</v>
          </cell>
          <cell r="B8">
            <v>1555846</v>
          </cell>
          <cell r="D8" t="str">
            <v>Administrative Combined Leadsheet</v>
          </cell>
          <cell r="E8" t="str">
            <v>!</v>
          </cell>
        </row>
        <row r="9">
          <cell r="A9">
            <v>119014.37999999999</v>
          </cell>
          <cell r="B9">
            <v>119014</v>
          </cell>
          <cell r="D9" t="str">
            <v>Administrative Combined Leadsheet</v>
          </cell>
          <cell r="E9" t="str">
            <v>!</v>
          </cell>
        </row>
        <row r="10">
          <cell r="A10">
            <v>1413898.9800000002</v>
          </cell>
          <cell r="B10">
            <v>1413899</v>
          </cell>
          <cell r="D10" t="str">
            <v>Administrative Combined Leadsheet</v>
          </cell>
          <cell r="E10" t="str">
            <v>!</v>
          </cell>
        </row>
        <row r="11">
          <cell r="A11">
            <v>423663.33000000007</v>
          </cell>
          <cell r="B11">
            <v>423663</v>
          </cell>
          <cell r="D11" t="str">
            <v>Administrative Combined Leadsheet</v>
          </cell>
          <cell r="E11" t="str">
            <v>!</v>
          </cell>
        </row>
        <row r="12">
          <cell r="A12">
            <v>674792.71000000008</v>
          </cell>
          <cell r="B12">
            <v>674793</v>
          </cell>
          <cell r="D12" t="str">
            <v>Administrative Combined Leadsheet</v>
          </cell>
          <cell r="E12" t="str">
            <v>!</v>
          </cell>
        </row>
        <row r="13">
          <cell r="A13">
            <v>438998.77</v>
          </cell>
          <cell r="B13">
            <v>438999</v>
          </cell>
          <cell r="D13" t="str">
            <v>Administrative Combined Leadsheet</v>
          </cell>
          <cell r="E13" t="str">
            <v>!</v>
          </cell>
        </row>
        <row r="14">
          <cell r="A14">
            <v>210157.7</v>
          </cell>
          <cell r="B14">
            <v>210158</v>
          </cell>
          <cell r="D14" t="str">
            <v>Administrative Combined Leadsheet</v>
          </cell>
          <cell r="E14" t="str">
            <v>!</v>
          </cell>
        </row>
      </sheetData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DD Reserve calculation (2)"/>
      <sheetName val="Disclosure"/>
      <sheetName val="HO"/>
      <sheetName val="Transformation table"/>
      <sheetName val="Summary"/>
      <sheetName val="CHEPS"/>
      <sheetName val="LE"/>
      <sheetName val="BHPP"/>
      <sheetName val="Circularization"/>
      <sheetName val="Alternative procedures"/>
      <sheetName val="Kazenergo offsetting"/>
      <sheetName val="DD Reserve calculation"/>
      <sheetName val="DD Provision"/>
      <sheetName val="Discounting"/>
      <sheetName val="Список корректировок - 2002 год"/>
      <sheetName val="Notes receivable"/>
      <sheetName val="XREF"/>
      <sheetName val="Tickmarks"/>
      <sheetName val="HO (2)"/>
      <sheetName val="Kazakhenergo"/>
      <sheetName val="Disclosures"/>
      <sheetName val="8250"/>
      <sheetName val="8140"/>
      <sheetName val="8145"/>
      <sheetName val="8113"/>
      <sheetName val="8200"/>
      <sheetName val="8082"/>
      <sheetName val="8180 (8181,8182)"/>
      <sheetName val="8210"/>
      <sheetName val="8070"/>
      <sheetName val="depreciation testing"/>
      <sheetName val="Additions testing"/>
      <sheetName val="Movement schedule"/>
      <sheetName val="AHEPS"/>
      <sheetName val="OshHPP"/>
      <sheetName val="Anlagevermögen"/>
      <sheetName val="Cust acc 20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XREF"/>
      <sheetName val="Tickmarks"/>
      <sheetName val="DD Reserve calculation"/>
      <sheetName val="Данные"/>
      <sheetName val="8250"/>
      <sheetName val="8140"/>
      <sheetName val="8145"/>
      <sheetName val="8113"/>
      <sheetName val="8200"/>
      <sheetName val="8082"/>
      <sheetName val="8180 (8181,8182)"/>
      <sheetName val="8210"/>
      <sheetName val="8070"/>
      <sheetName val="Fees and commissions"/>
      <sheetName val="Sheet2"/>
    </sheetNames>
    <sheetDataSet>
      <sheetData sheetId="0" refreshError="1"/>
      <sheetData sheetId="1" refreshError="1">
        <row r="2">
          <cell r="A2">
            <v>8942</v>
          </cell>
          <cell r="B2">
            <v>8942</v>
          </cell>
          <cell r="D2" t="str">
            <v>FEE AND COMMISSION EXPENSE Leadsheet</v>
          </cell>
          <cell r="E2" t="str">
            <v>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IT&amp;PP"/>
      <sheetName val="PIT&amp;PP(2)"/>
      <sheetName val="Расчет_Ин"/>
      <sheetName val="H-610"/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Planning"/>
      <sheetName val="B.1.1"/>
      <sheetName val="B.1.2"/>
      <sheetName val="B.1.3"/>
      <sheetName val="B.1.4"/>
      <sheetName val="Adj"/>
      <sheetName val="(unposted) Adj "/>
      <sheetName val="SMT"/>
      <sheetName val="deferred tax"/>
      <sheetName val="Trial balance"/>
      <sheetName val="Related parties"/>
      <sheetName val="Fees and comm"/>
      <sheetName val="Imploss"/>
      <sheetName val="Cash"/>
      <sheetName val="FA"/>
      <sheetName val="confirmation control"/>
      <sheetName val="GA"/>
      <sheetName val="Loans to customers"/>
      <sheetName val="Interest"/>
      <sheetName val="Placements with banks"/>
      <sheetName val="Capital adequacy"/>
      <sheetName val="PN"/>
      <sheetName val="OA"/>
      <sheetName val="Securities"/>
      <sheetName val="Customer Accounts"/>
      <sheetName val="Loans from banks"/>
      <sheetName val="forex"/>
      <sheetName val="OL"/>
      <sheetName val="Loans within IL"/>
      <sheetName val="Other income"/>
      <sheetName val="Commitments (N)"/>
      <sheetName val="Geograpical Analysis"/>
      <sheetName val="Maturity Analysis"/>
      <sheetName val="By months"/>
      <sheetName val="By decades"/>
      <sheetName val="By branches"/>
      <sheetName val="Bal by curr"/>
      <sheetName val="Bal by curr (2003)"/>
      <sheetName val="Maturity Analysis (2003)"/>
      <sheetName val="Interest rates"/>
      <sheetName val="Cust acc 2003"/>
      <sheetName val="PN 2003"/>
      <sheetName val="Loans 2003"/>
      <sheetName val="Loans 2004"/>
      <sheetName val="Cust acc 2004"/>
      <sheetName val="XREF"/>
      <sheetName val="DD Reserve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trade receivables 1401"/>
      <sheetName val="1530"/>
      <sheetName val="1531"/>
      <sheetName val="1570"/>
      <sheetName val="1450"/>
      <sheetName val="XREF"/>
      <sheetName val="Tickmarks"/>
      <sheetName val="Cust acc 2003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Март"/>
      <sheetName val="Сентябрь"/>
      <sheetName val="Квартал"/>
      <sheetName val="Январь"/>
      <sheetName val="Декабрь"/>
      <sheetName val="Ноябрь"/>
      <sheetName val="2006 2Day Tel"/>
      <sheetName val="Апрель"/>
      <sheetName val="Июль"/>
      <sheetName val="Июнь"/>
      <sheetName val="DD Reserve calculation"/>
      <sheetName val="Balanc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Breakdown"/>
      <sheetName val="Salary test"/>
      <sheetName val="XREF"/>
      <sheetName val="Tickmarks"/>
      <sheetName val="summary"/>
      <sheetName val="Threshold Table"/>
      <sheetName val="Cust acc 2003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Март"/>
      <sheetName val="Сентябрь"/>
      <sheetName val="Квартал"/>
      <sheetName val="Январь"/>
      <sheetName val="Декабрь"/>
      <sheetName val="Ноябрь"/>
      <sheetName val="д.7.001"/>
      <sheetName val="Anlagevermögen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Intercompany transactions"/>
      <sheetName val="AHEPS"/>
      <sheetName val="OshHPP"/>
      <sheetName val="BHPP"/>
      <sheetName val="XREF"/>
      <sheetName val="t0_name"/>
      <sheetName val="PIT&amp;PP(2)"/>
      <sheetName val="XLR_NoRangeSheet"/>
      <sheetName val="А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  <sheetName val="п 15"/>
      <sheetName val="ЯНВАРЬ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Баланс"/>
      <sheetName val="Актив(1)"/>
      <sheetName val="Пасив(1)"/>
      <sheetName val="Актив (2)"/>
      <sheetName val="Пасив (2)"/>
      <sheetName val="Актив (3)"/>
      <sheetName val="Пасив (3)"/>
      <sheetName val="Актив (4)"/>
      <sheetName val="Пасив (4)"/>
      <sheetName val="Актив (5)"/>
      <sheetName val="Пасив (5)"/>
      <sheetName val="Баланс (месяц)"/>
      <sheetName val="Актив (месяц)"/>
      <sheetName val="Пасив (месяц)"/>
      <sheetName val="Лист1"/>
      <sheetName val="Лист2"/>
      <sheetName val="Лист3"/>
      <sheetName val="Лист4"/>
      <sheetName val="Сводная"/>
      <sheetName val="База"/>
      <sheetName val="5"/>
      <sheetName val="PIT&amp;PP(2)"/>
      <sheetName val="Нормативы"/>
      <sheetName val="сводУМЗ"/>
    </sheetNames>
    <sheetDataSet>
      <sheetData sheetId="0"/>
      <sheetData sheetId="1">
        <row r="1">
          <cell r="E1" t="str">
            <v>На отчетную дату</v>
          </cell>
        </row>
        <row r="2">
          <cell r="E2">
            <v>4</v>
          </cell>
        </row>
        <row r="5">
          <cell r="E5">
            <v>53.856000000000002</v>
          </cell>
        </row>
        <row r="6">
          <cell r="E6">
            <v>19.527999999999999</v>
          </cell>
        </row>
        <row r="7">
          <cell r="E7">
            <v>34.328000000000003</v>
          </cell>
        </row>
        <row r="9">
          <cell r="E9">
            <v>8060.7470000000003</v>
          </cell>
        </row>
        <row r="10">
          <cell r="E10">
            <v>2091.2350000000001</v>
          </cell>
        </row>
        <row r="11">
          <cell r="E11">
            <v>5969.5120000000006</v>
          </cell>
        </row>
        <row r="13">
          <cell r="E13">
            <v>0</v>
          </cell>
        </row>
        <row r="18">
          <cell r="E18">
            <v>6003.8400000000011</v>
          </cell>
        </row>
        <row r="21">
          <cell r="E21">
            <v>151.53899999999999</v>
          </cell>
        </row>
        <row r="29">
          <cell r="E29">
            <v>2826.4879999999998</v>
          </cell>
        </row>
        <row r="31">
          <cell r="E31">
            <v>5.1820000000000004</v>
          </cell>
        </row>
        <row r="32">
          <cell r="E32">
            <v>0</v>
          </cell>
        </row>
        <row r="33">
          <cell r="E33">
            <v>334.01900000000001</v>
          </cell>
        </row>
        <row r="34">
          <cell r="E34">
            <v>325.89</v>
          </cell>
        </row>
        <row r="35">
          <cell r="E35">
            <v>186059.27100000001</v>
          </cell>
        </row>
        <row r="36">
          <cell r="E36">
            <v>10347.741</v>
          </cell>
        </row>
        <row r="38">
          <cell r="E38">
            <v>1447.9359999999999</v>
          </cell>
        </row>
        <row r="39">
          <cell r="E39">
            <v>8868.1280000000006</v>
          </cell>
        </row>
        <row r="40">
          <cell r="E40">
            <v>31.677</v>
          </cell>
        </row>
        <row r="41">
          <cell r="E41">
            <v>0</v>
          </cell>
        </row>
        <row r="44">
          <cell r="E44">
            <v>200044.948</v>
          </cell>
        </row>
        <row r="45">
          <cell r="E45">
            <v>206048.788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Статьи"/>
      <sheetName val="АФ"/>
      <sheetName val="Форма2"/>
      <sheetName val="ЯНВАРЬ"/>
      <sheetName val="Конс "/>
      <sheetName val="Sheet1"/>
      <sheetName val="PP&amp;E mvt for 2003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P46">
            <v>100</v>
          </cell>
          <cell r="T46" t="str">
            <v>ГКО-6</v>
          </cell>
        </row>
        <row r="47"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P51">
            <v>100</v>
          </cell>
          <cell r="T51" t="str">
            <v>ГКО-6</v>
          </cell>
        </row>
        <row r="52"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T56" t="str">
            <v>ГКО-6</v>
          </cell>
        </row>
        <row r="57"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T62" t="str">
            <v>Ноты-14</v>
          </cell>
        </row>
        <row r="63"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T66" t="str">
            <v>Ноты-14</v>
          </cell>
        </row>
        <row r="67"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T68" t="str">
            <v>Ноты-14</v>
          </cell>
        </row>
        <row r="69"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T73" t="str">
            <v>Ноты-14</v>
          </cell>
        </row>
        <row r="74"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T75" t="str">
            <v>Ноты-14</v>
          </cell>
        </row>
        <row r="76"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T77" t="str">
            <v>Ноты-14</v>
          </cell>
        </row>
        <row r="78"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T80" t="str">
            <v>Ноты-14</v>
          </cell>
        </row>
        <row r="81"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T83" t="str">
            <v>Ноты-14</v>
          </cell>
        </row>
        <row r="84"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T85" t="str">
            <v>Ноты-14</v>
          </cell>
        </row>
        <row r="86"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T87" t="str">
            <v>Ноты-07</v>
          </cell>
        </row>
        <row r="88"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T88" t="str">
            <v>Ноты-14</v>
          </cell>
        </row>
        <row r="89"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T90" t="str">
            <v>Ноты-14</v>
          </cell>
        </row>
        <row r="91"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T92" t="str">
            <v>Ноты-14</v>
          </cell>
        </row>
        <row r="93"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T94" t="str">
            <v>Ноты-14</v>
          </cell>
        </row>
        <row r="95"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T97" t="str">
            <v>Ноты-14</v>
          </cell>
        </row>
        <row r="98"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T99" t="str">
            <v>Ноты-14</v>
          </cell>
        </row>
        <row r="100"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T101" t="str">
            <v>Ноты-14</v>
          </cell>
        </row>
        <row r="102"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T103" t="str">
            <v>Ноты-14</v>
          </cell>
        </row>
        <row r="104"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T106" t="str">
            <v>Ноты-14</v>
          </cell>
        </row>
        <row r="107"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T108" t="str">
            <v>Ноты-14</v>
          </cell>
        </row>
        <row r="109"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T110" t="str">
            <v>Ноты-14</v>
          </cell>
        </row>
        <row r="111"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T112" t="str">
            <v>Ноты-14</v>
          </cell>
        </row>
        <row r="113"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T115" t="str">
            <v>Ноты-14</v>
          </cell>
        </row>
        <row r="116"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T117" t="str">
            <v>Ноты-14</v>
          </cell>
        </row>
        <row r="118"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T120" t="str">
            <v>Ноты-14</v>
          </cell>
        </row>
        <row r="121"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T122" t="str">
            <v>Ноты-14</v>
          </cell>
        </row>
        <row r="123"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T125" t="str">
            <v>Ноты-14</v>
          </cell>
        </row>
        <row r="126"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T127" t="str">
            <v>Ноты-07</v>
          </cell>
        </row>
        <row r="128"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T130" t="str">
            <v>Ноты-14</v>
          </cell>
        </row>
        <row r="131"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T132" t="str">
            <v>Ноты-14</v>
          </cell>
        </row>
        <row r="133"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T135" t="str">
            <v>Ноты-14</v>
          </cell>
        </row>
        <row r="136"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T137" t="str">
            <v>Ноты-14</v>
          </cell>
        </row>
        <row r="138"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T140" t="str">
            <v>Ноты-14</v>
          </cell>
        </row>
        <row r="141"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T178" t="str">
            <v>Ноты-14</v>
          </cell>
        </row>
        <row r="179"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T188" t="str">
            <v>Ноты-14</v>
          </cell>
        </row>
        <row r="189"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T189" t="str">
            <v>Ноты-28</v>
          </cell>
        </row>
        <row r="190"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T190" t="str">
            <v>Ноты-14</v>
          </cell>
        </row>
        <row r="191"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T191" t="str">
            <v>Ноты-14</v>
          </cell>
        </row>
        <row r="192"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T192" t="str">
            <v>Ноты-07</v>
          </cell>
        </row>
        <row r="193"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T196" t="str">
            <v>Ноты-07</v>
          </cell>
        </row>
        <row r="197"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T197" t="str">
            <v>Ноты-14</v>
          </cell>
        </row>
        <row r="198"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T201" t="str">
            <v>Ноты-14</v>
          </cell>
        </row>
        <row r="202"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I338">
            <v>800000000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I382">
            <v>750000000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H387">
            <v>9.75</v>
          </cell>
          <cell r="L387">
            <v>36850374</v>
          </cell>
          <cell r="M387">
            <v>36850374000</v>
          </cell>
          <cell r="O387">
            <v>1</v>
          </cell>
          <cell r="P387">
            <v>1000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Памятка по заполнению"/>
      <sheetName val="ТитулЛистОтч"/>
      <sheetName val="ОборБалФормОтч"/>
      <sheetName val="ОтчРезултФХД"/>
      <sheetName val="ОтчетДвижДенег"/>
      <sheetName val="РасхПерФормОтч"/>
      <sheetName val="ТрудФормОтч"/>
      <sheetName val="ПроизПоказ"/>
      <sheetName val="РаспрДох"/>
      <sheetName val="База"/>
      <sheetName val="ЯНВАРЬ"/>
      <sheetName val="Форма2"/>
      <sheetName val="Лист2"/>
      <sheetName val="Актив(1)"/>
    </sheetNames>
    <sheetDataSet>
      <sheetData sheetId="0"/>
      <sheetData sheetId="1" refreshError="1">
        <row r="22">
          <cell r="C22" t="str">
            <v>ОАО"Казпочта"</v>
          </cell>
        </row>
        <row r="23">
          <cell r="C23" t="str">
            <v>Открытое акционерное общество</v>
          </cell>
        </row>
        <row r="24">
          <cell r="C24" t="str">
            <v>индекс 480012 г.Алматы ул.Богенбай батыра,152</v>
          </cell>
        </row>
        <row r="25">
          <cell r="C25">
            <v>36532</v>
          </cell>
        </row>
        <row r="26">
          <cell r="C26" t="str">
            <v>30503-1910-АК(ШК)</v>
          </cell>
        </row>
        <row r="27">
          <cell r="C27" t="str">
            <v>600700100437</v>
          </cell>
        </row>
        <row r="28">
          <cell r="C28">
            <v>39189746</v>
          </cell>
        </row>
        <row r="29">
          <cell r="C29">
            <v>50000</v>
          </cell>
        </row>
        <row r="30">
          <cell r="C30">
            <v>64110</v>
          </cell>
        </row>
        <row r="31">
          <cell r="C31" t="str">
            <v>Министерство транспорта и коммуникаций</v>
          </cell>
        </row>
        <row r="32">
          <cell r="C32">
            <v>36889</v>
          </cell>
        </row>
        <row r="33">
          <cell r="C33" t="str">
            <v>№ А 4390</v>
          </cell>
        </row>
        <row r="36">
          <cell r="C36">
            <v>903660</v>
          </cell>
        </row>
        <row r="38">
          <cell r="C38">
            <v>1000</v>
          </cell>
        </row>
        <row r="39">
          <cell r="C39">
            <v>903660</v>
          </cell>
        </row>
        <row r="40">
          <cell r="C40" t="str">
            <v>ОАО"Казпочта"</v>
          </cell>
        </row>
        <row r="41">
          <cell r="C41">
            <v>1</v>
          </cell>
        </row>
        <row r="42">
          <cell r="C42" t="str">
            <v>Председатель Правления ОАО"Казпочта</v>
          </cell>
        </row>
        <row r="43">
          <cell r="C43" t="str">
            <v>Арыстанов Аркен Кенесбекович</v>
          </cell>
        </row>
        <row r="44">
          <cell r="C44" t="str">
            <v>Кашкынбаева Кулшахан Жумашевна</v>
          </cell>
        </row>
        <row r="45">
          <cell r="C45" t="str">
            <v>Джунсызбаева Роза Баяхметовна</v>
          </cell>
        </row>
        <row r="46">
          <cell r="C46" t="str">
            <v>59-06-11</v>
          </cell>
        </row>
        <row r="47">
          <cell r="C47" t="str">
            <v>59-06-22</v>
          </cell>
        </row>
        <row r="48">
          <cell r="C48" t="str">
            <v>59-06-25</v>
          </cell>
        </row>
      </sheetData>
      <sheetData sheetId="2" refreshError="1">
        <row r="48">
          <cell r="C48">
            <v>0</v>
          </cell>
          <cell r="F48">
            <v>0</v>
          </cell>
        </row>
        <row r="63">
          <cell r="C63">
            <v>0</v>
          </cell>
        </row>
        <row r="98">
          <cell r="C98">
            <v>0</v>
          </cell>
        </row>
        <row r="113">
          <cell r="C113">
            <v>0</v>
          </cell>
          <cell r="F113">
            <v>0</v>
          </cell>
        </row>
        <row r="224">
          <cell r="E224">
            <v>0</v>
          </cell>
          <cell r="F224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&amp;"/>
      <sheetName val=" "/>
      <sheetName val="Данные"/>
      <sheetName val="с 1.1.97"/>
      <sheetName val="с 1.1.97 2"/>
      <sheetName val="Лист18"/>
      <sheetName val="Лист1"/>
      <sheetName val="Лист2"/>
      <sheetName val="Лист3"/>
      <sheetName val="с 1.12.98"/>
      <sheetName val="ОборБалФормОтч"/>
      <sheetName val="ТитулЛистОтч"/>
      <sheetName val="справка"/>
      <sheetName val="группа"/>
      <sheetName val="З"/>
      <sheetName val="Форма2"/>
      <sheetName val="Добыча нефти4"/>
      <sheetName val="поставка сравн13"/>
      <sheetName val="1 класс"/>
      <sheetName val="2 класс"/>
      <sheetName val="3 класс"/>
      <sheetName val="4 класс"/>
      <sheetName val="5 класс"/>
      <sheetName val="3310"/>
      <sheetName val="1Утв ТК  Capex 07 "/>
    </sheetNames>
    <sheetDataSet>
      <sheetData sheetId="0" refreshError="1"/>
      <sheetData sheetId="1" refreshError="1"/>
      <sheetData sheetId="2" refreshError="1">
        <row r="1">
          <cell r="A1" t="str">
            <v xml:space="preserve">Дата </v>
          </cell>
          <cell r="B1" t="str">
            <v>Курс закрытия,
тенге</v>
          </cell>
          <cell r="C1" t="str">
            <v>Средневзвешенный курс</v>
          </cell>
          <cell r="D1" t="str">
            <v>Объем, 
тыс.
единиц валюты</v>
          </cell>
          <cell r="E1" t="str">
            <v>Кол-во участ-ников</v>
          </cell>
          <cell r="F1" t="str">
            <v>Официальный курс</v>
          </cell>
        </row>
        <row r="2">
          <cell r="A2" t="str">
            <v xml:space="preserve">Дата </v>
          </cell>
          <cell r="B2" t="str">
            <v>Курс закрытия</v>
          </cell>
          <cell r="C2" t="str">
            <v>Средневзвешенный курс</v>
          </cell>
          <cell r="D2" t="str">
            <v xml:space="preserve">Объем
</v>
          </cell>
          <cell r="E2" t="str">
            <v>Кол-во участ-ников</v>
          </cell>
        </row>
        <row r="3">
          <cell r="A3">
            <v>35435</v>
          </cell>
          <cell r="B3">
            <v>74.400000000000006</v>
          </cell>
          <cell r="D3">
            <v>4190</v>
          </cell>
          <cell r="E3">
            <v>23</v>
          </cell>
        </row>
        <row r="4">
          <cell r="A4">
            <v>35436</v>
          </cell>
          <cell r="B4">
            <v>74.950100000000006</v>
          </cell>
          <cell r="D4">
            <v>8965</v>
          </cell>
          <cell r="E4">
            <v>24</v>
          </cell>
        </row>
        <row r="5">
          <cell r="A5">
            <v>35437</v>
          </cell>
          <cell r="B5">
            <v>75.2</v>
          </cell>
          <cell r="D5">
            <v>15025</v>
          </cell>
          <cell r="E5">
            <v>26</v>
          </cell>
        </row>
        <row r="6">
          <cell r="A6">
            <v>35438</v>
          </cell>
          <cell r="B6">
            <v>75.2</v>
          </cell>
          <cell r="D6">
            <v>14495</v>
          </cell>
          <cell r="E6">
            <v>29</v>
          </cell>
        </row>
        <row r="7">
          <cell r="A7">
            <v>35439</v>
          </cell>
          <cell r="B7">
            <v>75.2</v>
          </cell>
          <cell r="D7">
            <v>4165</v>
          </cell>
          <cell r="E7">
            <v>22</v>
          </cell>
        </row>
        <row r="8">
          <cell r="A8">
            <v>35440</v>
          </cell>
          <cell r="B8">
            <v>75.599999999999994</v>
          </cell>
          <cell r="D8">
            <v>9665</v>
          </cell>
          <cell r="E8">
            <v>31</v>
          </cell>
        </row>
        <row r="9">
          <cell r="A9">
            <v>35443</v>
          </cell>
          <cell r="B9">
            <v>75.55</v>
          </cell>
          <cell r="D9">
            <v>11350</v>
          </cell>
          <cell r="E9">
            <v>29</v>
          </cell>
        </row>
        <row r="10">
          <cell r="A10">
            <v>35444</v>
          </cell>
          <cell r="B10">
            <v>75.55</v>
          </cell>
          <cell r="D10">
            <v>3770</v>
          </cell>
          <cell r="E10">
            <v>28</v>
          </cell>
        </row>
        <row r="11">
          <cell r="A11">
            <v>35445</v>
          </cell>
          <cell r="B11">
            <v>75.478999999999999</v>
          </cell>
          <cell r="D11">
            <v>4015</v>
          </cell>
          <cell r="E11">
            <v>28</v>
          </cell>
        </row>
        <row r="12">
          <cell r="A12">
            <v>35446</v>
          </cell>
          <cell r="B12">
            <v>75.63</v>
          </cell>
          <cell r="D12">
            <v>8660</v>
          </cell>
          <cell r="E12">
            <v>27</v>
          </cell>
        </row>
        <row r="13">
          <cell r="A13">
            <v>35447</v>
          </cell>
          <cell r="B13">
            <v>75.650000000000006</v>
          </cell>
          <cell r="D13">
            <v>6390</v>
          </cell>
          <cell r="E13">
            <v>28</v>
          </cell>
        </row>
        <row r="14">
          <cell r="A14">
            <v>35450</v>
          </cell>
          <cell r="B14">
            <v>75.75</v>
          </cell>
          <cell r="D14">
            <v>9725</v>
          </cell>
          <cell r="E14">
            <v>29</v>
          </cell>
        </row>
        <row r="15">
          <cell r="A15">
            <v>35451</v>
          </cell>
          <cell r="B15">
            <v>75.8</v>
          </cell>
          <cell r="D15">
            <v>7745</v>
          </cell>
          <cell r="E15">
            <v>27</v>
          </cell>
        </row>
        <row r="16">
          <cell r="A16">
            <v>35452</v>
          </cell>
          <cell r="B16">
            <v>75.760000000000005</v>
          </cell>
          <cell r="D16">
            <v>2455</v>
          </cell>
          <cell r="E16">
            <v>26</v>
          </cell>
        </row>
        <row r="17">
          <cell r="A17">
            <v>35453</v>
          </cell>
          <cell r="B17">
            <v>75.799899999999994</v>
          </cell>
          <cell r="D17">
            <v>6765</v>
          </cell>
          <cell r="E17">
            <v>28</v>
          </cell>
        </row>
        <row r="18">
          <cell r="A18">
            <v>35454</v>
          </cell>
          <cell r="B18">
            <v>75.6511</v>
          </cell>
          <cell r="D18">
            <v>4270</v>
          </cell>
          <cell r="E18">
            <v>27</v>
          </cell>
        </row>
        <row r="19">
          <cell r="A19">
            <v>35457</v>
          </cell>
          <cell r="B19">
            <v>75.8</v>
          </cell>
          <cell r="D19">
            <v>9775</v>
          </cell>
          <cell r="E19">
            <v>25</v>
          </cell>
        </row>
        <row r="20">
          <cell r="A20">
            <v>35458</v>
          </cell>
          <cell r="B20">
            <v>75.8</v>
          </cell>
          <cell r="D20">
            <v>6855</v>
          </cell>
          <cell r="E20">
            <v>26</v>
          </cell>
        </row>
        <row r="21">
          <cell r="A21">
            <v>35459</v>
          </cell>
          <cell r="B21">
            <v>75.5</v>
          </cell>
          <cell r="D21">
            <v>11500</v>
          </cell>
          <cell r="E21">
            <v>24</v>
          </cell>
        </row>
        <row r="22">
          <cell r="A22">
            <v>35460</v>
          </cell>
          <cell r="B22">
            <v>75.799899999999994</v>
          </cell>
          <cell r="D22">
            <v>3705</v>
          </cell>
          <cell r="E22">
            <v>26</v>
          </cell>
        </row>
        <row r="23">
          <cell r="A23">
            <v>35461</v>
          </cell>
          <cell r="B23">
            <v>75.8</v>
          </cell>
          <cell r="D23">
            <v>5135</v>
          </cell>
          <cell r="E23">
            <v>30</v>
          </cell>
        </row>
        <row r="24">
          <cell r="A24">
            <v>35464</v>
          </cell>
          <cell r="B24">
            <v>75.8</v>
          </cell>
          <cell r="D24">
            <v>5305</v>
          </cell>
          <cell r="E24">
            <v>29</v>
          </cell>
        </row>
        <row r="25">
          <cell r="A25">
            <v>35465</v>
          </cell>
          <cell r="B25">
            <v>75.843999999999994</v>
          </cell>
          <cell r="D25">
            <v>3265</v>
          </cell>
          <cell r="E25">
            <v>28</v>
          </cell>
        </row>
        <row r="26">
          <cell r="A26">
            <v>35466</v>
          </cell>
          <cell r="B26">
            <v>75.8</v>
          </cell>
          <cell r="D26">
            <v>4665</v>
          </cell>
          <cell r="E26">
            <v>27</v>
          </cell>
        </row>
        <row r="27">
          <cell r="A27">
            <v>35467</v>
          </cell>
          <cell r="B27">
            <v>75.89</v>
          </cell>
          <cell r="D27">
            <v>2390</v>
          </cell>
          <cell r="E27">
            <v>26</v>
          </cell>
        </row>
        <row r="28">
          <cell r="A28">
            <v>35468</v>
          </cell>
          <cell r="B28">
            <v>75.95</v>
          </cell>
          <cell r="D28">
            <v>6695</v>
          </cell>
          <cell r="E28">
            <v>28</v>
          </cell>
        </row>
        <row r="29">
          <cell r="A29">
            <v>35471</v>
          </cell>
          <cell r="B29">
            <v>75.999899999999997</v>
          </cell>
          <cell r="D29">
            <v>5750</v>
          </cell>
          <cell r="E29">
            <v>22</v>
          </cell>
        </row>
        <row r="30">
          <cell r="A30">
            <v>35472</v>
          </cell>
          <cell r="B30">
            <v>75.849999999999994</v>
          </cell>
          <cell r="D30">
            <v>5250</v>
          </cell>
          <cell r="E30">
            <v>25</v>
          </cell>
        </row>
        <row r="31">
          <cell r="A31">
            <v>35473</v>
          </cell>
          <cell r="B31">
            <v>75.6999</v>
          </cell>
          <cell r="D31">
            <v>3820</v>
          </cell>
          <cell r="E31">
            <v>21</v>
          </cell>
        </row>
        <row r="32">
          <cell r="A32">
            <v>35474</v>
          </cell>
          <cell r="B32">
            <v>75.64</v>
          </cell>
          <cell r="D32">
            <v>10000</v>
          </cell>
          <cell r="E32">
            <v>24</v>
          </cell>
        </row>
        <row r="33">
          <cell r="A33">
            <v>35475</v>
          </cell>
          <cell r="B33">
            <v>75.5</v>
          </cell>
          <cell r="D33">
            <v>9605</v>
          </cell>
          <cell r="E33">
            <v>21</v>
          </cell>
        </row>
        <row r="34">
          <cell r="A34">
            <v>35478</v>
          </cell>
          <cell r="B34">
            <v>75.650000000000006</v>
          </cell>
          <cell r="D34">
            <v>2420</v>
          </cell>
          <cell r="E34">
            <v>21</v>
          </cell>
        </row>
        <row r="35">
          <cell r="A35">
            <v>35479</v>
          </cell>
          <cell r="B35">
            <v>75.55</v>
          </cell>
          <cell r="D35">
            <v>5800</v>
          </cell>
          <cell r="E35">
            <v>23</v>
          </cell>
        </row>
        <row r="36">
          <cell r="A36">
            <v>35480</v>
          </cell>
          <cell r="B36">
            <v>75.319999999999993</v>
          </cell>
          <cell r="D36">
            <v>10835</v>
          </cell>
          <cell r="E36">
            <v>23</v>
          </cell>
        </row>
        <row r="37">
          <cell r="A37">
            <v>35481</v>
          </cell>
          <cell r="B37">
            <v>75.150000000000006</v>
          </cell>
          <cell r="D37">
            <v>16625</v>
          </cell>
          <cell r="E37">
            <v>24</v>
          </cell>
        </row>
        <row r="38">
          <cell r="A38">
            <v>35482</v>
          </cell>
          <cell r="B38">
            <v>75.5</v>
          </cell>
          <cell r="D38">
            <v>2960</v>
          </cell>
          <cell r="E38">
            <v>19</v>
          </cell>
        </row>
        <row r="39">
          <cell r="A39">
            <v>35485</v>
          </cell>
          <cell r="B39">
            <v>75.8</v>
          </cell>
          <cell r="D39">
            <v>3855</v>
          </cell>
          <cell r="E39">
            <v>22</v>
          </cell>
        </row>
        <row r="40">
          <cell r="A40">
            <v>35486</v>
          </cell>
          <cell r="B40">
            <v>75.709999999999994</v>
          </cell>
          <cell r="D40">
            <v>3220</v>
          </cell>
          <cell r="E40">
            <v>21</v>
          </cell>
        </row>
        <row r="41">
          <cell r="A41">
            <v>35487</v>
          </cell>
          <cell r="B41">
            <v>75.599999999999994</v>
          </cell>
          <cell r="D41">
            <v>3925</v>
          </cell>
          <cell r="E41">
            <v>25</v>
          </cell>
        </row>
        <row r="42">
          <cell r="A42">
            <v>35488</v>
          </cell>
          <cell r="B42">
            <v>75.599999999999994</v>
          </cell>
          <cell r="D42">
            <v>2965</v>
          </cell>
          <cell r="E42">
            <v>21</v>
          </cell>
        </row>
        <row r="43">
          <cell r="A43">
            <v>35489</v>
          </cell>
          <cell r="B43">
            <v>75.619900000000001</v>
          </cell>
          <cell r="D43">
            <v>2185</v>
          </cell>
          <cell r="E43">
            <v>24</v>
          </cell>
        </row>
        <row r="44">
          <cell r="A44">
            <v>35492</v>
          </cell>
          <cell r="B44">
            <v>75.8</v>
          </cell>
          <cell r="D44">
            <v>3410</v>
          </cell>
          <cell r="E44">
            <v>18</v>
          </cell>
        </row>
        <row r="45">
          <cell r="A45">
            <v>35493</v>
          </cell>
          <cell r="B45">
            <v>75.599999999999994</v>
          </cell>
          <cell r="D45">
            <v>3830</v>
          </cell>
          <cell r="E45">
            <v>23</v>
          </cell>
        </row>
        <row r="46">
          <cell r="A46">
            <v>35494</v>
          </cell>
          <cell r="B46">
            <v>75.540000000000006</v>
          </cell>
          <cell r="D46">
            <v>3485</v>
          </cell>
          <cell r="E46">
            <v>21</v>
          </cell>
        </row>
        <row r="47">
          <cell r="A47">
            <v>35495</v>
          </cell>
          <cell r="B47">
            <v>75.41</v>
          </cell>
          <cell r="D47">
            <v>4805</v>
          </cell>
          <cell r="E47">
            <v>19</v>
          </cell>
        </row>
        <row r="48">
          <cell r="A48">
            <v>35496</v>
          </cell>
          <cell r="B48">
            <v>75.59</v>
          </cell>
          <cell r="D48">
            <v>2510</v>
          </cell>
          <cell r="E48">
            <v>20</v>
          </cell>
        </row>
        <row r="49">
          <cell r="A49">
            <v>35499</v>
          </cell>
          <cell r="B49">
            <v>75.47</v>
          </cell>
          <cell r="D49">
            <v>5920</v>
          </cell>
          <cell r="E49">
            <v>22</v>
          </cell>
        </row>
        <row r="50">
          <cell r="A50">
            <v>35500</v>
          </cell>
          <cell r="B50">
            <v>75.540000000000006</v>
          </cell>
          <cell r="D50">
            <v>780</v>
          </cell>
          <cell r="E50">
            <v>21</v>
          </cell>
        </row>
        <row r="51">
          <cell r="A51">
            <v>35501</v>
          </cell>
          <cell r="B51">
            <v>75.38</v>
          </cell>
          <cell r="D51">
            <v>4260</v>
          </cell>
          <cell r="E51">
            <v>20</v>
          </cell>
        </row>
        <row r="52">
          <cell r="A52">
            <v>35502</v>
          </cell>
          <cell r="B52">
            <v>75.180000000000007</v>
          </cell>
          <cell r="D52">
            <v>11005</v>
          </cell>
          <cell r="E52">
            <v>21</v>
          </cell>
        </row>
        <row r="53">
          <cell r="A53">
            <v>35503</v>
          </cell>
          <cell r="B53">
            <v>75.25</v>
          </cell>
          <cell r="D53">
            <v>2305</v>
          </cell>
          <cell r="E53">
            <v>21</v>
          </cell>
        </row>
        <row r="54">
          <cell r="A54">
            <v>35506</v>
          </cell>
          <cell r="B54">
            <v>75.200100000000006</v>
          </cell>
          <cell r="D54">
            <v>5605</v>
          </cell>
          <cell r="E54">
            <v>22</v>
          </cell>
        </row>
        <row r="55">
          <cell r="A55">
            <v>35507</v>
          </cell>
          <cell r="B55">
            <v>75.200100000000006</v>
          </cell>
          <cell r="D55">
            <v>2060</v>
          </cell>
          <cell r="E55">
            <v>22</v>
          </cell>
        </row>
        <row r="56">
          <cell r="A56">
            <v>35508</v>
          </cell>
          <cell r="B56">
            <v>75.125</v>
          </cell>
          <cell r="D56">
            <v>4285</v>
          </cell>
          <cell r="E56">
            <v>24</v>
          </cell>
        </row>
        <row r="57">
          <cell r="A57">
            <v>35509</v>
          </cell>
          <cell r="B57">
            <v>74.900000000000006</v>
          </cell>
          <cell r="D57">
            <v>6300</v>
          </cell>
          <cell r="E57">
            <v>19</v>
          </cell>
        </row>
        <row r="58">
          <cell r="A58">
            <v>35510</v>
          </cell>
          <cell r="B58">
            <v>75.099999999999994</v>
          </cell>
          <cell r="D58">
            <v>4980</v>
          </cell>
          <cell r="E58">
            <v>21</v>
          </cell>
        </row>
        <row r="59">
          <cell r="A59">
            <v>35513</v>
          </cell>
          <cell r="B59">
            <v>75.45</v>
          </cell>
          <cell r="D59">
            <v>2710</v>
          </cell>
          <cell r="E59">
            <v>18</v>
          </cell>
        </row>
        <row r="60">
          <cell r="A60">
            <v>35514</v>
          </cell>
          <cell r="B60">
            <v>75.150000000000006</v>
          </cell>
          <cell r="D60">
            <v>4165</v>
          </cell>
          <cell r="E60">
            <v>22</v>
          </cell>
        </row>
        <row r="61">
          <cell r="A61">
            <v>35515</v>
          </cell>
          <cell r="B61">
            <v>74.69</v>
          </cell>
          <cell r="D61">
            <v>7580</v>
          </cell>
          <cell r="E61">
            <v>22</v>
          </cell>
        </row>
        <row r="62">
          <cell r="A62">
            <v>35516</v>
          </cell>
          <cell r="B62">
            <v>74.286000000000001</v>
          </cell>
          <cell r="D62">
            <v>9940</v>
          </cell>
          <cell r="E62">
            <v>22</v>
          </cell>
        </row>
        <row r="63">
          <cell r="A63">
            <v>35517</v>
          </cell>
          <cell r="B63">
            <v>74.7</v>
          </cell>
          <cell r="D63">
            <v>7090</v>
          </cell>
          <cell r="E63">
            <v>22</v>
          </cell>
        </row>
        <row r="64">
          <cell r="A64">
            <v>35520</v>
          </cell>
          <cell r="B64">
            <v>74.489999999999995</v>
          </cell>
          <cell r="D64">
            <v>2755</v>
          </cell>
          <cell r="E64">
            <v>22</v>
          </cell>
        </row>
        <row r="65">
          <cell r="A65">
            <v>35521</v>
          </cell>
          <cell r="B65">
            <v>74.0501</v>
          </cell>
          <cell r="D65">
            <v>5305</v>
          </cell>
          <cell r="E65">
            <v>23</v>
          </cell>
        </row>
        <row r="66">
          <cell r="A66">
            <v>35522</v>
          </cell>
          <cell r="B66">
            <v>74.28</v>
          </cell>
          <cell r="D66">
            <v>2835</v>
          </cell>
          <cell r="E66">
            <v>21</v>
          </cell>
        </row>
        <row r="67">
          <cell r="A67">
            <v>35523</v>
          </cell>
          <cell r="B67">
            <v>74.34</v>
          </cell>
          <cell r="D67">
            <v>1465</v>
          </cell>
          <cell r="E67">
            <v>22</v>
          </cell>
        </row>
        <row r="68">
          <cell r="A68">
            <v>35524</v>
          </cell>
          <cell r="B68">
            <v>75</v>
          </cell>
          <cell r="D68">
            <v>7190</v>
          </cell>
          <cell r="E68">
            <v>22</v>
          </cell>
        </row>
        <row r="69">
          <cell r="A69">
            <v>35527</v>
          </cell>
          <cell r="B69">
            <v>75.3</v>
          </cell>
          <cell r="D69">
            <v>7870</v>
          </cell>
          <cell r="E69">
            <v>19</v>
          </cell>
        </row>
        <row r="70">
          <cell r="A70">
            <v>35528</v>
          </cell>
          <cell r="B70">
            <v>75.349999999999994</v>
          </cell>
          <cell r="D70">
            <v>4150</v>
          </cell>
          <cell r="E70">
            <v>22</v>
          </cell>
        </row>
        <row r="71">
          <cell r="A71">
            <v>35529</v>
          </cell>
          <cell r="B71">
            <v>75</v>
          </cell>
          <cell r="D71">
            <v>6400</v>
          </cell>
          <cell r="E71">
            <v>23</v>
          </cell>
        </row>
        <row r="72">
          <cell r="A72">
            <v>35530</v>
          </cell>
          <cell r="B72">
            <v>75.5</v>
          </cell>
          <cell r="D72">
            <v>3640</v>
          </cell>
          <cell r="E72">
            <v>24</v>
          </cell>
        </row>
        <row r="73">
          <cell r="A73">
            <v>35531</v>
          </cell>
          <cell r="B73">
            <v>75.6999</v>
          </cell>
          <cell r="D73">
            <v>4530</v>
          </cell>
          <cell r="E73">
            <v>24</v>
          </cell>
        </row>
        <row r="74">
          <cell r="A74">
            <v>35534</v>
          </cell>
          <cell r="B74">
            <v>75.399799999999999</v>
          </cell>
          <cell r="D74">
            <v>4775</v>
          </cell>
          <cell r="E74">
            <v>22</v>
          </cell>
        </row>
        <row r="75">
          <cell r="A75">
            <v>35535</v>
          </cell>
          <cell r="B75">
            <v>74.89</v>
          </cell>
          <cell r="D75">
            <v>6660</v>
          </cell>
          <cell r="E75">
            <v>19</v>
          </cell>
        </row>
        <row r="76">
          <cell r="A76">
            <v>35536</v>
          </cell>
          <cell r="B76">
            <v>74.69</v>
          </cell>
          <cell r="D76">
            <v>4345</v>
          </cell>
          <cell r="E76">
            <v>18</v>
          </cell>
        </row>
        <row r="77">
          <cell r="A77">
            <v>35537</v>
          </cell>
          <cell r="B77">
            <v>75.385000000000005</v>
          </cell>
          <cell r="D77">
            <v>2350</v>
          </cell>
          <cell r="E77">
            <v>21</v>
          </cell>
        </row>
        <row r="78">
          <cell r="A78">
            <v>35538</v>
          </cell>
          <cell r="B78">
            <v>75.7</v>
          </cell>
          <cell r="D78">
            <v>7605</v>
          </cell>
          <cell r="E78">
            <v>23</v>
          </cell>
        </row>
        <row r="79">
          <cell r="A79">
            <v>35541</v>
          </cell>
          <cell r="B79">
            <v>74.95</v>
          </cell>
          <cell r="D79">
            <v>7010</v>
          </cell>
          <cell r="E79">
            <v>22</v>
          </cell>
        </row>
        <row r="80">
          <cell r="A80">
            <v>35542</v>
          </cell>
          <cell r="B80">
            <v>74.67</v>
          </cell>
          <cell r="D80">
            <v>3795</v>
          </cell>
          <cell r="E80">
            <v>23</v>
          </cell>
        </row>
        <row r="81">
          <cell r="A81">
            <v>35543</v>
          </cell>
          <cell r="B81">
            <v>75.010000000000005</v>
          </cell>
          <cell r="D81">
            <v>6210</v>
          </cell>
          <cell r="E81">
            <v>24</v>
          </cell>
        </row>
        <row r="82">
          <cell r="A82">
            <v>35544</v>
          </cell>
          <cell r="B82">
            <v>75.4499</v>
          </cell>
          <cell r="D82">
            <v>2760</v>
          </cell>
          <cell r="E82">
            <v>21</v>
          </cell>
        </row>
        <row r="83">
          <cell r="A83">
            <v>35545</v>
          </cell>
          <cell r="B83">
            <v>75.2</v>
          </cell>
          <cell r="D83">
            <v>3900</v>
          </cell>
          <cell r="E83">
            <v>24</v>
          </cell>
        </row>
        <row r="84">
          <cell r="A84">
            <v>35548</v>
          </cell>
          <cell r="B84">
            <v>74.48</v>
          </cell>
          <cell r="D84">
            <v>6375</v>
          </cell>
          <cell r="E84">
            <v>23</v>
          </cell>
        </row>
        <row r="85">
          <cell r="A85">
            <v>35549</v>
          </cell>
          <cell r="B85">
            <v>75.12</v>
          </cell>
          <cell r="D85">
            <v>1980</v>
          </cell>
          <cell r="E85">
            <v>23</v>
          </cell>
        </row>
        <row r="86">
          <cell r="A86">
            <v>35550</v>
          </cell>
          <cell r="B86">
            <v>75.459999999999994</v>
          </cell>
          <cell r="D86">
            <v>2450</v>
          </cell>
          <cell r="E86">
            <v>19</v>
          </cell>
        </row>
        <row r="87">
          <cell r="A87">
            <v>35554</v>
          </cell>
          <cell r="B87">
            <v>74.739999999999995</v>
          </cell>
          <cell r="D87">
            <v>5095</v>
          </cell>
          <cell r="E87">
            <v>23</v>
          </cell>
        </row>
        <row r="88">
          <cell r="A88">
            <v>35555</v>
          </cell>
          <cell r="B88">
            <v>75.19</v>
          </cell>
          <cell r="D88">
            <v>3240</v>
          </cell>
          <cell r="E88">
            <v>23</v>
          </cell>
        </row>
        <row r="89">
          <cell r="A89">
            <v>35556</v>
          </cell>
          <cell r="B89">
            <v>75.430000000000007</v>
          </cell>
          <cell r="D89">
            <v>1350</v>
          </cell>
          <cell r="E89">
            <v>22</v>
          </cell>
        </row>
        <row r="90">
          <cell r="A90">
            <v>35557</v>
          </cell>
          <cell r="B90">
            <v>75.289000000000001</v>
          </cell>
          <cell r="D90">
            <v>5180</v>
          </cell>
          <cell r="E90">
            <v>26</v>
          </cell>
        </row>
        <row r="91">
          <cell r="A91">
            <v>35558</v>
          </cell>
          <cell r="B91">
            <v>75.599999999999994</v>
          </cell>
          <cell r="D91">
            <v>5275</v>
          </cell>
          <cell r="E91">
            <v>24</v>
          </cell>
        </row>
        <row r="92">
          <cell r="A92">
            <v>35562</v>
          </cell>
          <cell r="B92">
            <v>75.6999</v>
          </cell>
          <cell r="D92">
            <v>2075</v>
          </cell>
          <cell r="E92">
            <v>21</v>
          </cell>
        </row>
        <row r="93">
          <cell r="A93">
            <v>35563</v>
          </cell>
          <cell r="B93">
            <v>75.5</v>
          </cell>
          <cell r="D93">
            <v>3245</v>
          </cell>
          <cell r="E93">
            <v>23</v>
          </cell>
        </row>
        <row r="94">
          <cell r="A94">
            <v>35564</v>
          </cell>
          <cell r="B94">
            <v>75.69</v>
          </cell>
          <cell r="D94">
            <v>4185</v>
          </cell>
          <cell r="E94">
            <v>19</v>
          </cell>
        </row>
        <row r="95">
          <cell r="A95">
            <v>35565</v>
          </cell>
          <cell r="B95">
            <v>75.7</v>
          </cell>
          <cell r="D95">
            <v>9495</v>
          </cell>
          <cell r="E95">
            <v>24</v>
          </cell>
        </row>
        <row r="96">
          <cell r="A96">
            <v>35566</v>
          </cell>
          <cell r="B96">
            <v>75.7</v>
          </cell>
          <cell r="D96">
            <v>6990</v>
          </cell>
          <cell r="E96">
            <v>24</v>
          </cell>
        </row>
        <row r="97">
          <cell r="A97">
            <v>35569</v>
          </cell>
          <cell r="B97">
            <v>75.8</v>
          </cell>
          <cell r="D97">
            <v>4400</v>
          </cell>
          <cell r="E97">
            <v>21</v>
          </cell>
        </row>
        <row r="98">
          <cell r="A98">
            <v>35570</v>
          </cell>
          <cell r="B98">
            <v>75.799899999999994</v>
          </cell>
          <cell r="D98">
            <v>1620</v>
          </cell>
          <cell r="E98">
            <v>22</v>
          </cell>
        </row>
        <row r="99">
          <cell r="A99">
            <v>35571</v>
          </cell>
          <cell r="B99">
            <v>75.790000000000006</v>
          </cell>
          <cell r="D99">
            <v>705</v>
          </cell>
          <cell r="E99">
            <v>20</v>
          </cell>
        </row>
        <row r="100">
          <cell r="A100">
            <v>35572</v>
          </cell>
          <cell r="B100">
            <v>75.5</v>
          </cell>
          <cell r="D100">
            <v>6020</v>
          </cell>
          <cell r="E100">
            <v>22</v>
          </cell>
        </row>
        <row r="101">
          <cell r="A101">
            <v>35573</v>
          </cell>
          <cell r="B101">
            <v>75.66</v>
          </cell>
          <cell r="D101">
            <v>3520</v>
          </cell>
          <cell r="E101">
            <v>23</v>
          </cell>
        </row>
        <row r="102">
          <cell r="A102">
            <v>35576</v>
          </cell>
          <cell r="B102">
            <v>75.010000000000005</v>
          </cell>
          <cell r="D102">
            <v>4785</v>
          </cell>
          <cell r="E102">
            <v>21</v>
          </cell>
        </row>
        <row r="103">
          <cell r="A103">
            <v>35577</v>
          </cell>
          <cell r="B103">
            <v>75.350099999999998</v>
          </cell>
          <cell r="D103">
            <v>4110</v>
          </cell>
          <cell r="E103">
            <v>23</v>
          </cell>
        </row>
        <row r="104">
          <cell r="A104">
            <v>35578</v>
          </cell>
          <cell r="B104">
            <v>75.400000000000006</v>
          </cell>
          <cell r="D104">
            <v>1280</v>
          </cell>
          <cell r="E104">
            <v>21</v>
          </cell>
        </row>
        <row r="105">
          <cell r="A105">
            <v>35579</v>
          </cell>
          <cell r="B105">
            <v>75.7</v>
          </cell>
          <cell r="D105">
            <v>3975</v>
          </cell>
          <cell r="E105">
            <v>26</v>
          </cell>
        </row>
        <row r="106">
          <cell r="A106">
            <v>35580</v>
          </cell>
          <cell r="B106">
            <v>75.48</v>
          </cell>
          <cell r="D106">
            <v>4325</v>
          </cell>
          <cell r="E106">
            <v>25</v>
          </cell>
        </row>
        <row r="107">
          <cell r="A107">
            <v>35583</v>
          </cell>
          <cell r="B107">
            <v>75.56</v>
          </cell>
          <cell r="D107">
            <v>625</v>
          </cell>
          <cell r="E107">
            <v>23</v>
          </cell>
        </row>
        <row r="108">
          <cell r="A108">
            <v>35584</v>
          </cell>
          <cell r="B108">
            <v>75.5</v>
          </cell>
          <cell r="D108">
            <v>4280</v>
          </cell>
          <cell r="E108">
            <v>24</v>
          </cell>
        </row>
        <row r="109">
          <cell r="A109">
            <v>35585</v>
          </cell>
          <cell r="B109">
            <v>75.650000000000006</v>
          </cell>
          <cell r="D109">
            <v>1835</v>
          </cell>
          <cell r="E109">
            <v>23</v>
          </cell>
        </row>
        <row r="110">
          <cell r="A110">
            <v>35586</v>
          </cell>
          <cell r="B110">
            <v>75.5</v>
          </cell>
          <cell r="D110">
            <v>2035</v>
          </cell>
          <cell r="E110">
            <v>26</v>
          </cell>
        </row>
        <row r="111">
          <cell r="A111">
            <v>35587</v>
          </cell>
          <cell r="B111">
            <v>75.66</v>
          </cell>
          <cell r="D111">
            <v>2400</v>
          </cell>
          <cell r="E111">
            <v>24</v>
          </cell>
        </row>
        <row r="112">
          <cell r="A112">
            <v>35590</v>
          </cell>
          <cell r="B112">
            <v>75.539900000000003</v>
          </cell>
          <cell r="D112">
            <v>2685</v>
          </cell>
          <cell r="E112">
            <v>23</v>
          </cell>
        </row>
        <row r="113">
          <cell r="A113">
            <v>35591</v>
          </cell>
          <cell r="B113">
            <v>75.53</v>
          </cell>
          <cell r="D113">
            <v>3880</v>
          </cell>
          <cell r="E113">
            <v>23</v>
          </cell>
        </row>
        <row r="114">
          <cell r="A114">
            <v>35592</v>
          </cell>
          <cell r="B114">
            <v>75.599999999999994</v>
          </cell>
          <cell r="D114">
            <v>1865</v>
          </cell>
          <cell r="E114">
            <v>25</v>
          </cell>
        </row>
        <row r="115">
          <cell r="A115">
            <v>35593</v>
          </cell>
          <cell r="B115">
            <v>75.537999999999997</v>
          </cell>
          <cell r="D115">
            <v>2465</v>
          </cell>
          <cell r="E115">
            <v>24</v>
          </cell>
        </row>
        <row r="116">
          <cell r="A116">
            <v>35594</v>
          </cell>
          <cell r="B116">
            <v>75.499899999999997</v>
          </cell>
          <cell r="D116">
            <v>3625</v>
          </cell>
          <cell r="E116">
            <v>24</v>
          </cell>
        </row>
        <row r="117">
          <cell r="A117">
            <v>35597</v>
          </cell>
          <cell r="B117">
            <v>75.45</v>
          </cell>
          <cell r="D117">
            <v>4550</v>
          </cell>
          <cell r="E117">
            <v>25</v>
          </cell>
        </row>
        <row r="118">
          <cell r="A118">
            <v>35598</v>
          </cell>
          <cell r="B118">
            <v>75.45</v>
          </cell>
          <cell r="D118">
            <v>790</v>
          </cell>
          <cell r="E118">
            <v>24</v>
          </cell>
        </row>
        <row r="119">
          <cell r="A119">
            <v>35599</v>
          </cell>
          <cell r="B119">
            <v>75.47</v>
          </cell>
          <cell r="D119">
            <v>2135</v>
          </cell>
          <cell r="E119">
            <v>22</v>
          </cell>
        </row>
        <row r="120">
          <cell r="A120">
            <v>35600</v>
          </cell>
          <cell r="B120">
            <v>75.440600000000003</v>
          </cell>
          <cell r="D120">
            <v>2975</v>
          </cell>
          <cell r="E120">
            <v>24</v>
          </cell>
        </row>
        <row r="121">
          <cell r="A121">
            <v>35601</v>
          </cell>
          <cell r="B121">
            <v>75.53</v>
          </cell>
          <cell r="D121">
            <v>230</v>
          </cell>
          <cell r="E121">
            <v>24</v>
          </cell>
        </row>
        <row r="122">
          <cell r="A122">
            <v>35604</v>
          </cell>
          <cell r="B122">
            <v>75.400099999999995</v>
          </cell>
          <cell r="D122">
            <v>855</v>
          </cell>
          <cell r="E122">
            <v>22</v>
          </cell>
        </row>
        <row r="123">
          <cell r="A123">
            <v>35605</v>
          </cell>
          <cell r="B123">
            <v>75.494900000000001</v>
          </cell>
          <cell r="D123">
            <v>1220</v>
          </cell>
          <cell r="E123">
            <v>24</v>
          </cell>
        </row>
        <row r="124">
          <cell r="A124">
            <v>35606</v>
          </cell>
          <cell r="B124">
            <v>75.42</v>
          </cell>
          <cell r="D124">
            <v>1150</v>
          </cell>
          <cell r="E124">
            <v>22</v>
          </cell>
        </row>
        <row r="125">
          <cell r="A125">
            <v>35607</v>
          </cell>
          <cell r="B125">
            <v>75.34</v>
          </cell>
          <cell r="D125">
            <v>3965</v>
          </cell>
          <cell r="E125">
            <v>24</v>
          </cell>
        </row>
        <row r="126">
          <cell r="A126">
            <v>35608</v>
          </cell>
          <cell r="B126">
            <v>75.465000000000003</v>
          </cell>
          <cell r="D126">
            <v>6300</v>
          </cell>
          <cell r="E126">
            <v>23</v>
          </cell>
        </row>
        <row r="127">
          <cell r="A127">
            <v>35611</v>
          </cell>
          <cell r="B127">
            <v>75.575000000000003</v>
          </cell>
          <cell r="D127">
            <v>970</v>
          </cell>
          <cell r="E127">
            <v>25</v>
          </cell>
        </row>
        <row r="128">
          <cell r="A128">
            <v>35612</v>
          </cell>
          <cell r="B128">
            <v>75.703999999999994</v>
          </cell>
          <cell r="D128">
            <v>2160</v>
          </cell>
          <cell r="E128">
            <v>25</v>
          </cell>
        </row>
        <row r="129">
          <cell r="A129">
            <v>35613</v>
          </cell>
          <cell r="B129">
            <v>75.8</v>
          </cell>
          <cell r="D129">
            <v>5905</v>
          </cell>
          <cell r="E129">
            <v>24</v>
          </cell>
        </row>
        <row r="130">
          <cell r="A130">
            <v>35614</v>
          </cell>
          <cell r="B130">
            <v>75.849999999999994</v>
          </cell>
          <cell r="D130">
            <v>3095</v>
          </cell>
          <cell r="E130">
            <v>21</v>
          </cell>
        </row>
        <row r="131">
          <cell r="A131">
            <v>35615</v>
          </cell>
          <cell r="B131">
            <v>75.83</v>
          </cell>
          <cell r="D131">
            <v>6075</v>
          </cell>
          <cell r="E131">
            <v>24</v>
          </cell>
        </row>
        <row r="132">
          <cell r="A132">
            <v>35618</v>
          </cell>
          <cell r="B132">
            <v>75.849999999999994</v>
          </cell>
          <cell r="D132">
            <v>5355</v>
          </cell>
          <cell r="E132">
            <v>24</v>
          </cell>
        </row>
        <row r="133">
          <cell r="A133">
            <v>35619</v>
          </cell>
          <cell r="B133">
            <v>75.599999999999994</v>
          </cell>
          <cell r="D133">
            <v>6915</v>
          </cell>
          <cell r="E133">
            <v>21</v>
          </cell>
        </row>
        <row r="134">
          <cell r="A134">
            <v>35620</v>
          </cell>
          <cell r="B134">
            <v>75.569999999999993</v>
          </cell>
          <cell r="D134">
            <v>3120</v>
          </cell>
          <cell r="E134">
            <v>23</v>
          </cell>
        </row>
        <row r="135">
          <cell r="A135">
            <v>35621</v>
          </cell>
          <cell r="B135">
            <v>75.36</v>
          </cell>
          <cell r="D135">
            <v>4885</v>
          </cell>
          <cell r="E135">
            <v>24</v>
          </cell>
        </row>
        <row r="136">
          <cell r="A136">
            <v>35622</v>
          </cell>
          <cell r="B136">
            <v>75.36</v>
          </cell>
          <cell r="D136">
            <v>2735</v>
          </cell>
          <cell r="E136">
            <v>23</v>
          </cell>
        </row>
        <row r="137">
          <cell r="A137">
            <v>35625</v>
          </cell>
          <cell r="B137">
            <v>75.260000000000005</v>
          </cell>
          <cell r="D137">
            <v>4015</v>
          </cell>
          <cell r="E137">
            <v>24</v>
          </cell>
        </row>
        <row r="138">
          <cell r="A138">
            <v>35626</v>
          </cell>
          <cell r="B138">
            <v>75.200500000000005</v>
          </cell>
          <cell r="D138">
            <v>2450</v>
          </cell>
          <cell r="E138">
            <v>26</v>
          </cell>
        </row>
        <row r="139">
          <cell r="A139">
            <v>35627</v>
          </cell>
          <cell r="B139">
            <v>75.1999</v>
          </cell>
          <cell r="D139">
            <v>4455</v>
          </cell>
          <cell r="E139">
            <v>20</v>
          </cell>
        </row>
        <row r="140">
          <cell r="A140">
            <v>35628</v>
          </cell>
          <cell r="B140">
            <v>75.150000000000006</v>
          </cell>
          <cell r="D140">
            <v>7295</v>
          </cell>
          <cell r="E140">
            <v>24</v>
          </cell>
        </row>
        <row r="141">
          <cell r="A141">
            <v>35629</v>
          </cell>
          <cell r="B141">
            <v>75.5</v>
          </cell>
          <cell r="D141">
            <v>1415</v>
          </cell>
          <cell r="E141">
            <v>23</v>
          </cell>
        </row>
        <row r="142">
          <cell r="A142">
            <v>35632</v>
          </cell>
          <cell r="B142">
            <v>75.447999999999993</v>
          </cell>
          <cell r="D142">
            <v>2175</v>
          </cell>
          <cell r="E142">
            <v>25</v>
          </cell>
        </row>
        <row r="143">
          <cell r="A143">
            <v>35633</v>
          </cell>
          <cell r="B143">
            <v>75.5899</v>
          </cell>
          <cell r="D143">
            <v>2115</v>
          </cell>
          <cell r="E143">
            <v>23</v>
          </cell>
        </row>
        <row r="144">
          <cell r="A144">
            <v>35634</v>
          </cell>
          <cell r="B144">
            <v>75.799899999999994</v>
          </cell>
          <cell r="D144">
            <v>5620</v>
          </cell>
          <cell r="E144">
            <v>23</v>
          </cell>
        </row>
        <row r="145">
          <cell r="A145">
            <v>35635</v>
          </cell>
          <cell r="B145">
            <v>75.739999999999995</v>
          </cell>
          <cell r="D145">
            <v>1700</v>
          </cell>
          <cell r="E145">
            <v>24</v>
          </cell>
        </row>
        <row r="146">
          <cell r="A146">
            <v>35636</v>
          </cell>
          <cell r="B146">
            <v>75.784899999999993</v>
          </cell>
          <cell r="D146">
            <v>1710</v>
          </cell>
          <cell r="E146">
            <v>24</v>
          </cell>
        </row>
        <row r="147">
          <cell r="A147">
            <v>35639</v>
          </cell>
          <cell r="B147">
            <v>75.8</v>
          </cell>
          <cell r="D147">
            <v>2555</v>
          </cell>
          <cell r="E147">
            <v>21</v>
          </cell>
        </row>
        <row r="148">
          <cell r="A148">
            <v>35640</v>
          </cell>
          <cell r="B148">
            <v>75.8</v>
          </cell>
          <cell r="D148">
            <v>3840</v>
          </cell>
          <cell r="E148">
            <v>20</v>
          </cell>
        </row>
        <row r="149">
          <cell r="A149">
            <v>35641</v>
          </cell>
          <cell r="B149">
            <v>75.760000000000005</v>
          </cell>
          <cell r="D149">
            <v>2865</v>
          </cell>
          <cell r="E149">
            <v>19</v>
          </cell>
        </row>
        <row r="150">
          <cell r="A150">
            <v>35642</v>
          </cell>
          <cell r="B150">
            <v>75.775000000000006</v>
          </cell>
          <cell r="D150">
            <v>1140</v>
          </cell>
          <cell r="E150">
            <v>21</v>
          </cell>
        </row>
        <row r="151">
          <cell r="A151">
            <v>35643</v>
          </cell>
          <cell r="B151">
            <v>75.8</v>
          </cell>
          <cell r="D151">
            <v>1495</v>
          </cell>
          <cell r="E151">
            <v>21</v>
          </cell>
        </row>
        <row r="152">
          <cell r="A152">
            <v>35646</v>
          </cell>
          <cell r="B152">
            <v>75.8</v>
          </cell>
          <cell r="D152">
            <v>685</v>
          </cell>
          <cell r="E152">
            <v>18</v>
          </cell>
        </row>
        <row r="153">
          <cell r="A153">
            <v>35647</v>
          </cell>
          <cell r="B153">
            <v>75.8</v>
          </cell>
          <cell r="D153">
            <v>2080</v>
          </cell>
          <cell r="E153">
            <v>19</v>
          </cell>
        </row>
        <row r="154">
          <cell r="A154">
            <v>35648</v>
          </cell>
          <cell r="B154">
            <v>75.798000000000002</v>
          </cell>
          <cell r="D154">
            <v>1095</v>
          </cell>
          <cell r="E154">
            <v>21</v>
          </cell>
        </row>
        <row r="155">
          <cell r="A155">
            <v>35649</v>
          </cell>
          <cell r="B155">
            <v>75.778000000000006</v>
          </cell>
          <cell r="D155">
            <v>1715</v>
          </cell>
          <cell r="E155">
            <v>19</v>
          </cell>
        </row>
        <row r="156">
          <cell r="A156">
            <v>35650</v>
          </cell>
          <cell r="B156">
            <v>75.799899999999994</v>
          </cell>
          <cell r="D156">
            <v>2030</v>
          </cell>
          <cell r="E156">
            <v>22</v>
          </cell>
        </row>
        <row r="157">
          <cell r="A157">
            <v>35653</v>
          </cell>
          <cell r="B157">
            <v>75.73</v>
          </cell>
          <cell r="D157">
            <v>3715</v>
          </cell>
          <cell r="E157">
            <v>23</v>
          </cell>
        </row>
        <row r="158">
          <cell r="A158">
            <v>35654</v>
          </cell>
          <cell r="B158">
            <v>75.8</v>
          </cell>
          <cell r="D158">
            <v>1840</v>
          </cell>
          <cell r="E158">
            <v>21</v>
          </cell>
        </row>
        <row r="159">
          <cell r="A159">
            <v>35655</v>
          </cell>
          <cell r="B159">
            <v>75.799000000000007</v>
          </cell>
          <cell r="D159">
            <v>2750</v>
          </cell>
          <cell r="E159">
            <v>21</v>
          </cell>
        </row>
        <row r="160">
          <cell r="A160">
            <v>35656</v>
          </cell>
          <cell r="B160">
            <v>75.73</v>
          </cell>
          <cell r="D160">
            <v>4185</v>
          </cell>
          <cell r="E160">
            <v>24</v>
          </cell>
        </row>
        <row r="161">
          <cell r="A161">
            <v>35657</v>
          </cell>
          <cell r="B161">
            <v>75.8</v>
          </cell>
          <cell r="D161">
            <v>4410</v>
          </cell>
          <cell r="E161">
            <v>16</v>
          </cell>
        </row>
        <row r="162">
          <cell r="A162">
            <v>35660</v>
          </cell>
          <cell r="B162">
            <v>75.8</v>
          </cell>
          <cell r="D162">
            <v>3020</v>
          </cell>
          <cell r="E162">
            <v>19</v>
          </cell>
        </row>
        <row r="163">
          <cell r="A163">
            <v>35661</v>
          </cell>
          <cell r="B163">
            <v>75.8</v>
          </cell>
          <cell r="D163">
            <v>2190</v>
          </cell>
          <cell r="E163">
            <v>18</v>
          </cell>
        </row>
        <row r="164">
          <cell r="A164">
            <v>35662</v>
          </cell>
          <cell r="B164">
            <v>75.759</v>
          </cell>
          <cell r="D164">
            <v>4315</v>
          </cell>
          <cell r="E164">
            <v>25</v>
          </cell>
        </row>
        <row r="165">
          <cell r="A165">
            <v>35663</v>
          </cell>
          <cell r="B165">
            <v>75.790000000000006</v>
          </cell>
          <cell r="D165">
            <v>620</v>
          </cell>
          <cell r="E165">
            <v>19</v>
          </cell>
        </row>
        <row r="166">
          <cell r="A166">
            <v>35664</v>
          </cell>
          <cell r="B166">
            <v>75.8</v>
          </cell>
          <cell r="D166">
            <v>2870</v>
          </cell>
          <cell r="E166">
            <v>16</v>
          </cell>
        </row>
        <row r="167">
          <cell r="A167">
            <v>35667</v>
          </cell>
          <cell r="B167">
            <v>75.8</v>
          </cell>
          <cell r="D167">
            <v>3140</v>
          </cell>
          <cell r="E167">
            <v>19</v>
          </cell>
        </row>
        <row r="168">
          <cell r="A168">
            <v>35668</v>
          </cell>
          <cell r="B168">
            <v>75.799700000000001</v>
          </cell>
          <cell r="D168">
            <v>6935</v>
          </cell>
          <cell r="E168">
            <v>26</v>
          </cell>
        </row>
        <row r="169">
          <cell r="A169">
            <v>35669</v>
          </cell>
          <cell r="B169">
            <v>75.8</v>
          </cell>
          <cell r="D169">
            <v>6770</v>
          </cell>
          <cell r="E169">
            <v>22</v>
          </cell>
        </row>
        <row r="170">
          <cell r="A170">
            <v>35670</v>
          </cell>
          <cell r="B170">
            <v>75.8</v>
          </cell>
          <cell r="D170">
            <v>4490</v>
          </cell>
          <cell r="E170">
            <v>17</v>
          </cell>
        </row>
        <row r="171">
          <cell r="A171">
            <v>35671</v>
          </cell>
          <cell r="B171">
            <v>75.8</v>
          </cell>
          <cell r="D171">
            <v>15950</v>
          </cell>
          <cell r="E171">
            <v>21</v>
          </cell>
        </row>
        <row r="172">
          <cell r="A172">
            <v>35674</v>
          </cell>
          <cell r="B172">
            <v>75.8</v>
          </cell>
          <cell r="D172">
            <v>2020</v>
          </cell>
          <cell r="E172">
            <v>19</v>
          </cell>
        </row>
        <row r="173">
          <cell r="A173">
            <v>35675</v>
          </cell>
          <cell r="B173">
            <v>75.8</v>
          </cell>
          <cell r="D173">
            <v>10170</v>
          </cell>
          <cell r="E173">
            <v>19</v>
          </cell>
        </row>
        <row r="174">
          <cell r="A174">
            <v>35676</v>
          </cell>
          <cell r="B174">
            <v>75.8</v>
          </cell>
          <cell r="D174">
            <v>3580</v>
          </cell>
          <cell r="E174">
            <v>12</v>
          </cell>
        </row>
        <row r="175">
          <cell r="A175">
            <v>35677</v>
          </cell>
          <cell r="B175">
            <v>75.8</v>
          </cell>
          <cell r="D175">
            <v>3385</v>
          </cell>
          <cell r="E175">
            <v>20</v>
          </cell>
        </row>
        <row r="176">
          <cell r="A176">
            <v>35678</v>
          </cell>
          <cell r="B176">
            <v>75.8</v>
          </cell>
          <cell r="D176">
            <v>2890</v>
          </cell>
          <cell r="E176">
            <v>15</v>
          </cell>
        </row>
        <row r="177">
          <cell r="A177">
            <v>35681</v>
          </cell>
          <cell r="B177">
            <v>75.8</v>
          </cell>
          <cell r="D177">
            <v>1035</v>
          </cell>
          <cell r="E177">
            <v>17</v>
          </cell>
        </row>
        <row r="178">
          <cell r="A178">
            <v>35682</v>
          </cell>
          <cell r="B178">
            <v>75.73</v>
          </cell>
          <cell r="D178">
            <v>1575</v>
          </cell>
          <cell r="E178">
            <v>20</v>
          </cell>
        </row>
        <row r="179">
          <cell r="A179">
            <v>35683</v>
          </cell>
          <cell r="B179">
            <v>75.750200000000007</v>
          </cell>
          <cell r="D179">
            <v>110</v>
          </cell>
          <cell r="E179">
            <v>18</v>
          </cell>
        </row>
        <row r="180">
          <cell r="A180">
            <v>35684</v>
          </cell>
          <cell r="B180">
            <v>75.8</v>
          </cell>
          <cell r="D180">
            <v>3365</v>
          </cell>
          <cell r="E180">
            <v>17</v>
          </cell>
        </row>
        <row r="181">
          <cell r="A181">
            <v>35685</v>
          </cell>
          <cell r="B181">
            <v>75.8</v>
          </cell>
          <cell r="D181">
            <v>4245</v>
          </cell>
          <cell r="E181">
            <v>19</v>
          </cell>
        </row>
        <row r="182">
          <cell r="A182">
            <v>35688</v>
          </cell>
          <cell r="B182">
            <v>75.8</v>
          </cell>
          <cell r="D182">
            <v>4555</v>
          </cell>
          <cell r="E182">
            <v>17</v>
          </cell>
        </row>
        <row r="183">
          <cell r="A183">
            <v>35689</v>
          </cell>
          <cell r="B183">
            <v>75.8</v>
          </cell>
          <cell r="D183">
            <v>3165</v>
          </cell>
          <cell r="E183">
            <v>12</v>
          </cell>
        </row>
        <row r="184">
          <cell r="A184">
            <v>35690</v>
          </cell>
          <cell r="B184">
            <v>75.750200000000007</v>
          </cell>
          <cell r="D184">
            <v>115</v>
          </cell>
          <cell r="E184">
            <v>15</v>
          </cell>
        </row>
        <row r="185">
          <cell r="A185">
            <v>35691</v>
          </cell>
          <cell r="B185">
            <v>75.7</v>
          </cell>
          <cell r="D185">
            <v>15</v>
          </cell>
          <cell r="E185">
            <v>18</v>
          </cell>
        </row>
        <row r="186">
          <cell r="A186">
            <v>35692</v>
          </cell>
          <cell r="B186">
            <v>75.73</v>
          </cell>
          <cell r="D186">
            <v>835</v>
          </cell>
          <cell r="E186">
            <v>16</v>
          </cell>
        </row>
        <row r="187">
          <cell r="A187">
            <v>35695</v>
          </cell>
          <cell r="B187">
            <v>75.8</v>
          </cell>
          <cell r="D187">
            <v>1815</v>
          </cell>
          <cell r="E187">
            <v>16</v>
          </cell>
        </row>
        <row r="188">
          <cell r="A188">
            <v>35696</v>
          </cell>
          <cell r="B188">
            <v>75.8</v>
          </cell>
          <cell r="D188">
            <v>1585</v>
          </cell>
          <cell r="E188">
            <v>13</v>
          </cell>
        </row>
        <row r="189">
          <cell r="A189">
            <v>35697</v>
          </cell>
          <cell r="B189">
            <v>75.8</v>
          </cell>
          <cell r="D189">
            <v>405</v>
          </cell>
          <cell r="E189">
            <v>11</v>
          </cell>
        </row>
        <row r="190">
          <cell r="A190">
            <v>35698</v>
          </cell>
          <cell r="B190">
            <v>75.8</v>
          </cell>
          <cell r="D190">
            <v>2560</v>
          </cell>
          <cell r="E190">
            <v>14</v>
          </cell>
        </row>
        <row r="191">
          <cell r="A191">
            <v>35699</v>
          </cell>
          <cell r="B191">
            <v>75.799000000000007</v>
          </cell>
          <cell r="D191">
            <v>305</v>
          </cell>
          <cell r="E191">
            <v>16</v>
          </cell>
        </row>
        <row r="192">
          <cell r="A192">
            <v>35702</v>
          </cell>
          <cell r="B192">
            <v>75.5</v>
          </cell>
          <cell r="D192">
            <v>3885</v>
          </cell>
          <cell r="E192">
            <v>17</v>
          </cell>
        </row>
        <row r="193">
          <cell r="A193">
            <v>35703</v>
          </cell>
          <cell r="B193">
            <v>75.739999999999995</v>
          </cell>
          <cell r="D193">
            <v>3140</v>
          </cell>
          <cell r="E193">
            <v>19</v>
          </cell>
        </row>
        <row r="194">
          <cell r="A194">
            <v>35704</v>
          </cell>
          <cell r="B194">
            <v>75.8</v>
          </cell>
          <cell r="D194">
            <v>1010</v>
          </cell>
          <cell r="E194">
            <v>15</v>
          </cell>
        </row>
        <row r="195">
          <cell r="A195">
            <v>35705</v>
          </cell>
          <cell r="B195">
            <v>75.66</v>
          </cell>
          <cell r="D195">
            <v>1945</v>
          </cell>
          <cell r="E195">
            <v>16</v>
          </cell>
        </row>
        <row r="196">
          <cell r="A196">
            <v>35706</v>
          </cell>
          <cell r="B196">
            <v>75.8</v>
          </cell>
          <cell r="D196">
            <v>980</v>
          </cell>
          <cell r="E196">
            <v>19</v>
          </cell>
        </row>
        <row r="197">
          <cell r="A197">
            <v>35709</v>
          </cell>
          <cell r="B197">
            <v>75.8</v>
          </cell>
          <cell r="D197">
            <v>1120</v>
          </cell>
          <cell r="E197">
            <v>15</v>
          </cell>
        </row>
        <row r="198">
          <cell r="A198">
            <v>35710</v>
          </cell>
          <cell r="B198">
            <v>75.8</v>
          </cell>
          <cell r="D198">
            <v>2895</v>
          </cell>
          <cell r="E198">
            <v>16</v>
          </cell>
        </row>
        <row r="199">
          <cell r="A199">
            <v>35711</v>
          </cell>
          <cell r="B199">
            <v>75.8</v>
          </cell>
          <cell r="D199">
            <v>340</v>
          </cell>
          <cell r="E199">
            <v>14</v>
          </cell>
        </row>
        <row r="200">
          <cell r="A200">
            <v>35712</v>
          </cell>
          <cell r="B200">
            <v>75.799899999999994</v>
          </cell>
          <cell r="D200">
            <v>420</v>
          </cell>
          <cell r="E200">
            <v>18</v>
          </cell>
        </row>
        <row r="201">
          <cell r="A201">
            <v>35713</v>
          </cell>
          <cell r="B201">
            <v>75.745000000000005</v>
          </cell>
          <cell r="D201">
            <v>360</v>
          </cell>
          <cell r="E201">
            <v>17</v>
          </cell>
        </row>
        <row r="202">
          <cell r="A202">
            <v>35716</v>
          </cell>
          <cell r="B202">
            <v>75.7</v>
          </cell>
          <cell r="D202">
            <v>905</v>
          </cell>
          <cell r="E202">
            <v>17</v>
          </cell>
        </row>
        <row r="203">
          <cell r="A203">
            <v>35717</v>
          </cell>
          <cell r="B203">
            <v>75.750100000000003</v>
          </cell>
          <cell r="D203">
            <v>855</v>
          </cell>
          <cell r="E203">
            <v>14</v>
          </cell>
        </row>
        <row r="204">
          <cell r="A204">
            <v>35718</v>
          </cell>
          <cell r="B204">
            <v>75.795000000000002</v>
          </cell>
          <cell r="D204">
            <v>305</v>
          </cell>
          <cell r="E204">
            <v>16</v>
          </cell>
        </row>
        <row r="205">
          <cell r="A205">
            <v>35719</v>
          </cell>
          <cell r="B205">
            <v>75.689899999999994</v>
          </cell>
          <cell r="D205">
            <v>1545</v>
          </cell>
          <cell r="E205">
            <v>21</v>
          </cell>
        </row>
        <row r="206">
          <cell r="A206">
            <v>35720</v>
          </cell>
          <cell r="B206">
            <v>75.489999999999995</v>
          </cell>
          <cell r="D206">
            <v>1980</v>
          </cell>
          <cell r="E206">
            <v>23</v>
          </cell>
        </row>
        <row r="207">
          <cell r="A207">
            <v>35723</v>
          </cell>
          <cell r="B207">
            <v>75.599999999999994</v>
          </cell>
          <cell r="D207">
            <v>2050</v>
          </cell>
          <cell r="E207">
            <v>22</v>
          </cell>
        </row>
        <row r="208">
          <cell r="A208">
            <v>35724</v>
          </cell>
          <cell r="B208">
            <v>75.450100000000006</v>
          </cell>
          <cell r="D208">
            <v>1015</v>
          </cell>
          <cell r="E208">
            <v>21</v>
          </cell>
        </row>
        <row r="209">
          <cell r="A209">
            <v>35725</v>
          </cell>
          <cell r="B209">
            <v>75.5</v>
          </cell>
          <cell r="D209">
            <v>350</v>
          </cell>
          <cell r="E209">
            <v>21</v>
          </cell>
        </row>
        <row r="210">
          <cell r="A210">
            <v>35726</v>
          </cell>
          <cell r="B210">
            <v>75.444999999999993</v>
          </cell>
          <cell r="D210">
            <v>11835</v>
          </cell>
          <cell r="E210">
            <v>21</v>
          </cell>
        </row>
        <row r="211">
          <cell r="A211">
            <v>35727</v>
          </cell>
          <cell r="B211">
            <v>75.55</v>
          </cell>
          <cell r="D211">
            <v>695</v>
          </cell>
          <cell r="E211">
            <v>21</v>
          </cell>
        </row>
        <row r="212">
          <cell r="A212">
            <v>35730</v>
          </cell>
          <cell r="B212">
            <v>75.72</v>
          </cell>
          <cell r="D212">
            <v>1725</v>
          </cell>
          <cell r="E212">
            <v>21</v>
          </cell>
        </row>
        <row r="213">
          <cell r="A213">
            <v>35731</v>
          </cell>
          <cell r="B213">
            <v>75.599999999999994</v>
          </cell>
          <cell r="D213">
            <v>1155</v>
          </cell>
          <cell r="E213">
            <v>22</v>
          </cell>
        </row>
        <row r="214">
          <cell r="A214">
            <v>35732</v>
          </cell>
          <cell r="B214">
            <v>75.790000000000006</v>
          </cell>
          <cell r="D214">
            <v>1950</v>
          </cell>
          <cell r="E214">
            <v>21</v>
          </cell>
        </row>
        <row r="215">
          <cell r="A215">
            <v>35733</v>
          </cell>
          <cell r="B215">
            <v>75.784000000000006</v>
          </cell>
          <cell r="D215">
            <v>3015</v>
          </cell>
          <cell r="E215">
            <v>20</v>
          </cell>
        </row>
        <row r="216">
          <cell r="A216">
            <v>35734</v>
          </cell>
          <cell r="B216">
            <v>75.8</v>
          </cell>
          <cell r="D216">
            <v>15695</v>
          </cell>
          <cell r="E216">
            <v>19</v>
          </cell>
        </row>
        <row r="217">
          <cell r="A217">
            <v>35737</v>
          </cell>
          <cell r="B217">
            <v>75.8</v>
          </cell>
          <cell r="D217">
            <v>1320</v>
          </cell>
          <cell r="E217">
            <v>21</v>
          </cell>
        </row>
        <row r="218">
          <cell r="A218">
            <v>35738</v>
          </cell>
          <cell r="B218">
            <v>75.8</v>
          </cell>
          <cell r="D218">
            <v>8900</v>
          </cell>
          <cell r="E218">
            <v>18</v>
          </cell>
        </row>
        <row r="219">
          <cell r="A219">
            <v>35739</v>
          </cell>
          <cell r="B219">
            <v>75.8</v>
          </cell>
          <cell r="D219">
            <v>4465</v>
          </cell>
          <cell r="E219">
            <v>15</v>
          </cell>
        </row>
        <row r="220">
          <cell r="A220">
            <v>35740</v>
          </cell>
          <cell r="B220">
            <v>75.8</v>
          </cell>
          <cell r="D220">
            <v>1975</v>
          </cell>
          <cell r="E220">
            <v>16</v>
          </cell>
        </row>
        <row r="221">
          <cell r="A221">
            <v>35741</v>
          </cell>
          <cell r="B221">
            <v>75.8</v>
          </cell>
          <cell r="D221">
            <v>6350</v>
          </cell>
          <cell r="E221">
            <v>17</v>
          </cell>
        </row>
        <row r="222">
          <cell r="A222">
            <v>35744</v>
          </cell>
          <cell r="B222">
            <v>75.8</v>
          </cell>
          <cell r="D222">
            <v>3635</v>
          </cell>
          <cell r="E222">
            <v>18</v>
          </cell>
        </row>
        <row r="223">
          <cell r="A223">
            <v>35745</v>
          </cell>
          <cell r="B223">
            <v>75.8</v>
          </cell>
          <cell r="D223">
            <v>5750</v>
          </cell>
          <cell r="E223">
            <v>20</v>
          </cell>
        </row>
        <row r="224">
          <cell r="A224">
            <v>35746</v>
          </cell>
          <cell r="B224">
            <v>75.8</v>
          </cell>
          <cell r="D224">
            <v>6830</v>
          </cell>
          <cell r="E224">
            <v>17</v>
          </cell>
        </row>
        <row r="225">
          <cell r="A225">
            <v>35747</v>
          </cell>
          <cell r="B225">
            <v>75.724999999999994</v>
          </cell>
          <cell r="D225">
            <v>8360</v>
          </cell>
          <cell r="E225">
            <v>19</v>
          </cell>
        </row>
        <row r="226">
          <cell r="A226">
            <v>35748</v>
          </cell>
          <cell r="B226">
            <v>75.8</v>
          </cell>
          <cell r="D226">
            <v>2370</v>
          </cell>
          <cell r="E226">
            <v>16</v>
          </cell>
        </row>
        <row r="227">
          <cell r="A227">
            <v>35751</v>
          </cell>
          <cell r="B227">
            <v>75.8</v>
          </cell>
          <cell r="D227">
            <v>790</v>
          </cell>
          <cell r="E227">
            <v>15</v>
          </cell>
        </row>
        <row r="228">
          <cell r="A228">
            <v>35752</v>
          </cell>
          <cell r="B228">
            <v>75.8</v>
          </cell>
          <cell r="D228">
            <v>955</v>
          </cell>
          <cell r="E228">
            <v>16</v>
          </cell>
        </row>
        <row r="229">
          <cell r="A229">
            <v>35753</v>
          </cell>
          <cell r="B229">
            <v>75.739999999999995</v>
          </cell>
          <cell r="D229">
            <v>985</v>
          </cell>
          <cell r="E229">
            <v>16</v>
          </cell>
        </row>
        <row r="230">
          <cell r="A230">
            <v>35754</v>
          </cell>
          <cell r="B230">
            <v>75.599999999999994</v>
          </cell>
          <cell r="D230">
            <v>2315</v>
          </cell>
          <cell r="E230">
            <v>17</v>
          </cell>
        </row>
        <row r="231">
          <cell r="A231">
            <v>35755</v>
          </cell>
          <cell r="B231">
            <v>75.75</v>
          </cell>
          <cell r="D231">
            <v>1705</v>
          </cell>
          <cell r="E231">
            <v>17</v>
          </cell>
        </row>
        <row r="232">
          <cell r="A232">
            <v>35758</v>
          </cell>
          <cell r="B232">
            <v>75.73</v>
          </cell>
          <cell r="D232">
            <v>790</v>
          </cell>
          <cell r="E232">
            <v>18</v>
          </cell>
        </row>
        <row r="233">
          <cell r="A233">
            <v>35759</v>
          </cell>
          <cell r="B233">
            <v>75.639899999999997</v>
          </cell>
          <cell r="D233">
            <v>4780</v>
          </cell>
          <cell r="E233">
            <v>21</v>
          </cell>
        </row>
        <row r="234">
          <cell r="A234">
            <v>35760</v>
          </cell>
          <cell r="B234">
            <v>75.649799999999999</v>
          </cell>
          <cell r="D234">
            <v>770</v>
          </cell>
          <cell r="E234">
            <v>17</v>
          </cell>
        </row>
        <row r="235">
          <cell r="A235">
            <v>35761</v>
          </cell>
          <cell r="B235">
            <v>75.760000000000005</v>
          </cell>
          <cell r="D235">
            <v>1210</v>
          </cell>
          <cell r="E235">
            <v>16</v>
          </cell>
        </row>
        <row r="236">
          <cell r="A236">
            <v>35762</v>
          </cell>
          <cell r="B236">
            <v>75.8</v>
          </cell>
          <cell r="D236">
            <v>4665</v>
          </cell>
          <cell r="E236">
            <v>20</v>
          </cell>
        </row>
        <row r="237">
          <cell r="A237">
            <v>35765</v>
          </cell>
          <cell r="B237">
            <v>75.8</v>
          </cell>
          <cell r="D237">
            <v>6050</v>
          </cell>
          <cell r="E237">
            <v>17</v>
          </cell>
        </row>
        <row r="238">
          <cell r="A238">
            <v>35766</v>
          </cell>
          <cell r="B238">
            <v>75.8</v>
          </cell>
          <cell r="D238">
            <v>4970</v>
          </cell>
          <cell r="E238">
            <v>23</v>
          </cell>
        </row>
        <row r="239">
          <cell r="A239">
            <v>35767</v>
          </cell>
          <cell r="B239">
            <v>75.8</v>
          </cell>
          <cell r="D239">
            <v>4635</v>
          </cell>
          <cell r="E239">
            <v>21</v>
          </cell>
        </row>
        <row r="240">
          <cell r="A240">
            <v>35768</v>
          </cell>
          <cell r="B240">
            <v>75.8</v>
          </cell>
          <cell r="D240">
            <v>23020</v>
          </cell>
          <cell r="E240">
            <v>22</v>
          </cell>
        </row>
        <row r="241">
          <cell r="A241">
            <v>35769</v>
          </cell>
          <cell r="B241">
            <v>75.8</v>
          </cell>
          <cell r="D241">
            <v>9955</v>
          </cell>
          <cell r="E241">
            <v>20</v>
          </cell>
        </row>
        <row r="242">
          <cell r="A242">
            <v>35772</v>
          </cell>
          <cell r="B242">
            <v>75.8</v>
          </cell>
          <cell r="D242">
            <v>5755</v>
          </cell>
          <cell r="E242">
            <v>21</v>
          </cell>
        </row>
        <row r="243">
          <cell r="A243">
            <v>35773</v>
          </cell>
          <cell r="B243">
            <v>75.8</v>
          </cell>
          <cell r="D243">
            <v>14315</v>
          </cell>
          <cell r="E243">
            <v>22</v>
          </cell>
        </row>
        <row r="244">
          <cell r="A244">
            <v>35774</v>
          </cell>
          <cell r="B244">
            <v>75.8</v>
          </cell>
          <cell r="D244">
            <v>6300</v>
          </cell>
          <cell r="E244">
            <v>14</v>
          </cell>
        </row>
        <row r="245">
          <cell r="A245">
            <v>35775</v>
          </cell>
          <cell r="B245">
            <v>75.8</v>
          </cell>
          <cell r="D245">
            <v>6640</v>
          </cell>
          <cell r="E245">
            <v>15</v>
          </cell>
        </row>
        <row r="246">
          <cell r="A246">
            <v>35776</v>
          </cell>
          <cell r="B246">
            <v>75.8</v>
          </cell>
          <cell r="D246">
            <v>780</v>
          </cell>
          <cell r="E246">
            <v>13</v>
          </cell>
        </row>
        <row r="247">
          <cell r="A247">
            <v>35777</v>
          </cell>
          <cell r="B247">
            <v>75.8</v>
          </cell>
          <cell r="D247">
            <v>2375</v>
          </cell>
          <cell r="E247">
            <v>16</v>
          </cell>
        </row>
        <row r="248">
          <cell r="A248">
            <v>35781</v>
          </cell>
          <cell r="B248">
            <v>75.8</v>
          </cell>
          <cell r="D248">
            <v>8915</v>
          </cell>
          <cell r="E248">
            <v>14</v>
          </cell>
        </row>
        <row r="249">
          <cell r="A249">
            <v>35782</v>
          </cell>
          <cell r="B249">
            <v>75.8</v>
          </cell>
          <cell r="D249">
            <v>3730</v>
          </cell>
          <cell r="E249">
            <v>12</v>
          </cell>
        </row>
        <row r="250">
          <cell r="A250">
            <v>35783</v>
          </cell>
          <cell r="B250">
            <v>75.8</v>
          </cell>
          <cell r="D250">
            <v>3750</v>
          </cell>
          <cell r="E250">
            <v>14</v>
          </cell>
        </row>
        <row r="251">
          <cell r="A251">
            <v>35786</v>
          </cell>
          <cell r="B251">
            <v>75.819999999999993</v>
          </cell>
          <cell r="D251">
            <v>3000</v>
          </cell>
          <cell r="E251">
            <v>20</v>
          </cell>
        </row>
        <row r="252">
          <cell r="A252">
            <v>35787</v>
          </cell>
          <cell r="B252">
            <v>75.86</v>
          </cell>
          <cell r="D252">
            <v>20290</v>
          </cell>
          <cell r="E252">
            <v>17</v>
          </cell>
        </row>
        <row r="253">
          <cell r="A253">
            <v>35788</v>
          </cell>
          <cell r="B253">
            <v>75.829899999999995</v>
          </cell>
          <cell r="D253">
            <v>3120</v>
          </cell>
          <cell r="E253">
            <v>14</v>
          </cell>
        </row>
        <row r="254">
          <cell r="A254">
            <v>35789</v>
          </cell>
          <cell r="B254">
            <v>75.8</v>
          </cell>
          <cell r="D254">
            <v>1020</v>
          </cell>
          <cell r="E254">
            <v>16</v>
          </cell>
        </row>
        <row r="255">
          <cell r="A255">
            <v>35790</v>
          </cell>
          <cell r="B255">
            <v>75.834999999999994</v>
          </cell>
          <cell r="D255">
            <v>1910</v>
          </cell>
          <cell r="E255">
            <v>14</v>
          </cell>
        </row>
        <row r="256">
          <cell r="A256">
            <v>35793</v>
          </cell>
          <cell r="B256">
            <v>75.878</v>
          </cell>
          <cell r="D256">
            <v>9425</v>
          </cell>
          <cell r="E256">
            <v>16</v>
          </cell>
        </row>
        <row r="257">
          <cell r="A257">
            <v>35794</v>
          </cell>
          <cell r="B257">
            <v>76</v>
          </cell>
          <cell r="D257">
            <v>16360</v>
          </cell>
          <cell r="E257">
            <v>16</v>
          </cell>
        </row>
        <row r="258">
          <cell r="A258">
            <v>35795</v>
          </cell>
          <cell r="B258">
            <v>75.819999999999993</v>
          </cell>
          <cell r="D258">
            <v>9800</v>
          </cell>
          <cell r="E258">
            <v>21</v>
          </cell>
        </row>
        <row r="259">
          <cell r="A259">
            <v>35800</v>
          </cell>
          <cell r="B259">
            <v>76</v>
          </cell>
          <cell r="D259">
            <v>19050</v>
          </cell>
          <cell r="E259">
            <v>18</v>
          </cell>
        </row>
        <row r="260">
          <cell r="A260">
            <v>35801</v>
          </cell>
          <cell r="B260">
            <v>76.150199999999998</v>
          </cell>
          <cell r="D260">
            <v>21430</v>
          </cell>
          <cell r="E260">
            <v>21</v>
          </cell>
        </row>
        <row r="261">
          <cell r="A261">
            <v>35802</v>
          </cell>
          <cell r="B261">
            <v>76.150000000000006</v>
          </cell>
          <cell r="D261">
            <v>16380</v>
          </cell>
          <cell r="E261">
            <v>18</v>
          </cell>
        </row>
        <row r="262">
          <cell r="A262">
            <v>35803</v>
          </cell>
          <cell r="B262">
            <v>76.150000000000006</v>
          </cell>
          <cell r="D262">
            <v>14530</v>
          </cell>
          <cell r="E262">
            <v>19</v>
          </cell>
        </row>
        <row r="263">
          <cell r="A263">
            <v>35804</v>
          </cell>
          <cell r="B263">
            <v>76.17</v>
          </cell>
          <cell r="D263">
            <v>19985</v>
          </cell>
          <cell r="E263">
            <v>21</v>
          </cell>
        </row>
        <row r="264">
          <cell r="A264">
            <v>35807</v>
          </cell>
          <cell r="B264">
            <v>76.400000000000006</v>
          </cell>
          <cell r="D264">
            <v>13625</v>
          </cell>
          <cell r="E264">
            <v>18</v>
          </cell>
        </row>
        <row r="265">
          <cell r="A265">
            <v>35808</v>
          </cell>
          <cell r="B265">
            <v>76.38</v>
          </cell>
          <cell r="D265">
            <v>12510</v>
          </cell>
          <cell r="E265">
            <v>21</v>
          </cell>
        </row>
        <row r="266">
          <cell r="A266">
            <v>35809</v>
          </cell>
          <cell r="B266">
            <v>76.400000000000006</v>
          </cell>
          <cell r="D266">
            <v>8600</v>
          </cell>
          <cell r="E266">
            <v>20</v>
          </cell>
        </row>
        <row r="267">
          <cell r="A267">
            <v>35810</v>
          </cell>
          <cell r="B267">
            <v>76.400000000000006</v>
          </cell>
          <cell r="D267">
            <v>5490</v>
          </cell>
          <cell r="E267">
            <v>19</v>
          </cell>
        </row>
        <row r="268">
          <cell r="A268">
            <v>35811</v>
          </cell>
          <cell r="B268">
            <v>76.400000000000006</v>
          </cell>
          <cell r="D268">
            <v>9880</v>
          </cell>
          <cell r="E268">
            <v>17</v>
          </cell>
        </row>
        <row r="269">
          <cell r="A269">
            <v>35814</v>
          </cell>
          <cell r="B269">
            <v>76.400000000000006</v>
          </cell>
          <cell r="D269">
            <v>10070</v>
          </cell>
          <cell r="E269">
            <v>21</v>
          </cell>
        </row>
        <row r="270">
          <cell r="A270">
            <v>35815</v>
          </cell>
          <cell r="B270">
            <v>76.400000000000006</v>
          </cell>
          <cell r="D270">
            <v>10885</v>
          </cell>
          <cell r="E270">
            <v>22</v>
          </cell>
        </row>
        <row r="271">
          <cell r="A271">
            <v>35816</v>
          </cell>
          <cell r="B271">
            <v>76.3</v>
          </cell>
          <cell r="D271">
            <v>2650</v>
          </cell>
          <cell r="E271">
            <v>16</v>
          </cell>
        </row>
        <row r="272">
          <cell r="A272">
            <v>35817</v>
          </cell>
          <cell r="B272">
            <v>76.400000000000006</v>
          </cell>
          <cell r="D272">
            <v>11000</v>
          </cell>
          <cell r="E272">
            <v>19</v>
          </cell>
        </row>
        <row r="273">
          <cell r="A273">
            <v>35818</v>
          </cell>
          <cell r="B273">
            <v>76.400000000000006</v>
          </cell>
          <cell r="D273">
            <v>11270</v>
          </cell>
          <cell r="E273">
            <v>19</v>
          </cell>
        </row>
        <row r="274">
          <cell r="A274">
            <v>35821</v>
          </cell>
          <cell r="B274">
            <v>76.400000000000006</v>
          </cell>
          <cell r="D274">
            <v>7530</v>
          </cell>
          <cell r="E274">
            <v>19</v>
          </cell>
        </row>
        <row r="275">
          <cell r="A275">
            <v>35822</v>
          </cell>
          <cell r="B275">
            <v>76.400000000000006</v>
          </cell>
          <cell r="D275">
            <v>8325</v>
          </cell>
          <cell r="E275">
            <v>19</v>
          </cell>
        </row>
        <row r="276">
          <cell r="A276">
            <v>35823</v>
          </cell>
          <cell r="B276">
            <v>76.400000000000006</v>
          </cell>
          <cell r="D276">
            <v>720</v>
          </cell>
          <cell r="E276">
            <v>15</v>
          </cell>
        </row>
        <row r="277">
          <cell r="A277">
            <v>35824</v>
          </cell>
          <cell r="B277">
            <v>76.400000000000006</v>
          </cell>
          <cell r="D277">
            <v>4495</v>
          </cell>
          <cell r="E277">
            <v>17</v>
          </cell>
        </row>
        <row r="278">
          <cell r="A278">
            <v>35825</v>
          </cell>
          <cell r="B278">
            <v>76.400300000000001</v>
          </cell>
          <cell r="D278">
            <v>8300</v>
          </cell>
          <cell r="E278">
            <v>20</v>
          </cell>
        </row>
        <row r="279">
          <cell r="A279">
            <v>35828</v>
          </cell>
          <cell r="B279">
            <v>76.400000000000006</v>
          </cell>
          <cell r="D279">
            <v>8765</v>
          </cell>
          <cell r="E279">
            <v>18</v>
          </cell>
        </row>
        <row r="280">
          <cell r="A280">
            <v>35829</v>
          </cell>
          <cell r="B280">
            <v>76.400000000000006</v>
          </cell>
          <cell r="D280">
            <v>3580</v>
          </cell>
          <cell r="E280">
            <v>18</v>
          </cell>
        </row>
        <row r="281">
          <cell r="A281">
            <v>35830</v>
          </cell>
          <cell r="B281">
            <v>76.400000000000006</v>
          </cell>
          <cell r="D281">
            <v>1895</v>
          </cell>
          <cell r="E281">
            <v>15</v>
          </cell>
        </row>
        <row r="282">
          <cell r="A282">
            <v>35831</v>
          </cell>
          <cell r="B282">
            <v>76.400000000000006</v>
          </cell>
          <cell r="D282">
            <v>6900</v>
          </cell>
          <cell r="E282">
            <v>17</v>
          </cell>
        </row>
        <row r="283">
          <cell r="A283">
            <v>35832</v>
          </cell>
          <cell r="B283">
            <v>76.400000000000006</v>
          </cell>
          <cell r="D283">
            <v>765</v>
          </cell>
          <cell r="E283">
            <v>14</v>
          </cell>
        </row>
        <row r="284">
          <cell r="A284">
            <v>35835</v>
          </cell>
          <cell r="B284">
            <v>76.38</v>
          </cell>
          <cell r="D284">
            <v>2270</v>
          </cell>
          <cell r="E284">
            <v>17</v>
          </cell>
        </row>
        <row r="285">
          <cell r="A285">
            <v>35836</v>
          </cell>
          <cell r="B285">
            <v>76.380899999999997</v>
          </cell>
          <cell r="D285">
            <v>2460</v>
          </cell>
          <cell r="E285">
            <v>17</v>
          </cell>
        </row>
        <row r="286">
          <cell r="A286">
            <v>35837</v>
          </cell>
          <cell r="B286">
            <v>76.400000000000006</v>
          </cell>
          <cell r="D286">
            <v>2395</v>
          </cell>
          <cell r="E286">
            <v>13</v>
          </cell>
        </row>
        <row r="287">
          <cell r="A287">
            <v>35838</v>
          </cell>
          <cell r="B287">
            <v>76.400000000000006</v>
          </cell>
          <cell r="D287">
            <v>4770</v>
          </cell>
          <cell r="E287">
            <v>16</v>
          </cell>
        </row>
        <row r="288">
          <cell r="A288">
            <v>35839</v>
          </cell>
          <cell r="B288">
            <v>76.400000000000006</v>
          </cell>
          <cell r="D288">
            <v>4545</v>
          </cell>
          <cell r="E288">
            <v>13</v>
          </cell>
        </row>
        <row r="289">
          <cell r="A289">
            <v>35842</v>
          </cell>
          <cell r="B289">
            <v>76.38</v>
          </cell>
          <cell r="D289">
            <v>2385</v>
          </cell>
          <cell r="E289">
            <v>14</v>
          </cell>
        </row>
        <row r="290">
          <cell r="A290">
            <v>35843</v>
          </cell>
          <cell r="B290">
            <v>76.400000000000006</v>
          </cell>
          <cell r="D290">
            <v>5480</v>
          </cell>
          <cell r="E290">
            <v>14</v>
          </cell>
        </row>
        <row r="291">
          <cell r="A291">
            <v>35844</v>
          </cell>
          <cell r="B291">
            <v>76.400000000000006</v>
          </cell>
          <cell r="D291">
            <v>4000</v>
          </cell>
          <cell r="E291">
            <v>12</v>
          </cell>
        </row>
        <row r="292">
          <cell r="A292">
            <v>35845</v>
          </cell>
          <cell r="B292">
            <v>76.400000000000006</v>
          </cell>
          <cell r="D292">
            <v>1360</v>
          </cell>
          <cell r="E292">
            <v>17</v>
          </cell>
        </row>
        <row r="293">
          <cell r="A293">
            <v>35846</v>
          </cell>
          <cell r="B293">
            <v>76.347999999999999</v>
          </cell>
          <cell r="D293">
            <v>2055</v>
          </cell>
          <cell r="E293">
            <v>15</v>
          </cell>
        </row>
        <row r="294">
          <cell r="A294">
            <v>35849</v>
          </cell>
          <cell r="B294">
            <v>76.400000000000006</v>
          </cell>
          <cell r="D294">
            <v>8355</v>
          </cell>
          <cell r="E294">
            <v>15</v>
          </cell>
        </row>
        <row r="295">
          <cell r="A295">
            <v>35850</v>
          </cell>
          <cell r="B295">
            <v>76.400000000000006</v>
          </cell>
          <cell r="D295">
            <v>2955</v>
          </cell>
          <cell r="E295">
            <v>15</v>
          </cell>
        </row>
        <row r="296">
          <cell r="A296">
            <v>35851</v>
          </cell>
          <cell r="B296">
            <v>76.400000000000006</v>
          </cell>
          <cell r="D296">
            <v>5120</v>
          </cell>
          <cell r="E296">
            <v>15</v>
          </cell>
        </row>
        <row r="297">
          <cell r="A297">
            <v>35852</v>
          </cell>
          <cell r="B297">
            <v>76.400000000000006</v>
          </cell>
          <cell r="D297">
            <v>845</v>
          </cell>
          <cell r="E297">
            <v>11</v>
          </cell>
        </row>
        <row r="298">
          <cell r="A298">
            <v>35853</v>
          </cell>
          <cell r="B298">
            <v>76.37</v>
          </cell>
          <cell r="D298">
            <v>825</v>
          </cell>
          <cell r="E298">
            <v>15</v>
          </cell>
        </row>
        <row r="299">
          <cell r="A299">
            <v>35856</v>
          </cell>
          <cell r="B299">
            <v>76.400000000000006</v>
          </cell>
          <cell r="D299">
            <v>735</v>
          </cell>
          <cell r="E299">
            <v>14</v>
          </cell>
        </row>
        <row r="300">
          <cell r="A300">
            <v>35857</v>
          </cell>
          <cell r="B300">
            <v>76.37</v>
          </cell>
          <cell r="D300">
            <v>2635</v>
          </cell>
          <cell r="E300">
            <v>19</v>
          </cell>
        </row>
        <row r="301">
          <cell r="A301">
            <v>35858</v>
          </cell>
          <cell r="B301">
            <v>76.400000000000006</v>
          </cell>
          <cell r="D301">
            <v>1550</v>
          </cell>
          <cell r="E301">
            <v>16</v>
          </cell>
        </row>
        <row r="302">
          <cell r="A302">
            <v>35859</v>
          </cell>
          <cell r="B302">
            <v>76.405000000000001</v>
          </cell>
          <cell r="D302">
            <v>325</v>
          </cell>
          <cell r="E302">
            <v>15</v>
          </cell>
        </row>
        <row r="303">
          <cell r="A303">
            <v>35860</v>
          </cell>
          <cell r="B303">
            <v>76.411100000000005</v>
          </cell>
          <cell r="D303">
            <v>7855</v>
          </cell>
          <cell r="E303">
            <v>18</v>
          </cell>
        </row>
        <row r="304">
          <cell r="A304">
            <v>35863</v>
          </cell>
          <cell r="B304">
            <v>76.430000000000007</v>
          </cell>
          <cell r="D304">
            <v>7865</v>
          </cell>
          <cell r="E304">
            <v>15</v>
          </cell>
        </row>
        <row r="305">
          <cell r="A305">
            <v>35864</v>
          </cell>
          <cell r="B305">
            <v>76.430000000000007</v>
          </cell>
          <cell r="D305">
            <v>8435</v>
          </cell>
          <cell r="E305">
            <v>20</v>
          </cell>
        </row>
        <row r="306">
          <cell r="A306">
            <v>35865</v>
          </cell>
          <cell r="B306">
            <v>76.454899999999995</v>
          </cell>
          <cell r="D306">
            <v>3185</v>
          </cell>
          <cell r="E306">
            <v>16</v>
          </cell>
        </row>
        <row r="307">
          <cell r="A307">
            <v>35866</v>
          </cell>
          <cell r="B307">
            <v>76.56</v>
          </cell>
          <cell r="D307">
            <v>2040</v>
          </cell>
          <cell r="E307">
            <v>15</v>
          </cell>
        </row>
        <row r="308">
          <cell r="A308">
            <v>35867</v>
          </cell>
          <cell r="B308">
            <v>76.45</v>
          </cell>
          <cell r="D308">
            <v>22785</v>
          </cell>
          <cell r="E308">
            <v>20</v>
          </cell>
        </row>
        <row r="309">
          <cell r="A309">
            <v>35870</v>
          </cell>
          <cell r="B309">
            <v>76.5</v>
          </cell>
          <cell r="D309">
            <v>2620</v>
          </cell>
          <cell r="E309">
            <v>12</v>
          </cell>
        </row>
        <row r="310">
          <cell r="A310">
            <v>35871</v>
          </cell>
          <cell r="B310">
            <v>76.599900000000005</v>
          </cell>
          <cell r="D310">
            <v>3505</v>
          </cell>
          <cell r="E310">
            <v>14</v>
          </cell>
        </row>
        <row r="311">
          <cell r="A311">
            <v>35872</v>
          </cell>
          <cell r="B311">
            <v>76.59</v>
          </cell>
          <cell r="D311">
            <v>1690</v>
          </cell>
          <cell r="E311">
            <v>18</v>
          </cell>
        </row>
        <row r="312">
          <cell r="A312">
            <v>35873</v>
          </cell>
          <cell r="B312">
            <v>76.599999999999994</v>
          </cell>
          <cell r="D312">
            <v>720</v>
          </cell>
          <cell r="E312">
            <v>12</v>
          </cell>
        </row>
        <row r="313">
          <cell r="A313">
            <v>35874</v>
          </cell>
          <cell r="B313">
            <v>76.56</v>
          </cell>
          <cell r="D313">
            <v>1915</v>
          </cell>
          <cell r="E313">
            <v>17</v>
          </cell>
        </row>
        <row r="314">
          <cell r="A314">
            <v>35877</v>
          </cell>
          <cell r="B314">
            <v>76.599999999999994</v>
          </cell>
          <cell r="D314">
            <v>525</v>
          </cell>
          <cell r="E314">
            <v>15</v>
          </cell>
        </row>
        <row r="315">
          <cell r="A315">
            <v>35878</v>
          </cell>
          <cell r="B315">
            <v>76.569999999999993</v>
          </cell>
          <cell r="D315">
            <v>6310</v>
          </cell>
          <cell r="E315">
            <v>13</v>
          </cell>
        </row>
        <row r="316">
          <cell r="A316">
            <v>35879</v>
          </cell>
          <cell r="B316">
            <v>76.55</v>
          </cell>
          <cell r="D316">
            <v>1770</v>
          </cell>
          <cell r="E316">
            <v>15</v>
          </cell>
        </row>
        <row r="317">
          <cell r="A317">
            <v>35880</v>
          </cell>
          <cell r="B317">
            <v>76.56</v>
          </cell>
          <cell r="D317">
            <v>315</v>
          </cell>
          <cell r="E317">
            <v>17</v>
          </cell>
        </row>
        <row r="318">
          <cell r="A318">
            <v>35881</v>
          </cell>
          <cell r="B318">
            <v>76.599999999999994</v>
          </cell>
          <cell r="D318">
            <v>1000</v>
          </cell>
          <cell r="E318">
            <v>13</v>
          </cell>
        </row>
        <row r="319">
          <cell r="A319">
            <v>35884</v>
          </cell>
          <cell r="B319">
            <v>76.599999999999994</v>
          </cell>
          <cell r="D319">
            <v>2505</v>
          </cell>
          <cell r="E319">
            <v>20</v>
          </cell>
        </row>
        <row r="320">
          <cell r="A320">
            <v>35885</v>
          </cell>
          <cell r="B320">
            <v>76.7</v>
          </cell>
          <cell r="D320">
            <v>5380</v>
          </cell>
          <cell r="E320">
            <v>16</v>
          </cell>
        </row>
        <row r="321">
          <cell r="A321">
            <v>35886</v>
          </cell>
          <cell r="B321">
            <v>76.59</v>
          </cell>
          <cell r="D321">
            <v>5045</v>
          </cell>
          <cell r="E321">
            <v>17</v>
          </cell>
        </row>
        <row r="322">
          <cell r="A322">
            <v>35887</v>
          </cell>
          <cell r="B322">
            <v>76.58</v>
          </cell>
          <cell r="D322">
            <v>1065</v>
          </cell>
          <cell r="E322">
            <v>17</v>
          </cell>
        </row>
        <row r="323">
          <cell r="A323">
            <v>35888</v>
          </cell>
          <cell r="B323">
            <v>76.55</v>
          </cell>
          <cell r="D323">
            <v>1825</v>
          </cell>
          <cell r="E323">
            <v>12</v>
          </cell>
        </row>
        <row r="324">
          <cell r="A324">
            <v>35891</v>
          </cell>
          <cell r="B324">
            <v>76.584999999999994</v>
          </cell>
          <cell r="D324">
            <v>960</v>
          </cell>
          <cell r="E324">
            <v>15</v>
          </cell>
        </row>
        <row r="325">
          <cell r="A325">
            <v>35892</v>
          </cell>
          <cell r="B325">
            <v>76.58</v>
          </cell>
          <cell r="D325">
            <v>1505</v>
          </cell>
          <cell r="E325">
            <v>15</v>
          </cell>
        </row>
        <row r="326">
          <cell r="A326">
            <v>35893</v>
          </cell>
          <cell r="B326">
            <v>76.555000000000007</v>
          </cell>
          <cell r="D326">
            <v>390</v>
          </cell>
          <cell r="E326">
            <v>12</v>
          </cell>
        </row>
        <row r="327">
          <cell r="A327">
            <v>35894</v>
          </cell>
          <cell r="B327">
            <v>76.56</v>
          </cell>
          <cell r="D327">
            <v>215</v>
          </cell>
          <cell r="E327">
            <v>10</v>
          </cell>
        </row>
        <row r="328">
          <cell r="A328">
            <v>35895</v>
          </cell>
          <cell r="B328">
            <v>76.599999999999994</v>
          </cell>
          <cell r="D328">
            <v>520</v>
          </cell>
          <cell r="E328">
            <v>12</v>
          </cell>
        </row>
        <row r="329">
          <cell r="A329">
            <v>35898</v>
          </cell>
          <cell r="B329">
            <v>76.614999999999995</v>
          </cell>
          <cell r="D329">
            <v>535</v>
          </cell>
          <cell r="E329">
            <v>12</v>
          </cell>
        </row>
        <row r="330">
          <cell r="A330">
            <v>35899</v>
          </cell>
          <cell r="B330">
            <v>76.61</v>
          </cell>
          <cell r="D330">
            <v>2600</v>
          </cell>
          <cell r="E330">
            <v>14</v>
          </cell>
        </row>
        <row r="331">
          <cell r="A331">
            <v>35900</v>
          </cell>
          <cell r="B331">
            <v>76.489999999999995</v>
          </cell>
          <cell r="D331">
            <v>3845</v>
          </cell>
          <cell r="E331">
            <v>15</v>
          </cell>
        </row>
        <row r="332">
          <cell r="A332">
            <v>35901</v>
          </cell>
          <cell r="B332">
            <v>76.593999999999994</v>
          </cell>
          <cell r="D332">
            <v>1545</v>
          </cell>
          <cell r="E332">
            <v>14</v>
          </cell>
        </row>
        <row r="333">
          <cell r="A333">
            <v>35902</v>
          </cell>
          <cell r="B333">
            <v>76.599999999999994</v>
          </cell>
          <cell r="D333">
            <v>3755</v>
          </cell>
          <cell r="E333">
            <v>17</v>
          </cell>
        </row>
        <row r="334">
          <cell r="A334">
            <v>35905</v>
          </cell>
          <cell r="B334">
            <v>76.61</v>
          </cell>
          <cell r="D334">
            <v>1255</v>
          </cell>
          <cell r="E334">
            <v>14</v>
          </cell>
        </row>
        <row r="335">
          <cell r="A335">
            <v>35906</v>
          </cell>
          <cell r="B335">
            <v>76.625100000000003</v>
          </cell>
          <cell r="D335">
            <v>3510</v>
          </cell>
          <cell r="E335">
            <v>14</v>
          </cell>
        </row>
        <row r="336">
          <cell r="A336">
            <v>35907</v>
          </cell>
          <cell r="B336">
            <v>76.64</v>
          </cell>
          <cell r="D336">
            <v>1940</v>
          </cell>
          <cell r="E336">
            <v>16</v>
          </cell>
        </row>
        <row r="337">
          <cell r="A337">
            <v>35908</v>
          </cell>
          <cell r="B337">
            <v>76.649500000000003</v>
          </cell>
          <cell r="D337">
            <v>470</v>
          </cell>
          <cell r="E337">
            <v>14</v>
          </cell>
        </row>
        <row r="338">
          <cell r="A338">
            <v>35909</v>
          </cell>
          <cell r="B338">
            <v>76.66</v>
          </cell>
          <cell r="D338">
            <v>1370</v>
          </cell>
          <cell r="E338">
            <v>13</v>
          </cell>
        </row>
        <row r="339">
          <cell r="A339">
            <v>35912</v>
          </cell>
          <cell r="B339">
            <v>76.640299999999996</v>
          </cell>
          <cell r="D339">
            <v>1815</v>
          </cell>
          <cell r="E339">
            <v>11</v>
          </cell>
        </row>
        <row r="340">
          <cell r="A340">
            <v>35913</v>
          </cell>
          <cell r="B340">
            <v>76.590999999999994</v>
          </cell>
          <cell r="D340">
            <v>1265</v>
          </cell>
          <cell r="E340">
            <v>12</v>
          </cell>
        </row>
        <row r="341">
          <cell r="A341">
            <v>35914</v>
          </cell>
          <cell r="B341">
            <v>76.649900000000002</v>
          </cell>
          <cell r="D341">
            <v>695</v>
          </cell>
          <cell r="E341">
            <v>13</v>
          </cell>
        </row>
        <row r="342">
          <cell r="A342">
            <v>35915</v>
          </cell>
          <cell r="B342">
            <v>76.665000000000006</v>
          </cell>
          <cell r="D342">
            <v>1445</v>
          </cell>
          <cell r="E342">
            <v>11</v>
          </cell>
        </row>
        <row r="343">
          <cell r="A343">
            <v>35919</v>
          </cell>
          <cell r="B343">
            <v>76.680000000000007</v>
          </cell>
          <cell r="D343">
            <v>4000</v>
          </cell>
          <cell r="E343">
            <v>14</v>
          </cell>
        </row>
        <row r="344">
          <cell r="A344">
            <v>35920</v>
          </cell>
          <cell r="B344">
            <v>76.75</v>
          </cell>
          <cell r="D344">
            <v>3550</v>
          </cell>
          <cell r="E344">
            <v>15</v>
          </cell>
        </row>
        <row r="345">
          <cell r="A345">
            <v>35921</v>
          </cell>
          <cell r="B345">
            <v>76.84</v>
          </cell>
          <cell r="D345">
            <v>4345</v>
          </cell>
          <cell r="E345">
            <v>17</v>
          </cell>
        </row>
        <row r="346">
          <cell r="A346">
            <v>35922</v>
          </cell>
          <cell r="B346">
            <v>76.795000000000002</v>
          </cell>
          <cell r="D346">
            <v>10705</v>
          </cell>
          <cell r="E346">
            <v>18</v>
          </cell>
        </row>
        <row r="347">
          <cell r="A347">
            <v>35923</v>
          </cell>
          <cell r="B347">
            <v>76.819999999999993</v>
          </cell>
          <cell r="D347">
            <v>4740</v>
          </cell>
          <cell r="E347">
            <v>17</v>
          </cell>
        </row>
        <row r="348">
          <cell r="A348">
            <v>35926</v>
          </cell>
          <cell r="B348">
            <v>76.825000000000003</v>
          </cell>
          <cell r="D348">
            <v>1015</v>
          </cell>
          <cell r="E348">
            <v>11</v>
          </cell>
        </row>
        <row r="349">
          <cell r="A349">
            <v>35927</v>
          </cell>
          <cell r="B349">
            <v>76.849999999999994</v>
          </cell>
          <cell r="D349">
            <v>350</v>
          </cell>
          <cell r="E349">
            <v>8</v>
          </cell>
        </row>
        <row r="350">
          <cell r="A350">
            <v>35928</v>
          </cell>
          <cell r="B350">
            <v>76.849999999999994</v>
          </cell>
          <cell r="D350">
            <v>3385</v>
          </cell>
          <cell r="E350">
            <v>11</v>
          </cell>
        </row>
        <row r="351">
          <cell r="A351">
            <v>35929</v>
          </cell>
          <cell r="B351">
            <v>76.849999999999994</v>
          </cell>
          <cell r="D351">
            <v>625</v>
          </cell>
          <cell r="E351">
            <v>7</v>
          </cell>
        </row>
        <row r="352">
          <cell r="A352">
            <v>35930</v>
          </cell>
          <cell r="B352">
            <v>76.790000000000006</v>
          </cell>
          <cell r="D352">
            <v>3845</v>
          </cell>
          <cell r="E352">
            <v>16</v>
          </cell>
        </row>
        <row r="353">
          <cell r="A353">
            <v>35933</v>
          </cell>
          <cell r="B353">
            <v>76.849900000000005</v>
          </cell>
          <cell r="D353">
            <v>50</v>
          </cell>
          <cell r="E353">
            <v>11</v>
          </cell>
        </row>
        <row r="354">
          <cell r="A354">
            <v>35934</v>
          </cell>
          <cell r="B354">
            <v>76.829899999999995</v>
          </cell>
          <cell r="D354">
            <v>5335</v>
          </cell>
          <cell r="E354">
            <v>14</v>
          </cell>
        </row>
        <row r="355">
          <cell r="A355">
            <v>35935</v>
          </cell>
          <cell r="B355">
            <v>76.819999999999993</v>
          </cell>
          <cell r="D355">
            <v>640</v>
          </cell>
          <cell r="E355">
            <v>12</v>
          </cell>
        </row>
        <row r="356">
          <cell r="A356">
            <v>35936</v>
          </cell>
          <cell r="B356">
            <v>76.849999999999994</v>
          </cell>
          <cell r="D356">
            <v>1250</v>
          </cell>
          <cell r="E356">
            <v>11</v>
          </cell>
        </row>
        <row r="357">
          <cell r="A357">
            <v>35937</v>
          </cell>
          <cell r="B357">
            <v>76.849999999999994</v>
          </cell>
          <cell r="D357">
            <v>2040</v>
          </cell>
          <cell r="E357">
            <v>13</v>
          </cell>
        </row>
        <row r="358">
          <cell r="A358">
            <v>35940</v>
          </cell>
          <cell r="B358">
            <v>76.849000000000004</v>
          </cell>
          <cell r="D358">
            <v>495</v>
          </cell>
          <cell r="E358">
            <v>11</v>
          </cell>
        </row>
        <row r="359">
          <cell r="A359">
            <v>35941</v>
          </cell>
          <cell r="B359">
            <v>76.849999999999994</v>
          </cell>
          <cell r="D359">
            <v>1440</v>
          </cell>
          <cell r="E359">
            <v>17</v>
          </cell>
        </row>
        <row r="360">
          <cell r="A360">
            <v>35942</v>
          </cell>
          <cell r="B360">
            <v>76.84</v>
          </cell>
          <cell r="D360">
            <v>2185</v>
          </cell>
          <cell r="E360">
            <v>13</v>
          </cell>
        </row>
        <row r="361">
          <cell r="A361">
            <v>35943</v>
          </cell>
          <cell r="B361">
            <v>76.849999999999994</v>
          </cell>
          <cell r="D361">
            <v>4300</v>
          </cell>
          <cell r="E361">
            <v>13</v>
          </cell>
        </row>
        <row r="362">
          <cell r="A362">
            <v>35944</v>
          </cell>
          <cell r="B362">
            <v>76.849999999999994</v>
          </cell>
          <cell r="D362">
            <v>20400</v>
          </cell>
          <cell r="E362">
            <v>16</v>
          </cell>
        </row>
        <row r="363">
          <cell r="A363">
            <v>35947</v>
          </cell>
          <cell r="B363">
            <v>76.9499</v>
          </cell>
          <cell r="D363">
            <v>9115</v>
          </cell>
          <cell r="E363">
            <v>15</v>
          </cell>
        </row>
        <row r="364">
          <cell r="A364">
            <v>35948</v>
          </cell>
          <cell r="B364">
            <v>76.95</v>
          </cell>
          <cell r="D364">
            <v>1455</v>
          </cell>
          <cell r="E364">
            <v>12</v>
          </cell>
        </row>
        <row r="365">
          <cell r="A365">
            <v>35949</v>
          </cell>
          <cell r="B365">
            <v>76.95</v>
          </cell>
          <cell r="D365">
            <v>1155</v>
          </cell>
          <cell r="E365">
            <v>13</v>
          </cell>
        </row>
        <row r="366">
          <cell r="A366">
            <v>35950</v>
          </cell>
          <cell r="B366">
            <v>76.95</v>
          </cell>
          <cell r="D366">
            <v>340</v>
          </cell>
          <cell r="E366">
            <v>13</v>
          </cell>
        </row>
        <row r="367">
          <cell r="A367">
            <v>35951</v>
          </cell>
          <cell r="B367">
            <v>76.95</v>
          </cell>
          <cell r="D367">
            <v>2150</v>
          </cell>
          <cell r="E367">
            <v>15</v>
          </cell>
        </row>
        <row r="368">
          <cell r="A368">
            <v>35954</v>
          </cell>
          <cell r="B368">
            <v>76.95</v>
          </cell>
          <cell r="D368">
            <v>1375</v>
          </cell>
          <cell r="E368">
            <v>14</v>
          </cell>
        </row>
        <row r="369">
          <cell r="A369">
            <v>35955</v>
          </cell>
          <cell r="B369">
            <v>76.95</v>
          </cell>
          <cell r="D369">
            <v>3580</v>
          </cell>
          <cell r="E369">
            <v>0</v>
          </cell>
        </row>
        <row r="370">
          <cell r="A370">
            <v>35956</v>
          </cell>
          <cell r="B370">
            <v>76.95</v>
          </cell>
          <cell r="D370">
            <v>475</v>
          </cell>
          <cell r="E370">
            <v>15</v>
          </cell>
        </row>
        <row r="371">
          <cell r="A371">
            <v>35957</v>
          </cell>
          <cell r="B371">
            <v>76.9495</v>
          </cell>
          <cell r="D371">
            <v>820</v>
          </cell>
          <cell r="E371">
            <v>11</v>
          </cell>
        </row>
        <row r="372">
          <cell r="A372">
            <v>35958</v>
          </cell>
          <cell r="B372">
            <v>76.900000000000006</v>
          </cell>
          <cell r="D372">
            <v>1320</v>
          </cell>
          <cell r="E372">
            <v>17</v>
          </cell>
        </row>
        <row r="373">
          <cell r="A373">
            <v>35961</v>
          </cell>
          <cell r="B373">
            <v>76.95</v>
          </cell>
          <cell r="D373">
            <v>3250</v>
          </cell>
          <cell r="E373">
            <v>12</v>
          </cell>
        </row>
        <row r="374">
          <cell r="A374">
            <v>35962</v>
          </cell>
          <cell r="B374">
            <v>76.95</v>
          </cell>
          <cell r="D374">
            <v>5295</v>
          </cell>
          <cell r="E374">
            <v>17</v>
          </cell>
        </row>
        <row r="375">
          <cell r="A375">
            <v>35963</v>
          </cell>
          <cell r="B375">
            <v>76.97</v>
          </cell>
          <cell r="D375">
            <v>590</v>
          </cell>
          <cell r="E375">
            <v>11</v>
          </cell>
        </row>
        <row r="376">
          <cell r="A376">
            <v>35964</v>
          </cell>
          <cell r="B376">
            <v>76.97</v>
          </cell>
          <cell r="D376">
            <v>1290</v>
          </cell>
          <cell r="E376">
            <v>11</v>
          </cell>
        </row>
        <row r="377">
          <cell r="A377">
            <v>35965</v>
          </cell>
          <cell r="B377">
            <v>76.984999999999999</v>
          </cell>
          <cell r="D377">
            <v>1450</v>
          </cell>
          <cell r="E377">
            <v>12</v>
          </cell>
        </row>
        <row r="378">
          <cell r="A378">
            <v>35968</v>
          </cell>
          <cell r="B378">
            <v>77.05</v>
          </cell>
          <cell r="D378">
            <v>1550</v>
          </cell>
          <cell r="E378">
            <v>17</v>
          </cell>
        </row>
        <row r="379">
          <cell r="A379">
            <v>35969</v>
          </cell>
          <cell r="B379">
            <v>77.05</v>
          </cell>
          <cell r="D379">
            <v>9440</v>
          </cell>
          <cell r="E379">
            <v>20</v>
          </cell>
        </row>
        <row r="380">
          <cell r="A380">
            <v>35970</v>
          </cell>
          <cell r="B380">
            <v>77.150000000000006</v>
          </cell>
          <cell r="D380">
            <v>4945</v>
          </cell>
          <cell r="E380">
            <v>19</v>
          </cell>
        </row>
        <row r="381">
          <cell r="A381">
            <v>35971</v>
          </cell>
          <cell r="B381">
            <v>77.150000000000006</v>
          </cell>
          <cell r="D381">
            <v>5205</v>
          </cell>
          <cell r="E381">
            <v>15</v>
          </cell>
        </row>
        <row r="382">
          <cell r="A382">
            <v>35972</v>
          </cell>
          <cell r="B382">
            <v>77.150000000000006</v>
          </cell>
          <cell r="D382">
            <v>1300</v>
          </cell>
          <cell r="E382">
            <v>10</v>
          </cell>
        </row>
        <row r="383">
          <cell r="A383">
            <v>35975</v>
          </cell>
          <cell r="B383">
            <v>77.16</v>
          </cell>
          <cell r="D383">
            <v>2155</v>
          </cell>
          <cell r="E383">
            <v>10</v>
          </cell>
        </row>
        <row r="384">
          <cell r="A384">
            <v>35976</v>
          </cell>
          <cell r="B384">
            <v>77.2</v>
          </cell>
          <cell r="D384">
            <v>4010</v>
          </cell>
          <cell r="E384">
            <v>13</v>
          </cell>
        </row>
        <row r="385">
          <cell r="A385">
            <v>35977</v>
          </cell>
          <cell r="B385">
            <v>77.2</v>
          </cell>
          <cell r="D385">
            <v>3935</v>
          </cell>
          <cell r="E385">
            <v>13</v>
          </cell>
        </row>
        <row r="386">
          <cell r="A386">
            <v>35978</v>
          </cell>
          <cell r="B386">
            <v>77.2</v>
          </cell>
          <cell r="D386">
            <v>1300</v>
          </cell>
          <cell r="E386">
            <v>12</v>
          </cell>
        </row>
        <row r="387">
          <cell r="A387">
            <v>35979</v>
          </cell>
          <cell r="B387">
            <v>77.2</v>
          </cell>
          <cell r="D387">
            <v>6210</v>
          </cell>
          <cell r="E387">
            <v>10</v>
          </cell>
        </row>
        <row r="388">
          <cell r="A388">
            <v>35982</v>
          </cell>
          <cell r="B388">
            <v>77.25</v>
          </cell>
          <cell r="D388">
            <v>1175</v>
          </cell>
          <cell r="E388">
            <v>12</v>
          </cell>
        </row>
        <row r="389">
          <cell r="A389">
            <v>35983</v>
          </cell>
          <cell r="B389">
            <v>77.249899999999997</v>
          </cell>
          <cell r="D389">
            <v>5290</v>
          </cell>
          <cell r="E389">
            <v>15</v>
          </cell>
        </row>
        <row r="390">
          <cell r="A390">
            <v>35984</v>
          </cell>
          <cell r="B390">
            <v>77.25</v>
          </cell>
          <cell r="D390">
            <v>2565</v>
          </cell>
          <cell r="E390">
            <v>11</v>
          </cell>
        </row>
        <row r="391">
          <cell r="A391">
            <v>35985</v>
          </cell>
          <cell r="B391">
            <v>77.25</v>
          </cell>
          <cell r="D391">
            <v>2875</v>
          </cell>
          <cell r="E391">
            <v>16</v>
          </cell>
        </row>
        <row r="392">
          <cell r="A392">
            <v>35986</v>
          </cell>
          <cell r="B392">
            <v>77.25</v>
          </cell>
          <cell r="D392">
            <v>10130</v>
          </cell>
          <cell r="E392">
            <v>18</v>
          </cell>
        </row>
        <row r="393">
          <cell r="A393">
            <v>35989</v>
          </cell>
          <cell r="B393">
            <v>77.349999999999994</v>
          </cell>
          <cell r="D393">
            <v>8695</v>
          </cell>
          <cell r="E393">
            <v>13</v>
          </cell>
        </row>
        <row r="394">
          <cell r="A394">
            <v>35990</v>
          </cell>
          <cell r="B394">
            <v>77.349999999999994</v>
          </cell>
          <cell r="D394">
            <v>4780</v>
          </cell>
          <cell r="E394">
            <v>15</v>
          </cell>
        </row>
        <row r="395">
          <cell r="A395">
            <v>35991</v>
          </cell>
          <cell r="B395">
            <v>77.349999999999994</v>
          </cell>
          <cell r="D395">
            <v>1645</v>
          </cell>
          <cell r="E395">
            <v>11</v>
          </cell>
        </row>
        <row r="396">
          <cell r="A396">
            <v>35992</v>
          </cell>
          <cell r="B396">
            <v>77.319999999999993</v>
          </cell>
          <cell r="D396">
            <v>600</v>
          </cell>
          <cell r="E396">
            <v>12</v>
          </cell>
        </row>
        <row r="397">
          <cell r="A397">
            <v>35993</v>
          </cell>
          <cell r="B397">
            <v>77.349999999999994</v>
          </cell>
          <cell r="D397">
            <v>1300</v>
          </cell>
          <cell r="E397">
            <v>9</v>
          </cell>
        </row>
        <row r="398">
          <cell r="A398">
            <v>35996</v>
          </cell>
          <cell r="B398">
            <v>77.45</v>
          </cell>
          <cell r="D398">
            <v>2705</v>
          </cell>
          <cell r="E398">
            <v>14</v>
          </cell>
        </row>
        <row r="399">
          <cell r="A399">
            <v>35997</v>
          </cell>
          <cell r="B399">
            <v>77.449799999999996</v>
          </cell>
          <cell r="D399">
            <v>300</v>
          </cell>
          <cell r="E399">
            <v>10</v>
          </cell>
        </row>
        <row r="400">
          <cell r="A400">
            <v>35998</v>
          </cell>
          <cell r="B400">
            <v>77.4499</v>
          </cell>
          <cell r="D400">
            <v>4960</v>
          </cell>
          <cell r="E400">
            <v>14</v>
          </cell>
        </row>
        <row r="401">
          <cell r="A401">
            <v>35999</v>
          </cell>
          <cell r="B401">
            <v>77.45</v>
          </cell>
          <cell r="D401">
            <v>2310</v>
          </cell>
          <cell r="E401">
            <v>10</v>
          </cell>
        </row>
        <row r="402">
          <cell r="A402">
            <v>36000</v>
          </cell>
          <cell r="B402">
            <v>77.499499999999998</v>
          </cell>
          <cell r="D402">
            <v>3980</v>
          </cell>
          <cell r="E402">
            <v>15</v>
          </cell>
        </row>
        <row r="403">
          <cell r="A403">
            <v>36003</v>
          </cell>
          <cell r="B403">
            <v>77.5</v>
          </cell>
          <cell r="D403">
            <v>5605</v>
          </cell>
          <cell r="E403">
            <v>14</v>
          </cell>
        </row>
        <row r="404">
          <cell r="A404">
            <v>36004</v>
          </cell>
          <cell r="B404">
            <v>77.55</v>
          </cell>
          <cell r="D404">
            <v>3640</v>
          </cell>
          <cell r="E404">
            <v>16</v>
          </cell>
        </row>
        <row r="405">
          <cell r="A405">
            <v>36005</v>
          </cell>
          <cell r="B405">
            <v>77.55</v>
          </cell>
          <cell r="D405">
            <v>2215</v>
          </cell>
          <cell r="E405">
            <v>11</v>
          </cell>
        </row>
        <row r="406">
          <cell r="A406">
            <v>36006</v>
          </cell>
          <cell r="B406">
            <v>77.55</v>
          </cell>
          <cell r="D406">
            <v>6340</v>
          </cell>
          <cell r="E406">
            <v>14</v>
          </cell>
        </row>
        <row r="407">
          <cell r="A407">
            <v>36007</v>
          </cell>
          <cell r="B407">
            <v>77.599999999999994</v>
          </cell>
          <cell r="D407">
            <v>6850</v>
          </cell>
          <cell r="E407">
            <v>17</v>
          </cell>
        </row>
        <row r="408">
          <cell r="A408">
            <v>36010</v>
          </cell>
          <cell r="B408">
            <v>77.61</v>
          </cell>
          <cell r="D408">
            <v>595</v>
          </cell>
          <cell r="E408">
            <v>12</v>
          </cell>
        </row>
        <row r="409">
          <cell r="A409">
            <v>36011</v>
          </cell>
          <cell r="B409">
            <v>77.599999999999994</v>
          </cell>
          <cell r="D409">
            <v>280</v>
          </cell>
          <cell r="E409">
            <v>13</v>
          </cell>
        </row>
        <row r="410">
          <cell r="A410">
            <v>36012</v>
          </cell>
          <cell r="B410">
            <v>77.650199999999998</v>
          </cell>
          <cell r="D410">
            <v>120</v>
          </cell>
          <cell r="E410">
            <v>14</v>
          </cell>
        </row>
        <row r="411">
          <cell r="A411">
            <v>36013</v>
          </cell>
          <cell r="B411">
            <v>77.69</v>
          </cell>
          <cell r="D411">
            <v>430</v>
          </cell>
          <cell r="E411">
            <v>14</v>
          </cell>
        </row>
        <row r="412">
          <cell r="A412">
            <v>36014</v>
          </cell>
          <cell r="B412">
            <v>77.8</v>
          </cell>
          <cell r="D412">
            <v>775</v>
          </cell>
          <cell r="E412">
            <v>14</v>
          </cell>
        </row>
        <row r="413">
          <cell r="A413">
            <v>36017</v>
          </cell>
          <cell r="B413">
            <v>77.849999999999994</v>
          </cell>
          <cell r="D413">
            <v>1210</v>
          </cell>
          <cell r="E413">
            <v>14</v>
          </cell>
        </row>
        <row r="414">
          <cell r="A414">
            <v>36018</v>
          </cell>
          <cell r="B414">
            <v>77.849999999999994</v>
          </cell>
          <cell r="D414">
            <v>3600</v>
          </cell>
          <cell r="E414">
            <v>11</v>
          </cell>
        </row>
        <row r="415">
          <cell r="A415">
            <v>36019</v>
          </cell>
          <cell r="B415">
            <v>77.900000000000006</v>
          </cell>
          <cell r="D415">
            <v>3175</v>
          </cell>
          <cell r="E415">
            <v>14</v>
          </cell>
        </row>
        <row r="416">
          <cell r="A416">
            <v>36020</v>
          </cell>
          <cell r="B416">
            <v>78</v>
          </cell>
          <cell r="D416">
            <v>1270</v>
          </cell>
          <cell r="E416">
            <v>15</v>
          </cell>
        </row>
        <row r="417">
          <cell r="A417">
            <v>36021</v>
          </cell>
          <cell r="B417">
            <v>78.3</v>
          </cell>
          <cell r="D417">
            <v>6610</v>
          </cell>
          <cell r="E417">
            <v>20</v>
          </cell>
        </row>
        <row r="418">
          <cell r="A418">
            <v>36024</v>
          </cell>
          <cell r="B418">
            <v>78.3</v>
          </cell>
          <cell r="D418">
            <v>7240</v>
          </cell>
          <cell r="E418">
            <v>16</v>
          </cell>
        </row>
        <row r="419">
          <cell r="A419">
            <v>36025</v>
          </cell>
          <cell r="B419">
            <v>78.3</v>
          </cell>
          <cell r="D419">
            <v>9250</v>
          </cell>
          <cell r="E419">
            <v>16</v>
          </cell>
        </row>
        <row r="420">
          <cell r="A420">
            <v>36026</v>
          </cell>
          <cell r="B420">
            <v>78.5</v>
          </cell>
          <cell r="D420">
            <v>3235</v>
          </cell>
          <cell r="E420">
            <v>17</v>
          </cell>
        </row>
        <row r="421">
          <cell r="A421">
            <v>36027</v>
          </cell>
          <cell r="B421">
            <v>78.5</v>
          </cell>
          <cell r="D421">
            <v>10840</v>
          </cell>
          <cell r="E421">
            <v>15</v>
          </cell>
        </row>
        <row r="422">
          <cell r="A422">
            <v>36028</v>
          </cell>
          <cell r="B422">
            <v>78.5</v>
          </cell>
          <cell r="D422">
            <v>3390</v>
          </cell>
          <cell r="E422">
            <v>10</v>
          </cell>
        </row>
        <row r="423">
          <cell r="A423">
            <v>36031</v>
          </cell>
          <cell r="B423">
            <v>78.5</v>
          </cell>
          <cell r="D423">
            <v>4380</v>
          </cell>
          <cell r="E423">
            <v>14</v>
          </cell>
        </row>
        <row r="424">
          <cell r="A424">
            <v>36032</v>
          </cell>
          <cell r="B424">
            <v>78.5</v>
          </cell>
          <cell r="D424">
            <v>4295</v>
          </cell>
          <cell r="E424">
            <v>15</v>
          </cell>
        </row>
        <row r="425">
          <cell r="A425">
            <v>36033</v>
          </cell>
          <cell r="B425">
            <v>78.5</v>
          </cell>
          <cell r="D425">
            <v>6370</v>
          </cell>
          <cell r="E425">
            <v>15</v>
          </cell>
        </row>
        <row r="426">
          <cell r="A426">
            <v>36034</v>
          </cell>
          <cell r="B426">
            <v>78.7</v>
          </cell>
          <cell r="D426">
            <v>1065</v>
          </cell>
          <cell r="E426">
            <v>12</v>
          </cell>
        </row>
        <row r="427">
          <cell r="A427">
            <v>36035</v>
          </cell>
          <cell r="B427">
            <v>78.8</v>
          </cell>
          <cell r="D427">
            <v>10695</v>
          </cell>
          <cell r="E427">
            <v>15</v>
          </cell>
        </row>
        <row r="428">
          <cell r="A428">
            <v>36038</v>
          </cell>
          <cell r="B428">
            <v>78.8</v>
          </cell>
          <cell r="D428">
            <v>6170</v>
          </cell>
          <cell r="E428">
            <v>15</v>
          </cell>
        </row>
        <row r="429">
          <cell r="A429">
            <v>36039</v>
          </cell>
          <cell r="B429">
            <v>78.900000000000006</v>
          </cell>
          <cell r="D429">
            <v>5815</v>
          </cell>
          <cell r="E429">
            <v>17</v>
          </cell>
        </row>
        <row r="430">
          <cell r="A430">
            <v>36040</v>
          </cell>
          <cell r="B430">
            <v>78.900000000000006</v>
          </cell>
          <cell r="D430">
            <v>9405</v>
          </cell>
          <cell r="E430">
            <v>15</v>
          </cell>
        </row>
        <row r="431">
          <cell r="A431">
            <v>36041</v>
          </cell>
          <cell r="B431">
            <v>78.900000000000006</v>
          </cell>
          <cell r="D431">
            <v>14495</v>
          </cell>
          <cell r="E431">
            <v>13</v>
          </cell>
        </row>
        <row r="432">
          <cell r="A432">
            <v>36042</v>
          </cell>
          <cell r="B432">
            <v>79</v>
          </cell>
          <cell r="D432">
            <v>11150</v>
          </cell>
          <cell r="E432">
            <v>18</v>
          </cell>
        </row>
        <row r="433">
          <cell r="A433">
            <v>36045</v>
          </cell>
          <cell r="B433">
            <v>79.2</v>
          </cell>
          <cell r="D433">
            <v>3500</v>
          </cell>
          <cell r="E433">
            <v>14</v>
          </cell>
        </row>
        <row r="434">
          <cell r="A434">
            <v>36046</v>
          </cell>
          <cell r="B434">
            <v>79.3</v>
          </cell>
          <cell r="D434">
            <v>14990</v>
          </cell>
          <cell r="E434">
            <v>16</v>
          </cell>
        </row>
        <row r="435">
          <cell r="A435">
            <v>36047</v>
          </cell>
          <cell r="B435">
            <v>79.799899999999994</v>
          </cell>
          <cell r="D435">
            <v>905</v>
          </cell>
          <cell r="E435">
            <v>15</v>
          </cell>
        </row>
        <row r="436">
          <cell r="A436">
            <v>36048</v>
          </cell>
          <cell r="B436">
            <v>80</v>
          </cell>
          <cell r="D436">
            <v>14800</v>
          </cell>
          <cell r="E436">
            <v>21</v>
          </cell>
        </row>
        <row r="437">
          <cell r="A437">
            <v>36049</v>
          </cell>
          <cell r="B437">
            <v>80</v>
          </cell>
          <cell r="D437">
            <v>9705</v>
          </cell>
          <cell r="E437">
            <v>22</v>
          </cell>
        </row>
        <row r="438">
          <cell r="A438">
            <v>36052</v>
          </cell>
          <cell r="B438">
            <v>79.98</v>
          </cell>
          <cell r="D438">
            <v>2130</v>
          </cell>
          <cell r="E438">
            <v>16</v>
          </cell>
        </row>
        <row r="439">
          <cell r="A439">
            <v>36053</v>
          </cell>
          <cell r="B439">
            <v>79.7</v>
          </cell>
          <cell r="D439">
            <v>4215</v>
          </cell>
          <cell r="E439">
            <v>15</v>
          </cell>
        </row>
        <row r="440">
          <cell r="A440">
            <v>36054</v>
          </cell>
          <cell r="B440">
            <v>79.8</v>
          </cell>
          <cell r="D440">
            <v>255</v>
          </cell>
          <cell r="E440">
            <v>14</v>
          </cell>
        </row>
        <row r="441">
          <cell r="A441">
            <v>36055</v>
          </cell>
          <cell r="B441">
            <v>79.95</v>
          </cell>
          <cell r="D441">
            <v>2135</v>
          </cell>
          <cell r="E441">
            <v>17</v>
          </cell>
        </row>
        <row r="442">
          <cell r="A442">
            <v>36056</v>
          </cell>
          <cell r="B442">
            <v>79.98</v>
          </cell>
          <cell r="D442">
            <v>890</v>
          </cell>
          <cell r="E442">
            <v>17</v>
          </cell>
        </row>
        <row r="443">
          <cell r="A443">
            <v>36059</v>
          </cell>
          <cell r="B443">
            <v>80.2</v>
          </cell>
          <cell r="D443">
            <v>360</v>
          </cell>
          <cell r="E443">
            <v>12</v>
          </cell>
        </row>
        <row r="444">
          <cell r="A444">
            <v>36060</v>
          </cell>
          <cell r="B444">
            <v>80.200100000000006</v>
          </cell>
          <cell r="D444">
            <v>2350</v>
          </cell>
          <cell r="E444">
            <v>14</v>
          </cell>
        </row>
        <row r="445">
          <cell r="A445">
            <v>36061</v>
          </cell>
          <cell r="B445">
            <v>80.400000000000006</v>
          </cell>
          <cell r="D445">
            <v>12195</v>
          </cell>
          <cell r="E445">
            <v>14</v>
          </cell>
        </row>
        <row r="446">
          <cell r="A446">
            <v>36062</v>
          </cell>
          <cell r="B446">
            <v>80.400000000000006</v>
          </cell>
          <cell r="D446">
            <v>6385</v>
          </cell>
          <cell r="E446">
            <v>13</v>
          </cell>
        </row>
        <row r="447">
          <cell r="A447">
            <v>36063</v>
          </cell>
          <cell r="B447">
            <v>80.400000000000006</v>
          </cell>
          <cell r="D447">
            <v>4300</v>
          </cell>
          <cell r="E447">
            <v>12</v>
          </cell>
        </row>
        <row r="448">
          <cell r="A448">
            <v>36066</v>
          </cell>
          <cell r="B448">
            <v>80.403999999999996</v>
          </cell>
          <cell r="D448">
            <v>5520</v>
          </cell>
          <cell r="E448">
            <v>14</v>
          </cell>
        </row>
        <row r="449">
          <cell r="A449">
            <v>36067</v>
          </cell>
          <cell r="B449">
            <v>80.430300000000003</v>
          </cell>
          <cell r="D449">
            <v>1115</v>
          </cell>
          <cell r="E449">
            <v>12</v>
          </cell>
        </row>
        <row r="450">
          <cell r="A450">
            <v>36068</v>
          </cell>
          <cell r="B450">
            <v>80.5</v>
          </cell>
          <cell r="D450">
            <v>3470</v>
          </cell>
          <cell r="E450">
            <v>15</v>
          </cell>
        </row>
        <row r="451">
          <cell r="A451">
            <v>36069</v>
          </cell>
          <cell r="B451">
            <v>80.67</v>
          </cell>
          <cell r="D451">
            <v>30</v>
          </cell>
          <cell r="E451">
            <v>14</v>
          </cell>
        </row>
        <row r="452">
          <cell r="A452">
            <v>36070</v>
          </cell>
          <cell r="B452">
            <v>80.709999999999994</v>
          </cell>
          <cell r="D452">
            <v>6380</v>
          </cell>
          <cell r="E452">
            <v>16</v>
          </cell>
        </row>
        <row r="453">
          <cell r="A453">
            <v>36073</v>
          </cell>
          <cell r="B453">
            <v>80.900000000000006</v>
          </cell>
          <cell r="D453">
            <v>790</v>
          </cell>
          <cell r="E453">
            <v>18</v>
          </cell>
        </row>
        <row r="454">
          <cell r="A454">
            <v>36074</v>
          </cell>
          <cell r="B454">
            <v>80.95</v>
          </cell>
          <cell r="D454">
            <v>2315</v>
          </cell>
          <cell r="E454">
            <v>15</v>
          </cell>
        </row>
        <row r="455">
          <cell r="A455">
            <v>36075</v>
          </cell>
          <cell r="B455">
            <v>81.099999999999994</v>
          </cell>
          <cell r="D455">
            <v>3525</v>
          </cell>
          <cell r="E455">
            <v>18</v>
          </cell>
        </row>
        <row r="456">
          <cell r="A456">
            <v>36076</v>
          </cell>
          <cell r="B456">
            <v>81.2</v>
          </cell>
          <cell r="D456">
            <v>4575</v>
          </cell>
          <cell r="E456">
            <v>14</v>
          </cell>
        </row>
        <row r="457">
          <cell r="A457">
            <v>36077</v>
          </cell>
          <cell r="B457">
            <v>81.25</v>
          </cell>
          <cell r="D457">
            <v>12530</v>
          </cell>
          <cell r="E457">
            <v>17</v>
          </cell>
        </row>
        <row r="458">
          <cell r="A458">
            <v>36080</v>
          </cell>
          <cell r="B458">
            <v>81.400000000000006</v>
          </cell>
          <cell r="D458">
            <v>2735</v>
          </cell>
          <cell r="E458">
            <v>17</v>
          </cell>
        </row>
        <row r="459">
          <cell r="A459">
            <v>36081</v>
          </cell>
          <cell r="B459">
            <v>81.55</v>
          </cell>
          <cell r="D459">
            <v>14600</v>
          </cell>
          <cell r="E459">
            <v>18</v>
          </cell>
        </row>
        <row r="460">
          <cell r="A460">
            <v>36082</v>
          </cell>
          <cell r="B460">
            <v>81.5</v>
          </cell>
          <cell r="D460">
            <v>10500</v>
          </cell>
          <cell r="E460">
            <v>18</v>
          </cell>
        </row>
        <row r="461">
          <cell r="A461">
            <v>36083</v>
          </cell>
          <cell r="B461">
            <v>81.499899999999997</v>
          </cell>
          <cell r="D461">
            <v>4620</v>
          </cell>
          <cell r="E461">
            <v>14</v>
          </cell>
        </row>
        <row r="462">
          <cell r="A462">
            <v>36084</v>
          </cell>
          <cell r="B462">
            <v>81.5</v>
          </cell>
          <cell r="D462">
            <v>6565</v>
          </cell>
          <cell r="E462">
            <v>14</v>
          </cell>
        </row>
        <row r="463">
          <cell r="A463">
            <v>36087</v>
          </cell>
          <cell r="B463">
            <v>81.5</v>
          </cell>
          <cell r="D463">
            <v>3140</v>
          </cell>
          <cell r="E463">
            <v>18</v>
          </cell>
        </row>
        <row r="464">
          <cell r="A464">
            <v>36088</v>
          </cell>
          <cell r="B464">
            <v>81.5</v>
          </cell>
          <cell r="D464">
            <v>4575</v>
          </cell>
          <cell r="E464">
            <v>20</v>
          </cell>
        </row>
        <row r="465">
          <cell r="A465">
            <v>36089</v>
          </cell>
          <cell r="B465">
            <v>81.5</v>
          </cell>
          <cell r="D465">
            <v>4970</v>
          </cell>
          <cell r="E465">
            <v>15</v>
          </cell>
        </row>
        <row r="466">
          <cell r="A466">
            <v>36090</v>
          </cell>
          <cell r="B466">
            <v>81.500299999999996</v>
          </cell>
          <cell r="D466">
            <v>8800</v>
          </cell>
          <cell r="E466">
            <v>15</v>
          </cell>
        </row>
        <row r="467">
          <cell r="A467">
            <v>36091</v>
          </cell>
          <cell r="B467">
            <v>81.599999999999994</v>
          </cell>
          <cell r="D467">
            <v>4980</v>
          </cell>
          <cell r="E467">
            <v>14</v>
          </cell>
        </row>
        <row r="468">
          <cell r="A468">
            <v>36094</v>
          </cell>
          <cell r="B468">
            <v>81.8</v>
          </cell>
          <cell r="D468">
            <v>730</v>
          </cell>
          <cell r="E468">
            <v>14</v>
          </cell>
        </row>
        <row r="469">
          <cell r="A469">
            <v>36095</v>
          </cell>
          <cell r="B469">
            <v>81.900000000000006</v>
          </cell>
          <cell r="D469">
            <v>10995</v>
          </cell>
          <cell r="E469">
            <v>20</v>
          </cell>
        </row>
        <row r="470">
          <cell r="A470">
            <v>36096</v>
          </cell>
          <cell r="B470">
            <v>81.8506</v>
          </cell>
          <cell r="D470">
            <v>6015</v>
          </cell>
          <cell r="E470">
            <v>15</v>
          </cell>
        </row>
        <row r="471">
          <cell r="A471">
            <v>36097</v>
          </cell>
          <cell r="B471">
            <v>81.900000000000006</v>
          </cell>
          <cell r="D471">
            <v>6205</v>
          </cell>
          <cell r="E471">
            <v>16</v>
          </cell>
        </row>
        <row r="472">
          <cell r="A472">
            <v>36098</v>
          </cell>
          <cell r="B472">
            <v>81.87</v>
          </cell>
          <cell r="D472">
            <v>6135</v>
          </cell>
          <cell r="E472">
            <v>17</v>
          </cell>
        </row>
        <row r="473">
          <cell r="A473">
            <v>36101</v>
          </cell>
          <cell r="B473">
            <v>82</v>
          </cell>
          <cell r="D473">
            <v>4885</v>
          </cell>
          <cell r="E473">
            <v>15</v>
          </cell>
        </row>
        <row r="474">
          <cell r="A474">
            <v>36102</v>
          </cell>
          <cell r="B474">
            <v>82.1</v>
          </cell>
          <cell r="D474">
            <v>5030</v>
          </cell>
          <cell r="E474">
            <v>15</v>
          </cell>
        </row>
        <row r="475">
          <cell r="A475">
            <v>36103</v>
          </cell>
          <cell r="B475">
            <v>82.1</v>
          </cell>
          <cell r="D475">
            <v>5610</v>
          </cell>
          <cell r="E475">
            <v>15</v>
          </cell>
        </row>
        <row r="476">
          <cell r="A476">
            <v>36104</v>
          </cell>
          <cell r="B476">
            <v>82.2</v>
          </cell>
          <cell r="D476">
            <v>7880</v>
          </cell>
          <cell r="E476">
            <v>16</v>
          </cell>
        </row>
        <row r="477">
          <cell r="A477">
            <v>36105</v>
          </cell>
          <cell r="B477">
            <v>82.200100000000006</v>
          </cell>
          <cell r="D477">
            <v>10125</v>
          </cell>
          <cell r="E477">
            <v>16</v>
          </cell>
        </row>
        <row r="478">
          <cell r="A478">
            <v>36108</v>
          </cell>
          <cell r="B478">
            <v>82.3</v>
          </cell>
          <cell r="D478">
            <v>5545</v>
          </cell>
          <cell r="E478">
            <v>16</v>
          </cell>
        </row>
        <row r="479">
          <cell r="A479">
            <v>36109</v>
          </cell>
          <cell r="B479">
            <v>82.3</v>
          </cell>
          <cell r="C479">
            <v>82.302124242424256</v>
          </cell>
          <cell r="D479">
            <v>3300</v>
          </cell>
          <cell r="E479">
            <v>15</v>
          </cell>
        </row>
        <row r="480">
          <cell r="A480">
            <v>36110</v>
          </cell>
          <cell r="B480">
            <v>82.3</v>
          </cell>
          <cell r="C480">
            <v>82.322046888888877</v>
          </cell>
          <cell r="D480">
            <v>4500</v>
          </cell>
          <cell r="E480">
            <v>18</v>
          </cell>
        </row>
        <row r="481">
          <cell r="A481">
            <v>36111</v>
          </cell>
          <cell r="B481">
            <v>82.43</v>
          </cell>
          <cell r="C481">
            <v>82.400491803278697</v>
          </cell>
          <cell r="D481">
            <v>610</v>
          </cell>
          <cell r="E481">
            <v>18</v>
          </cell>
        </row>
        <row r="482">
          <cell r="A482">
            <v>36112</v>
          </cell>
          <cell r="B482">
            <v>82.400499999999994</v>
          </cell>
          <cell r="C482">
            <v>82.444934318817431</v>
          </cell>
          <cell r="D482">
            <v>12515</v>
          </cell>
          <cell r="E482">
            <v>21</v>
          </cell>
        </row>
        <row r="483">
          <cell r="A483">
            <v>36115</v>
          </cell>
          <cell r="B483">
            <v>82.55</v>
          </cell>
          <cell r="C483">
            <v>82.580474034620494</v>
          </cell>
          <cell r="D483">
            <v>3755</v>
          </cell>
          <cell r="E483">
            <v>11</v>
          </cell>
        </row>
        <row r="484">
          <cell r="A484">
            <v>36116</v>
          </cell>
          <cell r="B484">
            <v>82.55</v>
          </cell>
          <cell r="C484">
            <v>82.584464939024372</v>
          </cell>
          <cell r="D484">
            <v>3280</v>
          </cell>
          <cell r="E484">
            <v>16</v>
          </cell>
        </row>
        <row r="485">
          <cell r="A485">
            <v>36117</v>
          </cell>
          <cell r="B485">
            <v>82.63</v>
          </cell>
          <cell r="C485">
            <v>82.582221496005786</v>
          </cell>
          <cell r="D485">
            <v>6885</v>
          </cell>
          <cell r="E485">
            <v>16</v>
          </cell>
        </row>
        <row r="486">
          <cell r="A486">
            <v>36118</v>
          </cell>
          <cell r="B486">
            <v>82.700100000000006</v>
          </cell>
          <cell r="C486">
            <v>82.721645983086674</v>
          </cell>
          <cell r="D486">
            <v>14190</v>
          </cell>
          <cell r="E486">
            <v>20</v>
          </cell>
        </row>
        <row r="487">
          <cell r="A487">
            <v>36119</v>
          </cell>
          <cell r="B487">
            <v>82.8</v>
          </cell>
          <cell r="C487">
            <v>82.799955069878081</v>
          </cell>
          <cell r="D487">
            <v>16815</v>
          </cell>
          <cell r="E487">
            <v>21</v>
          </cell>
          <cell r="F487">
            <v>16815</v>
          </cell>
        </row>
        <row r="488">
          <cell r="A488">
            <v>36122</v>
          </cell>
          <cell r="B488">
            <v>82.85</v>
          </cell>
          <cell r="C488">
            <v>82.850151668351913</v>
          </cell>
          <cell r="D488">
            <v>9890</v>
          </cell>
          <cell r="E488">
            <v>20</v>
          </cell>
          <cell r="F488">
            <v>9890</v>
          </cell>
        </row>
        <row r="489">
          <cell r="A489">
            <v>36123</v>
          </cell>
          <cell r="B489">
            <v>82.85</v>
          </cell>
          <cell r="C489">
            <v>82.878285134037384</v>
          </cell>
          <cell r="D489">
            <v>12310</v>
          </cell>
          <cell r="E489">
            <v>21</v>
          </cell>
          <cell r="F489">
            <v>12310</v>
          </cell>
        </row>
        <row r="490">
          <cell r="A490">
            <v>36124</v>
          </cell>
          <cell r="B490">
            <v>82.9</v>
          </cell>
          <cell r="C490">
            <v>82.9</v>
          </cell>
          <cell r="D490">
            <v>8840</v>
          </cell>
          <cell r="E490">
            <v>20</v>
          </cell>
          <cell r="F490">
            <v>8840</v>
          </cell>
        </row>
        <row r="491">
          <cell r="A491">
            <v>36125</v>
          </cell>
          <cell r="B491">
            <v>82.9</v>
          </cell>
          <cell r="C491">
            <v>82.902628085106386</v>
          </cell>
          <cell r="D491">
            <v>5875</v>
          </cell>
          <cell r="E491">
            <v>20</v>
          </cell>
          <cell r="F491">
            <v>5875</v>
          </cell>
        </row>
        <row r="492">
          <cell r="A492">
            <v>36126</v>
          </cell>
          <cell r="B492">
            <v>82.95</v>
          </cell>
          <cell r="C492">
            <v>82.950075726842456</v>
          </cell>
          <cell r="D492">
            <v>7395</v>
          </cell>
          <cell r="E492">
            <v>20</v>
          </cell>
          <cell r="F492">
            <v>7395</v>
          </cell>
        </row>
        <row r="493">
          <cell r="A493">
            <v>36129</v>
          </cell>
          <cell r="B493">
            <v>83</v>
          </cell>
          <cell r="C493">
            <v>83.000961940610651</v>
          </cell>
          <cell r="D493">
            <v>11955</v>
          </cell>
          <cell r="E493">
            <v>18</v>
          </cell>
          <cell r="F493">
            <v>11955</v>
          </cell>
        </row>
        <row r="494">
          <cell r="A494">
            <v>36130</v>
          </cell>
          <cell r="B494">
            <v>83.1</v>
          </cell>
          <cell r="C494">
            <v>83.1</v>
          </cell>
          <cell r="D494">
            <v>4745</v>
          </cell>
          <cell r="E494">
            <v>14</v>
          </cell>
          <cell r="F494">
            <v>3400</v>
          </cell>
        </row>
        <row r="495">
          <cell r="A495">
            <v>36131</v>
          </cell>
          <cell r="B495">
            <v>83.1</v>
          </cell>
          <cell r="C495">
            <v>83.113892870662468</v>
          </cell>
          <cell r="D495">
            <v>7925</v>
          </cell>
          <cell r="E495">
            <v>21</v>
          </cell>
          <cell r="F495">
            <v>7925</v>
          </cell>
        </row>
        <row r="496">
          <cell r="A496">
            <v>36132</v>
          </cell>
          <cell r="B496">
            <v>83.15</v>
          </cell>
          <cell r="C496">
            <v>83.150026881720436</v>
          </cell>
          <cell r="D496">
            <v>3720</v>
          </cell>
          <cell r="E496">
            <v>17</v>
          </cell>
          <cell r="F496">
            <v>3700</v>
          </cell>
        </row>
        <row r="497">
          <cell r="A497">
            <v>36133</v>
          </cell>
          <cell r="B497">
            <v>83.2</v>
          </cell>
          <cell r="C497">
            <v>83.2</v>
          </cell>
          <cell r="D497">
            <v>5105</v>
          </cell>
          <cell r="E497">
            <v>14</v>
          </cell>
          <cell r="F497">
            <v>3700</v>
          </cell>
        </row>
        <row r="498">
          <cell r="A498">
            <v>36136</v>
          </cell>
          <cell r="B498">
            <v>83.25</v>
          </cell>
          <cell r="C498">
            <v>83.260163411619288</v>
          </cell>
          <cell r="D498">
            <v>4045</v>
          </cell>
          <cell r="E498">
            <v>18</v>
          </cell>
          <cell r="F498">
            <v>2145</v>
          </cell>
        </row>
        <row r="499">
          <cell r="A499">
            <v>36137</v>
          </cell>
          <cell r="B499">
            <v>83.251000000000005</v>
          </cell>
          <cell r="C499">
            <v>83.255130373831776</v>
          </cell>
          <cell r="D499">
            <v>1070</v>
          </cell>
          <cell r="E499">
            <v>15</v>
          </cell>
          <cell r="F499">
            <v>770</v>
          </cell>
        </row>
        <row r="500">
          <cell r="A500">
            <v>36138</v>
          </cell>
          <cell r="B500">
            <v>83.239900000000006</v>
          </cell>
          <cell r="C500">
            <v>83.241604600484294</v>
          </cell>
          <cell r="D500">
            <v>4130</v>
          </cell>
          <cell r="E500">
            <v>16</v>
          </cell>
          <cell r="F500">
            <v>-900</v>
          </cell>
        </row>
        <row r="501">
          <cell r="A501">
            <v>36139</v>
          </cell>
          <cell r="B501">
            <v>83.25</v>
          </cell>
          <cell r="C501">
            <v>83.250276008492577</v>
          </cell>
          <cell r="D501">
            <v>2355</v>
          </cell>
          <cell r="E501">
            <v>16</v>
          </cell>
          <cell r="F501">
            <v>2355</v>
          </cell>
        </row>
        <row r="502">
          <cell r="A502">
            <v>36140</v>
          </cell>
          <cell r="B502">
            <v>83.3</v>
          </cell>
          <cell r="C502">
            <v>83.300332326283979</v>
          </cell>
          <cell r="D502">
            <v>4965</v>
          </cell>
          <cell r="E502">
            <v>14</v>
          </cell>
          <cell r="F502">
            <v>4965</v>
          </cell>
        </row>
        <row r="503">
          <cell r="A503">
            <v>36143</v>
          </cell>
          <cell r="B503">
            <v>83.4</v>
          </cell>
          <cell r="C503">
            <v>83.400456140350869</v>
          </cell>
          <cell r="D503">
            <v>4275</v>
          </cell>
          <cell r="E503">
            <v>16</v>
          </cell>
          <cell r="F503">
            <v>3700</v>
          </cell>
        </row>
        <row r="504">
          <cell r="A504">
            <v>36144</v>
          </cell>
          <cell r="B504">
            <v>83.5</v>
          </cell>
          <cell r="C504">
            <v>83.501866452131949</v>
          </cell>
          <cell r="D504">
            <v>6215</v>
          </cell>
          <cell r="E504">
            <v>15</v>
          </cell>
          <cell r="F504">
            <v>6000</v>
          </cell>
        </row>
        <row r="505">
          <cell r="A505">
            <v>36146</v>
          </cell>
          <cell r="B505">
            <v>83.55</v>
          </cell>
          <cell r="C505">
            <v>83.569643818849414</v>
          </cell>
          <cell r="D505">
            <v>8170</v>
          </cell>
          <cell r="E505">
            <v>16</v>
          </cell>
          <cell r="F505">
            <v>8170</v>
          </cell>
        </row>
        <row r="506">
          <cell r="A506">
            <v>36147</v>
          </cell>
          <cell r="B506">
            <v>83.6</v>
          </cell>
          <cell r="C506">
            <v>83.6</v>
          </cell>
          <cell r="D506">
            <v>9500</v>
          </cell>
          <cell r="E506">
            <v>19</v>
          </cell>
          <cell r="F506">
            <v>9500</v>
          </cell>
        </row>
        <row r="507">
          <cell r="A507">
            <v>36150</v>
          </cell>
          <cell r="B507">
            <v>83.700100000000006</v>
          </cell>
          <cell r="C507">
            <v>83.702553235162881</v>
          </cell>
          <cell r="D507">
            <v>11205</v>
          </cell>
          <cell r="E507">
            <v>18</v>
          </cell>
          <cell r="F507">
            <v>11000</v>
          </cell>
        </row>
        <row r="508">
          <cell r="A508">
            <v>36151</v>
          </cell>
          <cell r="B508">
            <v>83.72</v>
          </cell>
          <cell r="C508">
            <v>83.73661150592217</v>
          </cell>
          <cell r="D508">
            <v>14775</v>
          </cell>
          <cell r="E508">
            <v>19</v>
          </cell>
          <cell r="F508">
            <v>14770</v>
          </cell>
        </row>
        <row r="509">
          <cell r="A509">
            <v>36152</v>
          </cell>
          <cell r="B509">
            <v>83.8</v>
          </cell>
          <cell r="C509">
            <v>83.8</v>
          </cell>
          <cell r="D509">
            <v>3270</v>
          </cell>
          <cell r="E509">
            <v>14</v>
          </cell>
          <cell r="F509">
            <v>3270</v>
          </cell>
        </row>
        <row r="510">
          <cell r="A510">
            <v>36153</v>
          </cell>
          <cell r="B510">
            <v>83.85</v>
          </cell>
          <cell r="C510">
            <v>83.850923361034162</v>
          </cell>
          <cell r="D510">
            <v>10830</v>
          </cell>
          <cell r="E510">
            <v>18</v>
          </cell>
          <cell r="F510">
            <v>10700</v>
          </cell>
        </row>
        <row r="511">
          <cell r="A511">
            <v>36154</v>
          </cell>
          <cell r="B511">
            <v>83.9</v>
          </cell>
          <cell r="C511">
            <v>83.899886712095437</v>
          </cell>
          <cell r="D511">
            <v>8805</v>
          </cell>
          <cell r="E511">
            <v>16</v>
          </cell>
          <cell r="F511">
            <v>8500</v>
          </cell>
        </row>
        <row r="512">
          <cell r="A512">
            <v>36157</v>
          </cell>
          <cell r="B512">
            <v>83.98</v>
          </cell>
          <cell r="C512">
            <v>84.005130903328038</v>
          </cell>
          <cell r="D512">
            <v>15775</v>
          </cell>
          <cell r="E512">
            <v>16</v>
          </cell>
          <cell r="F512">
            <v>15775</v>
          </cell>
        </row>
        <row r="513">
          <cell r="A513">
            <v>36158</v>
          </cell>
          <cell r="B513">
            <v>84</v>
          </cell>
          <cell r="C513">
            <v>84</v>
          </cell>
          <cell r="D513">
            <v>8900</v>
          </cell>
          <cell r="E513">
            <v>16</v>
          </cell>
          <cell r="F513">
            <v>8500</v>
          </cell>
        </row>
        <row r="514">
          <cell r="A514">
            <v>36159</v>
          </cell>
          <cell r="B514">
            <v>84</v>
          </cell>
          <cell r="C514">
            <v>84</v>
          </cell>
          <cell r="D514">
            <v>6215</v>
          </cell>
          <cell r="E514">
            <v>14</v>
          </cell>
          <cell r="F514">
            <v>5400</v>
          </cell>
        </row>
        <row r="515">
          <cell r="A515">
            <v>36160</v>
          </cell>
          <cell r="B515">
            <v>84</v>
          </cell>
          <cell r="C515">
            <v>84</v>
          </cell>
          <cell r="D515">
            <v>25230</v>
          </cell>
          <cell r="E515">
            <v>20</v>
          </cell>
          <cell r="F515">
            <v>25230</v>
          </cell>
        </row>
        <row r="516">
          <cell r="A516">
            <v>36164</v>
          </cell>
          <cell r="B516">
            <v>84.2</v>
          </cell>
          <cell r="C516">
            <v>84.200040355125083</v>
          </cell>
          <cell r="D516">
            <v>12390</v>
          </cell>
          <cell r="E516">
            <v>16</v>
          </cell>
          <cell r="F516">
            <v>10300</v>
          </cell>
        </row>
        <row r="517">
          <cell r="A517">
            <v>36165</v>
          </cell>
          <cell r="B517">
            <v>84.200100000000006</v>
          </cell>
          <cell r="C517">
            <v>84.235901304347834</v>
          </cell>
          <cell r="D517">
            <v>12650</v>
          </cell>
          <cell r="E517">
            <v>18</v>
          </cell>
          <cell r="F517">
            <v>12650</v>
          </cell>
        </row>
        <row r="518">
          <cell r="A518">
            <v>36166</v>
          </cell>
          <cell r="B518">
            <v>84.25</v>
          </cell>
          <cell r="C518">
            <v>84.271116785079954</v>
          </cell>
          <cell r="D518">
            <v>11260</v>
          </cell>
          <cell r="E518">
            <v>18</v>
          </cell>
          <cell r="F518">
            <v>11000</v>
          </cell>
        </row>
        <row r="519">
          <cell r="A519">
            <v>36167</v>
          </cell>
          <cell r="B519">
            <v>84.35</v>
          </cell>
          <cell r="C519">
            <v>84.35</v>
          </cell>
          <cell r="D519">
            <v>3600</v>
          </cell>
          <cell r="E519">
            <v>14</v>
          </cell>
          <cell r="F519">
            <v>3600</v>
          </cell>
        </row>
        <row r="520">
          <cell r="A520">
            <v>36168</v>
          </cell>
          <cell r="B520">
            <v>84.35</v>
          </cell>
          <cell r="C520">
            <v>84.362403680276003</v>
          </cell>
          <cell r="D520">
            <v>8695</v>
          </cell>
          <cell r="E520">
            <v>18</v>
          </cell>
          <cell r="F520">
            <v>8600</v>
          </cell>
        </row>
        <row r="521">
          <cell r="A521">
            <v>36171</v>
          </cell>
          <cell r="B521">
            <v>84.5</v>
          </cell>
          <cell r="C521">
            <v>84.500482248520711</v>
          </cell>
          <cell r="D521">
            <v>11830</v>
          </cell>
          <cell r="E521">
            <v>18</v>
          </cell>
          <cell r="F521">
            <v>11500</v>
          </cell>
        </row>
        <row r="522">
          <cell r="A522">
            <v>36172</v>
          </cell>
          <cell r="B522">
            <v>84.5</v>
          </cell>
          <cell r="C522">
            <v>84.563455830950105</v>
          </cell>
          <cell r="D522">
            <v>15735</v>
          </cell>
          <cell r="E522">
            <v>20</v>
          </cell>
          <cell r="F522">
            <v>15500</v>
          </cell>
        </row>
        <row r="523">
          <cell r="A523">
            <v>36173</v>
          </cell>
          <cell r="B523">
            <v>84.6</v>
          </cell>
          <cell r="C523">
            <v>84.601981904351589</v>
          </cell>
          <cell r="D523">
            <v>11605</v>
          </cell>
          <cell r="E523">
            <v>17</v>
          </cell>
          <cell r="F523">
            <v>11605</v>
          </cell>
        </row>
        <row r="524">
          <cell r="A524">
            <v>36174</v>
          </cell>
          <cell r="B524">
            <v>84.65</v>
          </cell>
          <cell r="C524">
            <v>84.65004460303301</v>
          </cell>
          <cell r="D524">
            <v>11210</v>
          </cell>
          <cell r="E524">
            <v>17</v>
          </cell>
          <cell r="F524">
            <v>11210</v>
          </cell>
        </row>
        <row r="525">
          <cell r="A525">
            <v>36175</v>
          </cell>
          <cell r="B525">
            <v>84.65</v>
          </cell>
          <cell r="C525">
            <v>84.653297297297314</v>
          </cell>
          <cell r="D525">
            <v>4625</v>
          </cell>
          <cell r="E525">
            <v>15</v>
          </cell>
          <cell r="F525">
            <v>4625</v>
          </cell>
        </row>
        <row r="526">
          <cell r="A526">
            <v>36178</v>
          </cell>
          <cell r="B526">
            <v>84.7</v>
          </cell>
          <cell r="C526">
            <v>84.7</v>
          </cell>
          <cell r="D526">
            <v>2820</v>
          </cell>
          <cell r="E526">
            <v>10</v>
          </cell>
          <cell r="F526">
            <v>2820</v>
          </cell>
        </row>
        <row r="527">
          <cell r="A527">
            <v>36179</v>
          </cell>
          <cell r="B527">
            <v>84.8</v>
          </cell>
          <cell r="C527">
            <v>84.758695384615407</v>
          </cell>
          <cell r="D527">
            <v>8125</v>
          </cell>
          <cell r="E527">
            <v>16</v>
          </cell>
          <cell r="F527">
            <v>5625</v>
          </cell>
        </row>
        <row r="528">
          <cell r="A528">
            <v>36181</v>
          </cell>
          <cell r="B528">
            <v>84.95</v>
          </cell>
          <cell r="C528">
            <v>84.938529376498806</v>
          </cell>
          <cell r="D528">
            <v>8340</v>
          </cell>
          <cell r="E528">
            <v>18</v>
          </cell>
          <cell r="F528">
            <v>5400</v>
          </cell>
        </row>
        <row r="529">
          <cell r="A529">
            <v>36182</v>
          </cell>
          <cell r="B529">
            <v>84.98</v>
          </cell>
          <cell r="C529">
            <v>84.996526237989656</v>
          </cell>
          <cell r="D529">
            <v>6765</v>
          </cell>
          <cell r="E529">
            <v>15</v>
          </cell>
          <cell r="F529">
            <v>6765</v>
          </cell>
        </row>
        <row r="530">
          <cell r="A530">
            <v>36185</v>
          </cell>
          <cell r="B530">
            <v>85.1</v>
          </cell>
          <cell r="C530">
            <v>85.1</v>
          </cell>
          <cell r="D530">
            <v>5430</v>
          </cell>
          <cell r="E530">
            <v>12</v>
          </cell>
          <cell r="F530">
            <v>5430</v>
          </cell>
        </row>
        <row r="531">
          <cell r="A531">
            <v>36186</v>
          </cell>
          <cell r="B531">
            <v>85.15</v>
          </cell>
          <cell r="C531">
            <v>85.111428571428547</v>
          </cell>
          <cell r="D531">
            <v>1400</v>
          </cell>
          <cell r="E531">
            <v>12</v>
          </cell>
          <cell r="F531">
            <v>0</v>
          </cell>
        </row>
        <row r="532">
          <cell r="A532">
            <v>36187</v>
          </cell>
          <cell r="B532">
            <v>85.15</v>
          </cell>
          <cell r="C532">
            <v>85.158727034120759</v>
          </cell>
          <cell r="D532">
            <v>3810</v>
          </cell>
          <cell r="E532">
            <v>12</v>
          </cell>
          <cell r="F532">
            <v>3810</v>
          </cell>
        </row>
        <row r="533">
          <cell r="A533">
            <v>36188</v>
          </cell>
          <cell r="B533">
            <v>85.1</v>
          </cell>
          <cell r="C533">
            <v>85.143356164383562</v>
          </cell>
          <cell r="D533">
            <v>730</v>
          </cell>
          <cell r="E533">
            <v>11</v>
          </cell>
          <cell r="F533">
            <v>700</v>
          </cell>
        </row>
        <row r="534">
          <cell r="A534">
            <v>36189</v>
          </cell>
          <cell r="B534">
            <v>85.1</v>
          </cell>
          <cell r="C534">
            <v>85.12</v>
          </cell>
          <cell r="D534">
            <v>190</v>
          </cell>
          <cell r="E534">
            <v>12</v>
          </cell>
          <cell r="F534">
            <v>5</v>
          </cell>
        </row>
        <row r="535">
          <cell r="A535">
            <v>36192</v>
          </cell>
          <cell r="B535">
            <v>85.09</v>
          </cell>
          <cell r="C535">
            <v>85.086574999999996</v>
          </cell>
          <cell r="D535">
            <v>320</v>
          </cell>
          <cell r="E535">
            <v>15</v>
          </cell>
          <cell r="F535">
            <v>-25</v>
          </cell>
        </row>
        <row r="536">
          <cell r="A536">
            <v>36193</v>
          </cell>
          <cell r="B536">
            <v>85.09</v>
          </cell>
          <cell r="C536">
            <v>85.068666666666658</v>
          </cell>
          <cell r="D536">
            <v>150</v>
          </cell>
          <cell r="E536">
            <v>14</v>
          </cell>
          <cell r="F536">
            <v>-5</v>
          </cell>
        </row>
        <row r="537">
          <cell r="A537">
            <v>36194</v>
          </cell>
          <cell r="B537">
            <v>85.1</v>
          </cell>
          <cell r="C537">
            <v>85.091999999999999</v>
          </cell>
          <cell r="D537">
            <v>25</v>
          </cell>
          <cell r="E537">
            <v>9</v>
          </cell>
          <cell r="F537">
            <v>0</v>
          </cell>
        </row>
        <row r="538">
          <cell r="A538">
            <v>36195</v>
          </cell>
          <cell r="B538">
            <v>85.15</v>
          </cell>
          <cell r="C538">
            <v>85.173179190751441</v>
          </cell>
          <cell r="D538">
            <v>4325</v>
          </cell>
          <cell r="E538">
            <v>13</v>
          </cell>
          <cell r="F538">
            <v>4325</v>
          </cell>
        </row>
        <row r="539">
          <cell r="A539">
            <v>36196</v>
          </cell>
          <cell r="B539">
            <v>85.25</v>
          </cell>
          <cell r="C539">
            <v>85.249945578231305</v>
          </cell>
          <cell r="D539">
            <v>735</v>
          </cell>
          <cell r="E539">
            <v>13</v>
          </cell>
          <cell r="F539">
            <v>635</v>
          </cell>
        </row>
        <row r="540">
          <cell r="A540">
            <v>36199</v>
          </cell>
          <cell r="B540">
            <v>85.4</v>
          </cell>
          <cell r="C540">
            <v>85.343925233644853</v>
          </cell>
          <cell r="D540">
            <v>535</v>
          </cell>
          <cell r="E540">
            <v>12</v>
          </cell>
          <cell r="F540">
            <v>335</v>
          </cell>
        </row>
        <row r="541">
          <cell r="A541">
            <v>36200</v>
          </cell>
          <cell r="B541">
            <v>85.43</v>
          </cell>
          <cell r="C541">
            <v>85.412000000000006</v>
          </cell>
          <cell r="D541">
            <v>50</v>
          </cell>
          <cell r="E541">
            <v>0</v>
          </cell>
          <cell r="F541">
            <v>20</v>
          </cell>
        </row>
        <row r="542">
          <cell r="A542">
            <v>36201</v>
          </cell>
          <cell r="B542">
            <v>85.100099999999998</v>
          </cell>
          <cell r="C542">
            <v>85.216326086956514</v>
          </cell>
          <cell r="D542">
            <v>460</v>
          </cell>
          <cell r="E542">
            <v>14</v>
          </cell>
          <cell r="F542">
            <v>-100</v>
          </cell>
        </row>
        <row r="543">
          <cell r="A543">
            <v>36202</v>
          </cell>
          <cell r="B543">
            <v>85.4</v>
          </cell>
          <cell r="C543">
            <v>85.399997435897433</v>
          </cell>
          <cell r="D543">
            <v>195</v>
          </cell>
          <cell r="E543">
            <v>11</v>
          </cell>
          <cell r="F543">
            <v>5</v>
          </cell>
        </row>
        <row r="544">
          <cell r="A544">
            <v>36203</v>
          </cell>
          <cell r="B544">
            <v>85.5</v>
          </cell>
          <cell r="C544">
            <v>85.492500000000007</v>
          </cell>
          <cell r="D544">
            <v>70</v>
          </cell>
          <cell r="E544">
            <v>9</v>
          </cell>
          <cell r="F544">
            <v>60</v>
          </cell>
        </row>
        <row r="545">
          <cell r="A545">
            <v>36206</v>
          </cell>
          <cell r="B545">
            <v>85.5</v>
          </cell>
          <cell r="C545">
            <v>85.5</v>
          </cell>
          <cell r="D545">
            <v>5</v>
          </cell>
          <cell r="E545">
            <v>9</v>
          </cell>
          <cell r="F545">
            <v>0</v>
          </cell>
        </row>
        <row r="546">
          <cell r="A546">
            <v>36207</v>
          </cell>
          <cell r="B546">
            <v>85.4</v>
          </cell>
          <cell r="C546">
            <v>85.4</v>
          </cell>
          <cell r="D546">
            <v>10</v>
          </cell>
          <cell r="E546">
            <v>9</v>
          </cell>
          <cell r="F546">
            <v>0</v>
          </cell>
        </row>
        <row r="547">
          <cell r="A547">
            <v>36208</v>
          </cell>
          <cell r="B547">
            <v>85.27</v>
          </cell>
          <cell r="C547">
            <v>85.337727272727264</v>
          </cell>
          <cell r="D547">
            <v>330</v>
          </cell>
          <cell r="E547">
            <v>13</v>
          </cell>
          <cell r="F547">
            <v>-75</v>
          </cell>
        </row>
        <row r="548">
          <cell r="A548">
            <v>36209</v>
          </cell>
          <cell r="B548">
            <v>85.58</v>
          </cell>
          <cell r="C548">
            <v>85.584761904761919</v>
          </cell>
          <cell r="D548">
            <v>1050</v>
          </cell>
          <cell r="E548">
            <v>15</v>
          </cell>
          <cell r="F548">
            <v>700</v>
          </cell>
        </row>
        <row r="549">
          <cell r="A549">
            <v>36210</v>
          </cell>
          <cell r="B549">
            <v>85.7</v>
          </cell>
          <cell r="C549">
            <v>85.690526315789484</v>
          </cell>
          <cell r="D549">
            <v>190</v>
          </cell>
          <cell r="E549">
            <v>13</v>
          </cell>
          <cell r="F549">
            <v>10</v>
          </cell>
        </row>
        <row r="550">
          <cell r="A550">
            <v>36213</v>
          </cell>
          <cell r="B550">
            <v>85.8</v>
          </cell>
          <cell r="C550">
            <v>85.8</v>
          </cell>
          <cell r="D550">
            <v>25</v>
          </cell>
          <cell r="E550">
            <v>9</v>
          </cell>
          <cell r="F550">
            <v>0</v>
          </cell>
        </row>
        <row r="551">
          <cell r="A551">
            <v>36214</v>
          </cell>
          <cell r="B551">
            <v>86</v>
          </cell>
          <cell r="C551">
            <v>85.992114754098324</v>
          </cell>
          <cell r="D551">
            <v>3050</v>
          </cell>
          <cell r="E551">
            <v>13</v>
          </cell>
          <cell r="F551">
            <v>2600</v>
          </cell>
        </row>
        <row r="552">
          <cell r="A552">
            <v>36215</v>
          </cell>
          <cell r="B552">
            <v>86.2</v>
          </cell>
          <cell r="C552">
            <v>86.164168350168353</v>
          </cell>
          <cell r="D552">
            <v>1485</v>
          </cell>
          <cell r="E552">
            <v>11</v>
          </cell>
          <cell r="F552">
            <v>70</v>
          </cell>
        </row>
        <row r="553">
          <cell r="A553">
            <v>36216</v>
          </cell>
          <cell r="B553">
            <v>86.3</v>
          </cell>
          <cell r="C553">
            <v>86.294883720930244</v>
          </cell>
          <cell r="D553">
            <v>215</v>
          </cell>
          <cell r="E553">
            <v>11</v>
          </cell>
          <cell r="F553">
            <v>0</v>
          </cell>
        </row>
        <row r="554">
          <cell r="A554">
            <v>36217</v>
          </cell>
          <cell r="B554">
            <v>86.45</v>
          </cell>
          <cell r="C554">
            <v>86.448819444444439</v>
          </cell>
          <cell r="D554">
            <v>2880</v>
          </cell>
          <cell r="E554">
            <v>11</v>
          </cell>
          <cell r="F554">
            <v>2000</v>
          </cell>
        </row>
        <row r="555">
          <cell r="A555">
            <v>36220</v>
          </cell>
          <cell r="B555">
            <v>86.7</v>
          </cell>
          <cell r="C555">
            <v>86.699865951742638</v>
          </cell>
          <cell r="D555">
            <v>7460</v>
          </cell>
          <cell r="E555">
            <v>15</v>
          </cell>
          <cell r="F555">
            <v>7460</v>
          </cell>
        </row>
        <row r="556">
          <cell r="A556">
            <v>36221</v>
          </cell>
          <cell r="B556">
            <v>86.8</v>
          </cell>
          <cell r="C556">
            <v>86.780075896580485</v>
          </cell>
          <cell r="D556">
            <v>5995</v>
          </cell>
          <cell r="E556">
            <v>15</v>
          </cell>
          <cell r="F556">
            <v>5500</v>
          </cell>
        </row>
        <row r="557">
          <cell r="A557">
            <v>36222</v>
          </cell>
          <cell r="B557">
            <v>86.75</v>
          </cell>
          <cell r="C557">
            <v>86.81707678381261</v>
          </cell>
          <cell r="D557">
            <v>4695</v>
          </cell>
          <cell r="E557">
            <v>16</v>
          </cell>
          <cell r="F557">
            <v>4500</v>
          </cell>
        </row>
        <row r="558">
          <cell r="A558">
            <v>36223</v>
          </cell>
          <cell r="B558">
            <v>86.81</v>
          </cell>
          <cell r="C558">
            <v>86.81046136363635</v>
          </cell>
          <cell r="D558">
            <v>1320</v>
          </cell>
          <cell r="E558">
            <v>16</v>
          </cell>
          <cell r="F558">
            <v>1300</v>
          </cell>
        </row>
        <row r="559">
          <cell r="A559">
            <v>36224</v>
          </cell>
          <cell r="B559">
            <v>87</v>
          </cell>
          <cell r="C559">
            <v>86.921891891891903</v>
          </cell>
          <cell r="D559">
            <v>1110</v>
          </cell>
          <cell r="E559">
            <v>12</v>
          </cell>
          <cell r="F559">
            <v>550</v>
          </cell>
        </row>
        <row r="560">
          <cell r="A560">
            <v>36228</v>
          </cell>
          <cell r="B560">
            <v>87</v>
          </cell>
          <cell r="C560">
            <v>87.052197757847523</v>
          </cell>
          <cell r="D560">
            <v>1115</v>
          </cell>
          <cell r="E560">
            <v>11</v>
          </cell>
          <cell r="F560">
            <v>1100</v>
          </cell>
        </row>
        <row r="561">
          <cell r="A561">
            <v>36229</v>
          </cell>
          <cell r="B561">
            <v>87</v>
          </cell>
          <cell r="C561">
            <v>87.109623430962344</v>
          </cell>
          <cell r="D561">
            <v>1195</v>
          </cell>
          <cell r="E561">
            <v>9</v>
          </cell>
          <cell r="F561">
            <v>1195</v>
          </cell>
        </row>
        <row r="562">
          <cell r="A562">
            <v>36230</v>
          </cell>
          <cell r="B562">
            <v>87.144999999999996</v>
          </cell>
          <cell r="C562">
            <v>87.056637301587273</v>
          </cell>
          <cell r="D562">
            <v>630</v>
          </cell>
          <cell r="E562">
            <v>14</v>
          </cell>
          <cell r="F562">
            <v>0</v>
          </cell>
        </row>
        <row r="563">
          <cell r="A563">
            <v>36231</v>
          </cell>
          <cell r="B563">
            <v>87.3</v>
          </cell>
          <cell r="C563">
            <v>87.302240784313724</v>
          </cell>
          <cell r="D563">
            <v>2550</v>
          </cell>
          <cell r="E563">
            <v>16</v>
          </cell>
          <cell r="F563">
            <v>2550</v>
          </cell>
        </row>
        <row r="564">
          <cell r="A564">
            <v>36234</v>
          </cell>
          <cell r="B564">
            <v>87.400099999999995</v>
          </cell>
          <cell r="C564">
            <v>87.4603463768116</v>
          </cell>
          <cell r="D564">
            <v>9315</v>
          </cell>
          <cell r="E564">
            <v>14</v>
          </cell>
          <cell r="F564">
            <v>9315</v>
          </cell>
        </row>
        <row r="565">
          <cell r="A565">
            <v>36235</v>
          </cell>
          <cell r="B565">
            <v>87.45</v>
          </cell>
          <cell r="C565">
            <v>87.450289795918366</v>
          </cell>
          <cell r="D565">
            <v>1225</v>
          </cell>
          <cell r="E565">
            <v>14</v>
          </cell>
          <cell r="F565">
            <v>180</v>
          </cell>
        </row>
        <row r="566">
          <cell r="A566">
            <v>36236</v>
          </cell>
          <cell r="B566">
            <v>87.500100000000003</v>
          </cell>
          <cell r="C566">
            <v>87.510966215301295</v>
          </cell>
          <cell r="D566">
            <v>7385</v>
          </cell>
          <cell r="E566">
            <v>17</v>
          </cell>
          <cell r="F566">
            <v>7385</v>
          </cell>
        </row>
        <row r="567">
          <cell r="A567">
            <v>36237</v>
          </cell>
          <cell r="B567">
            <v>87.500100000000003</v>
          </cell>
          <cell r="C567">
            <v>87.526967418899844</v>
          </cell>
          <cell r="D567">
            <v>3545</v>
          </cell>
          <cell r="E567">
            <v>13</v>
          </cell>
          <cell r="F567">
            <v>3545</v>
          </cell>
        </row>
        <row r="568">
          <cell r="A568">
            <v>36238</v>
          </cell>
          <cell r="B568">
            <v>87.52</v>
          </cell>
          <cell r="C568">
            <v>87.542550980392136</v>
          </cell>
          <cell r="D568">
            <v>1020</v>
          </cell>
          <cell r="E568">
            <v>14</v>
          </cell>
          <cell r="F568">
            <v>650</v>
          </cell>
        </row>
        <row r="569">
          <cell r="A569">
            <v>36242</v>
          </cell>
          <cell r="B569">
            <v>87.55</v>
          </cell>
          <cell r="C569">
            <v>87.581398932112904</v>
          </cell>
          <cell r="D569">
            <v>6555</v>
          </cell>
          <cell r="E569">
            <v>16</v>
          </cell>
          <cell r="F569">
            <v>6555</v>
          </cell>
        </row>
        <row r="570">
          <cell r="A570">
            <v>36243</v>
          </cell>
          <cell r="B570">
            <v>87.6</v>
          </cell>
          <cell r="C570">
            <v>87.580418750000007</v>
          </cell>
          <cell r="D570">
            <v>2880</v>
          </cell>
          <cell r="E570">
            <v>20</v>
          </cell>
          <cell r="F570">
            <v>1250</v>
          </cell>
        </row>
        <row r="571">
          <cell r="A571">
            <v>36244</v>
          </cell>
          <cell r="B571">
            <v>87.7</v>
          </cell>
          <cell r="C571">
            <v>87.700275132275152</v>
          </cell>
          <cell r="D571">
            <v>4725</v>
          </cell>
          <cell r="E571">
            <v>18</v>
          </cell>
          <cell r="F571">
            <v>4725</v>
          </cell>
        </row>
        <row r="572">
          <cell r="A572">
            <v>36245</v>
          </cell>
          <cell r="B572">
            <v>87.8</v>
          </cell>
          <cell r="C572">
            <v>87.799660810810806</v>
          </cell>
          <cell r="D572">
            <v>3700</v>
          </cell>
          <cell r="E572">
            <v>11</v>
          </cell>
          <cell r="F572">
            <v>3700</v>
          </cell>
        </row>
        <row r="573">
          <cell r="A573">
            <v>36248</v>
          </cell>
          <cell r="B573">
            <v>87.9</v>
          </cell>
          <cell r="C573">
            <v>87.900503101309454</v>
          </cell>
          <cell r="D573">
            <v>7255</v>
          </cell>
          <cell r="E573">
            <v>18</v>
          </cell>
          <cell r="F573">
            <v>7000</v>
          </cell>
        </row>
        <row r="574">
          <cell r="A574">
            <v>36249</v>
          </cell>
          <cell r="B574">
            <v>87.95</v>
          </cell>
          <cell r="C574">
            <v>87.993642211055274</v>
          </cell>
          <cell r="D574">
            <v>3980</v>
          </cell>
          <cell r="E574">
            <v>15</v>
          </cell>
          <cell r="F574">
            <v>2000</v>
          </cell>
        </row>
        <row r="575">
          <cell r="A575">
            <v>36250</v>
          </cell>
          <cell r="B575">
            <v>88.1</v>
          </cell>
          <cell r="C575">
            <v>88.102602150537621</v>
          </cell>
          <cell r="D575">
            <v>4650</v>
          </cell>
          <cell r="E575">
            <v>13</v>
          </cell>
          <cell r="F575">
            <v>4650</v>
          </cell>
        </row>
        <row r="576">
          <cell r="A576">
            <v>36251</v>
          </cell>
          <cell r="B576">
            <v>88.100200000000001</v>
          </cell>
          <cell r="C576">
            <v>88.136330758620673</v>
          </cell>
          <cell r="D576">
            <v>3625</v>
          </cell>
          <cell r="E576">
            <v>13</v>
          </cell>
          <cell r="F576">
            <v>3500</v>
          </cell>
        </row>
        <row r="577">
          <cell r="A577">
            <v>36252</v>
          </cell>
          <cell r="B577">
            <v>88.3</v>
          </cell>
          <cell r="C577">
            <v>88.30274684684683</v>
          </cell>
          <cell r="D577">
            <v>1110</v>
          </cell>
          <cell r="E577">
            <v>14</v>
          </cell>
          <cell r="F577">
            <v>1100</v>
          </cell>
        </row>
        <row r="578">
          <cell r="A578">
            <v>36255</v>
          </cell>
          <cell r="B578">
            <v>100.02</v>
          </cell>
          <cell r="C578">
            <v>100.01</v>
          </cell>
          <cell r="D578">
            <v>200</v>
          </cell>
          <cell r="E578">
            <v>15</v>
          </cell>
        </row>
        <row r="579">
          <cell r="A579">
            <v>36256</v>
          </cell>
          <cell r="B579">
            <v>150</v>
          </cell>
          <cell r="C579">
            <v>138.46833095577747</v>
          </cell>
          <cell r="D579">
            <v>3505</v>
          </cell>
          <cell r="E579">
            <v>22</v>
          </cell>
        </row>
        <row r="580">
          <cell r="A580">
            <v>36257</v>
          </cell>
          <cell r="B580">
            <v>118</v>
          </cell>
          <cell r="C580">
            <v>118.155587628866</v>
          </cell>
          <cell r="D580">
            <v>2425</v>
          </cell>
          <cell r="E580">
            <v>20</v>
          </cell>
        </row>
        <row r="581">
          <cell r="A581">
            <v>36258</v>
          </cell>
          <cell r="B581">
            <v>110</v>
          </cell>
          <cell r="C581">
            <v>112.78720409469</v>
          </cell>
          <cell r="D581">
            <v>7815</v>
          </cell>
          <cell r="E581">
            <v>22</v>
          </cell>
        </row>
        <row r="582">
          <cell r="A582">
            <v>36259</v>
          </cell>
          <cell r="B582">
            <v>115.7</v>
          </cell>
          <cell r="C582">
            <v>113.69</v>
          </cell>
          <cell r="D582">
            <v>5330</v>
          </cell>
          <cell r="E582">
            <v>18</v>
          </cell>
        </row>
        <row r="583">
          <cell r="A583">
            <v>36262</v>
          </cell>
          <cell r="B583">
            <v>113.85</v>
          </cell>
          <cell r="C583">
            <v>113.77904839586699</v>
          </cell>
          <cell r="D583">
            <v>9195</v>
          </cell>
          <cell r="E583">
            <v>21</v>
          </cell>
        </row>
        <row r="584">
          <cell r="A584">
            <v>36263</v>
          </cell>
          <cell r="B584">
            <v>113.5</v>
          </cell>
          <cell r="C584">
            <v>113.203701075761</v>
          </cell>
          <cell r="D584">
            <v>21845</v>
          </cell>
          <cell r="E584">
            <v>18</v>
          </cell>
        </row>
        <row r="585">
          <cell r="A585">
            <v>36264</v>
          </cell>
          <cell r="B585">
            <v>113.08</v>
          </cell>
          <cell r="C585">
            <v>113.14106451612901</v>
          </cell>
          <cell r="D585">
            <v>10850</v>
          </cell>
          <cell r="E585">
            <v>20</v>
          </cell>
        </row>
        <row r="586">
          <cell r="A586">
            <v>36265</v>
          </cell>
          <cell r="B586">
            <v>113.35</v>
          </cell>
          <cell r="C586">
            <v>113.274309099663</v>
          </cell>
          <cell r="D586">
            <v>10385</v>
          </cell>
          <cell r="E586">
            <v>21</v>
          </cell>
        </row>
        <row r="587">
          <cell r="A587">
            <v>36266</v>
          </cell>
          <cell r="B587">
            <v>113.6</v>
          </cell>
          <cell r="C587">
            <v>113.550611620795</v>
          </cell>
          <cell r="D587">
            <v>3270</v>
          </cell>
          <cell r="E587">
            <v>20</v>
          </cell>
        </row>
        <row r="588">
          <cell r="A588">
            <v>36269</v>
          </cell>
          <cell r="B588">
            <v>113.55</v>
          </cell>
          <cell r="C588">
            <v>113.662997416021</v>
          </cell>
          <cell r="D588">
            <v>3870</v>
          </cell>
          <cell r="E588">
            <v>19</v>
          </cell>
        </row>
        <row r="589">
          <cell r="A589">
            <v>36270</v>
          </cell>
          <cell r="B589">
            <v>113.55</v>
          </cell>
          <cell r="C589">
            <v>113.527758308157</v>
          </cell>
          <cell r="D589">
            <v>8275</v>
          </cell>
          <cell r="E589">
            <v>22</v>
          </cell>
        </row>
        <row r="590">
          <cell r="A590">
            <v>36271</v>
          </cell>
          <cell r="B590">
            <v>113.62</v>
          </cell>
          <cell r="C590">
            <v>113.566666666667</v>
          </cell>
          <cell r="D590">
            <v>8805</v>
          </cell>
          <cell r="E590">
            <v>21</v>
          </cell>
        </row>
        <row r="591">
          <cell r="A591">
            <v>36272</v>
          </cell>
          <cell r="B591">
            <v>113.8</v>
          </cell>
          <cell r="C591">
            <v>113.68226016260201</v>
          </cell>
          <cell r="D591">
            <v>9225</v>
          </cell>
          <cell r="E591">
            <v>21</v>
          </cell>
        </row>
        <row r="592">
          <cell r="A592">
            <v>36273</v>
          </cell>
          <cell r="B592">
            <v>114.51</v>
          </cell>
          <cell r="C592">
            <v>114.504769114307</v>
          </cell>
          <cell r="D592">
            <v>6605</v>
          </cell>
          <cell r="E592">
            <v>20</v>
          </cell>
        </row>
        <row r="593">
          <cell r="A593">
            <v>36276</v>
          </cell>
          <cell r="B593">
            <v>114.85</v>
          </cell>
          <cell r="C593">
            <v>115.616282167726</v>
          </cell>
          <cell r="D593">
            <v>16515</v>
          </cell>
          <cell r="E593">
            <v>24</v>
          </cell>
        </row>
        <row r="594">
          <cell r="A594">
            <v>36277</v>
          </cell>
          <cell r="B594">
            <v>114.5</v>
          </cell>
          <cell r="C594">
            <v>114.91222546729</v>
          </cell>
          <cell r="D594">
            <v>8560</v>
          </cell>
          <cell r="E594">
            <v>24</v>
          </cell>
        </row>
        <row r="595">
          <cell r="A595">
            <v>36278</v>
          </cell>
          <cell r="B595">
            <v>114.37</v>
          </cell>
          <cell r="C595">
            <v>114.09369565217401</v>
          </cell>
          <cell r="D595">
            <v>5980</v>
          </cell>
          <cell r="E595">
            <v>21</v>
          </cell>
        </row>
        <row r="596">
          <cell r="A596">
            <v>36279</v>
          </cell>
          <cell r="B596">
            <v>114.63</v>
          </cell>
          <cell r="C596">
            <v>114.599049153908</v>
          </cell>
          <cell r="D596">
            <v>12410</v>
          </cell>
          <cell r="E596">
            <v>24</v>
          </cell>
        </row>
        <row r="597">
          <cell r="A597">
            <v>36280</v>
          </cell>
          <cell r="B597">
            <v>114.83</v>
          </cell>
          <cell r="C597">
            <v>114.80077542372899</v>
          </cell>
          <cell r="D597">
            <v>11800</v>
          </cell>
          <cell r="E597">
            <v>22</v>
          </cell>
        </row>
        <row r="598">
          <cell r="A598">
            <v>36283</v>
          </cell>
          <cell r="B598">
            <v>115.28</v>
          </cell>
          <cell r="C598">
            <v>115.19361974405901</v>
          </cell>
          <cell r="D598">
            <v>8205</v>
          </cell>
          <cell r="E598">
            <v>24</v>
          </cell>
        </row>
        <row r="599">
          <cell r="A599">
            <v>36284</v>
          </cell>
          <cell r="B599">
            <v>115.9</v>
          </cell>
          <cell r="C599">
            <v>115.846860143726</v>
          </cell>
          <cell r="D599">
            <v>9045</v>
          </cell>
          <cell r="E599">
            <v>23</v>
          </cell>
          <cell r="F599">
            <v>115</v>
          </cell>
        </row>
        <row r="600">
          <cell r="A600">
            <v>36285</v>
          </cell>
          <cell r="B600">
            <v>116.2</v>
          </cell>
          <cell r="C600">
            <v>116.405219465649</v>
          </cell>
          <cell r="D600">
            <v>10480</v>
          </cell>
          <cell r="E600">
            <v>24</v>
          </cell>
          <cell r="F600">
            <v>115.5</v>
          </cell>
        </row>
        <row r="601">
          <cell r="A601">
            <v>36286</v>
          </cell>
          <cell r="B601">
            <v>117.35</v>
          </cell>
          <cell r="C601">
            <v>117.261695842451</v>
          </cell>
          <cell r="D601">
            <v>13710</v>
          </cell>
          <cell r="E601">
            <v>23</v>
          </cell>
          <cell r="F601">
            <v>116</v>
          </cell>
        </row>
        <row r="602">
          <cell r="A602">
            <v>36287</v>
          </cell>
          <cell r="B602">
            <v>116.45</v>
          </cell>
          <cell r="C602">
            <v>118.109562649935</v>
          </cell>
          <cell r="D602">
            <v>27095</v>
          </cell>
          <cell r="E602">
            <v>27</v>
          </cell>
          <cell r="F602">
            <v>117</v>
          </cell>
        </row>
        <row r="603">
          <cell r="A603">
            <v>36290</v>
          </cell>
          <cell r="B603">
            <v>116.8</v>
          </cell>
          <cell r="C603">
            <v>116.96031568722699</v>
          </cell>
          <cell r="D603">
            <v>10295</v>
          </cell>
          <cell r="E603">
            <v>26</v>
          </cell>
          <cell r="F603">
            <v>117</v>
          </cell>
        </row>
        <row r="604">
          <cell r="A604">
            <v>36291</v>
          </cell>
          <cell r="B604">
            <v>116.85</v>
          </cell>
          <cell r="C604">
            <v>116.760523002421</v>
          </cell>
          <cell r="D604">
            <v>10325</v>
          </cell>
          <cell r="E604">
            <v>24</v>
          </cell>
          <cell r="F604">
            <v>116.9</v>
          </cell>
        </row>
        <row r="605">
          <cell r="A605">
            <v>36292</v>
          </cell>
          <cell r="B605">
            <v>116.78</v>
          </cell>
          <cell r="C605">
            <v>116.57881293764601</v>
          </cell>
          <cell r="D605">
            <v>14995</v>
          </cell>
          <cell r="E605">
            <v>23</v>
          </cell>
          <cell r="F605">
            <v>116.75</v>
          </cell>
        </row>
        <row r="606">
          <cell r="A606">
            <v>36293</v>
          </cell>
          <cell r="B606">
            <v>117.13</v>
          </cell>
          <cell r="C606">
            <v>117.08110169491501</v>
          </cell>
          <cell r="D606">
            <v>12980</v>
          </cell>
          <cell r="E606">
            <v>24</v>
          </cell>
          <cell r="F606">
            <v>116.75</v>
          </cell>
        </row>
        <row r="607">
          <cell r="A607">
            <v>36294</v>
          </cell>
          <cell r="B607">
            <v>117.69</v>
          </cell>
          <cell r="C607">
            <v>117.575295663601</v>
          </cell>
          <cell r="D607">
            <v>7610</v>
          </cell>
          <cell r="E607">
            <v>26</v>
          </cell>
          <cell r="F607">
            <v>117</v>
          </cell>
        </row>
        <row r="608">
          <cell r="A608">
            <v>36297</v>
          </cell>
          <cell r="B608">
            <v>118.18</v>
          </cell>
          <cell r="C608">
            <v>118.04304285714301</v>
          </cell>
          <cell r="D608">
            <v>3500</v>
          </cell>
          <cell r="E608">
            <v>24</v>
          </cell>
          <cell r="F608">
            <v>117.5</v>
          </cell>
        </row>
        <row r="609">
          <cell r="A609">
            <v>36298</v>
          </cell>
          <cell r="B609">
            <v>118.21</v>
          </cell>
          <cell r="C609">
            <v>118.216792035398</v>
          </cell>
          <cell r="D609">
            <v>6780</v>
          </cell>
          <cell r="E609">
            <v>24</v>
          </cell>
          <cell r="F609">
            <v>117.9</v>
          </cell>
        </row>
        <row r="610">
          <cell r="A610">
            <v>36299</v>
          </cell>
          <cell r="B610">
            <v>118.55</v>
          </cell>
          <cell r="C610">
            <v>118.473</v>
          </cell>
          <cell r="D610">
            <v>12100</v>
          </cell>
          <cell r="E610">
            <v>24</v>
          </cell>
          <cell r="F610">
            <v>118.1</v>
          </cell>
        </row>
        <row r="611">
          <cell r="A611">
            <v>36300</v>
          </cell>
          <cell r="B611">
            <v>118.81</v>
          </cell>
          <cell r="C611">
            <v>118.68801355578699</v>
          </cell>
          <cell r="D611">
            <v>9590</v>
          </cell>
          <cell r="E611">
            <v>23</v>
          </cell>
          <cell r="F611">
            <v>118.4</v>
          </cell>
        </row>
        <row r="612">
          <cell r="A612">
            <v>36301</v>
          </cell>
          <cell r="B612">
            <v>119.23</v>
          </cell>
          <cell r="C612">
            <v>119.2</v>
          </cell>
          <cell r="D612">
            <v>7475</v>
          </cell>
          <cell r="E612">
            <v>25</v>
          </cell>
          <cell r="F612">
            <v>118.5</v>
          </cell>
        </row>
        <row r="613">
          <cell r="A613">
            <v>36304</v>
          </cell>
          <cell r="B613">
            <v>119.8</v>
          </cell>
          <cell r="C613">
            <v>119.753121254034</v>
          </cell>
          <cell r="D613">
            <v>10845</v>
          </cell>
          <cell r="E613">
            <v>27</v>
          </cell>
          <cell r="F613">
            <v>119</v>
          </cell>
        </row>
        <row r="614">
          <cell r="A614">
            <v>36305</v>
          </cell>
          <cell r="B614">
            <v>120.63</v>
          </cell>
          <cell r="C614">
            <v>120.591039046989</v>
          </cell>
          <cell r="D614">
            <v>7555</v>
          </cell>
          <cell r="E614">
            <v>27</v>
          </cell>
          <cell r="F614">
            <v>119.5</v>
          </cell>
        </row>
        <row r="615">
          <cell r="A615">
            <v>36306</v>
          </cell>
          <cell r="B615">
            <v>122.55</v>
          </cell>
          <cell r="C615">
            <v>121.85170833333299</v>
          </cell>
          <cell r="D615">
            <v>4800</v>
          </cell>
          <cell r="E615">
            <v>22</v>
          </cell>
          <cell r="F615">
            <v>120.5</v>
          </cell>
        </row>
        <row r="616">
          <cell r="A616">
            <v>36307</v>
          </cell>
          <cell r="B616">
            <v>134.49</v>
          </cell>
          <cell r="C616">
            <v>131.40899888765301</v>
          </cell>
          <cell r="D616">
            <v>4495</v>
          </cell>
          <cell r="E616">
            <v>28</v>
          </cell>
          <cell r="F616">
            <v>121.85</v>
          </cell>
        </row>
        <row r="617">
          <cell r="A617">
            <v>36308</v>
          </cell>
          <cell r="B617">
            <v>129.69</v>
          </cell>
          <cell r="C617">
            <v>129.53724086129199</v>
          </cell>
          <cell r="D617">
            <v>9985</v>
          </cell>
          <cell r="E617">
            <v>27</v>
          </cell>
          <cell r="F617">
            <v>126.5</v>
          </cell>
        </row>
        <row r="618">
          <cell r="A618">
            <v>36309</v>
          </cell>
          <cell r="B618">
            <v>129.69</v>
          </cell>
          <cell r="D618">
            <v>0</v>
          </cell>
          <cell r="F618">
            <v>128</v>
          </cell>
        </row>
        <row r="619">
          <cell r="A619">
            <v>36311</v>
          </cell>
          <cell r="B619">
            <v>129</v>
          </cell>
          <cell r="C619">
            <v>129.02737100737099</v>
          </cell>
          <cell r="D619">
            <v>10175</v>
          </cell>
          <cell r="E619">
            <v>24</v>
          </cell>
          <cell r="F619">
            <v>128</v>
          </cell>
        </row>
        <row r="620">
          <cell r="A620">
            <v>36312</v>
          </cell>
          <cell r="B620">
            <v>129.37</v>
          </cell>
          <cell r="C620">
            <v>129.29368910782699</v>
          </cell>
          <cell r="D620">
            <v>9135</v>
          </cell>
          <cell r="E620">
            <v>28</v>
          </cell>
          <cell r="F620">
            <v>128</v>
          </cell>
        </row>
        <row r="621">
          <cell r="A621">
            <v>36313</v>
          </cell>
          <cell r="B621">
            <v>131.19999999999999</v>
          </cell>
          <cell r="C621">
            <v>130.69823788546299</v>
          </cell>
          <cell r="D621">
            <v>4540</v>
          </cell>
          <cell r="E621">
            <v>26</v>
          </cell>
          <cell r="F621">
            <v>129</v>
          </cell>
        </row>
        <row r="622">
          <cell r="A622">
            <v>36314</v>
          </cell>
          <cell r="B622">
            <v>131.51</v>
          </cell>
          <cell r="C622">
            <v>131.721199270406</v>
          </cell>
          <cell r="D622">
            <v>10965</v>
          </cell>
          <cell r="E622">
            <v>29</v>
          </cell>
          <cell r="F622">
            <v>129</v>
          </cell>
        </row>
        <row r="623">
          <cell r="A623">
            <v>36315</v>
          </cell>
          <cell r="B623">
            <v>130.13</v>
          </cell>
          <cell r="C623">
            <v>130.197042253521</v>
          </cell>
          <cell r="D623">
            <v>6390</v>
          </cell>
          <cell r="E623">
            <v>28</v>
          </cell>
          <cell r="F623">
            <v>130</v>
          </cell>
        </row>
        <row r="624">
          <cell r="A624">
            <v>36318</v>
          </cell>
          <cell r="B624">
            <v>131.4</v>
          </cell>
          <cell r="C624">
            <v>131.61756689483499</v>
          </cell>
          <cell r="D624">
            <v>8035</v>
          </cell>
          <cell r="E624">
            <v>27</v>
          </cell>
          <cell r="F624">
            <v>130</v>
          </cell>
        </row>
        <row r="625">
          <cell r="A625">
            <v>36319</v>
          </cell>
          <cell r="B625">
            <v>130.76</v>
          </cell>
          <cell r="C625">
            <v>130.88965925925899</v>
          </cell>
          <cell r="D625">
            <v>10125</v>
          </cell>
          <cell r="E625">
            <v>28</v>
          </cell>
          <cell r="F625">
            <v>130</v>
          </cell>
        </row>
        <row r="626">
          <cell r="A626">
            <v>36320</v>
          </cell>
          <cell r="B626">
            <v>131.30000000000001</v>
          </cell>
          <cell r="C626">
            <v>131.581390186916</v>
          </cell>
          <cell r="D626">
            <v>8560</v>
          </cell>
          <cell r="E626">
            <v>26</v>
          </cell>
          <cell r="F626">
            <v>130</v>
          </cell>
        </row>
        <row r="627">
          <cell r="A627">
            <v>36321</v>
          </cell>
          <cell r="B627">
            <v>131.47999999999999</v>
          </cell>
          <cell r="C627">
            <v>131.320731376975</v>
          </cell>
          <cell r="D627">
            <v>11075</v>
          </cell>
          <cell r="E627">
            <v>27</v>
          </cell>
          <cell r="F627">
            <v>130</v>
          </cell>
        </row>
        <row r="628">
          <cell r="A628">
            <v>36322</v>
          </cell>
          <cell r="B628">
            <v>131.69999999999999</v>
          </cell>
          <cell r="C628">
            <v>131.29696351267799</v>
          </cell>
          <cell r="D628">
            <v>8085</v>
          </cell>
          <cell r="E628">
            <v>26</v>
          </cell>
          <cell r="F628">
            <v>130</v>
          </cell>
        </row>
        <row r="629">
          <cell r="A629">
            <v>36325</v>
          </cell>
          <cell r="B629">
            <v>132.1</v>
          </cell>
          <cell r="C629">
            <v>132.183186925434</v>
          </cell>
          <cell r="D629">
            <v>9790</v>
          </cell>
          <cell r="E629">
            <v>27</v>
          </cell>
          <cell r="F629">
            <v>130</v>
          </cell>
        </row>
        <row r="630">
          <cell r="A630">
            <v>36326</v>
          </cell>
          <cell r="B630">
            <v>132.68</v>
          </cell>
          <cell r="C630">
            <v>132.51447172619001</v>
          </cell>
          <cell r="D630">
            <v>6720</v>
          </cell>
          <cell r="E630">
            <v>29</v>
          </cell>
          <cell r="F630">
            <v>131</v>
          </cell>
        </row>
        <row r="631">
          <cell r="A631">
            <v>36327</v>
          </cell>
          <cell r="B631">
            <v>132.06</v>
          </cell>
          <cell r="C631">
            <v>132.06</v>
          </cell>
          <cell r="D631">
            <v>7950</v>
          </cell>
          <cell r="E631">
            <v>25</v>
          </cell>
          <cell r="F631">
            <v>131</v>
          </cell>
        </row>
        <row r="632">
          <cell r="A632">
            <v>36328</v>
          </cell>
          <cell r="B632">
            <v>132.4</v>
          </cell>
          <cell r="C632">
            <v>132.374851973684</v>
          </cell>
          <cell r="D632">
            <v>6080</v>
          </cell>
          <cell r="E632">
            <v>25</v>
          </cell>
          <cell r="F632">
            <v>131</v>
          </cell>
        </row>
        <row r="633">
          <cell r="A633">
            <v>36329</v>
          </cell>
          <cell r="B633">
            <v>132.44</v>
          </cell>
          <cell r="C633">
            <v>132.41218539616801</v>
          </cell>
          <cell r="D633">
            <v>9655</v>
          </cell>
          <cell r="E633">
            <v>27</v>
          </cell>
          <cell r="F633">
            <v>131</v>
          </cell>
        </row>
        <row r="634">
          <cell r="A634">
            <v>36332</v>
          </cell>
          <cell r="B634">
            <v>132.47</v>
          </cell>
          <cell r="C634">
            <v>132.471864046734</v>
          </cell>
          <cell r="D634">
            <v>9415</v>
          </cell>
          <cell r="E634">
            <v>28</v>
          </cell>
          <cell r="F634">
            <v>131</v>
          </cell>
        </row>
        <row r="635">
          <cell r="A635">
            <v>36333</v>
          </cell>
          <cell r="B635">
            <v>132.49</v>
          </cell>
          <cell r="C635">
            <v>132.47213787085499</v>
          </cell>
          <cell r="D635">
            <v>11460</v>
          </cell>
          <cell r="E635">
            <v>26</v>
          </cell>
          <cell r="F635">
            <v>131</v>
          </cell>
        </row>
        <row r="636">
          <cell r="A636">
            <v>36334</v>
          </cell>
          <cell r="B636">
            <v>132.49</v>
          </cell>
          <cell r="C636">
            <v>132.448455852156</v>
          </cell>
          <cell r="D636">
            <v>12175</v>
          </cell>
          <cell r="E636">
            <v>25</v>
          </cell>
          <cell r="F636">
            <v>131</v>
          </cell>
        </row>
        <row r="637">
          <cell r="A637">
            <v>36335</v>
          </cell>
          <cell r="B637">
            <v>132.5</v>
          </cell>
          <cell r="C637">
            <v>132.459214795587</v>
          </cell>
          <cell r="D637">
            <v>15410</v>
          </cell>
          <cell r="E637">
            <v>26</v>
          </cell>
          <cell r="F637">
            <v>131</v>
          </cell>
        </row>
        <row r="638">
          <cell r="A638">
            <v>36336</v>
          </cell>
          <cell r="B638">
            <v>132.61000000000001</v>
          </cell>
          <cell r="C638">
            <v>132.57958997722099</v>
          </cell>
          <cell r="D638">
            <v>8780</v>
          </cell>
          <cell r="E638">
            <v>25</v>
          </cell>
          <cell r="F638">
            <v>131</v>
          </cell>
        </row>
        <row r="639">
          <cell r="A639">
            <v>36339</v>
          </cell>
          <cell r="B639">
            <v>132.44999999999999</v>
          </cell>
          <cell r="C639">
            <v>132.435092513521</v>
          </cell>
          <cell r="D639">
            <v>17565</v>
          </cell>
          <cell r="E639">
            <v>25</v>
          </cell>
          <cell r="F639">
            <v>131</v>
          </cell>
        </row>
        <row r="640">
          <cell r="A640">
            <v>36340</v>
          </cell>
          <cell r="B640">
            <v>132.31</v>
          </cell>
          <cell r="C640">
            <v>132.30777178796001</v>
          </cell>
          <cell r="D640">
            <v>5565</v>
          </cell>
          <cell r="E640">
            <v>25</v>
          </cell>
          <cell r="F640">
            <v>131</v>
          </cell>
        </row>
        <row r="641">
          <cell r="A641">
            <v>36341</v>
          </cell>
          <cell r="B641">
            <v>132.33000000000001</v>
          </cell>
          <cell r="C641">
            <v>132.309770053476</v>
          </cell>
          <cell r="D641">
            <v>9350</v>
          </cell>
          <cell r="E641">
            <v>23</v>
          </cell>
          <cell r="F641">
            <v>131</v>
          </cell>
        </row>
        <row r="642">
          <cell r="A642">
            <v>36342</v>
          </cell>
          <cell r="B642">
            <v>132.63999999999999</v>
          </cell>
          <cell r="C642">
            <v>132.616161335188</v>
          </cell>
          <cell r="D642">
            <v>7190</v>
          </cell>
          <cell r="E642">
            <v>26</v>
          </cell>
          <cell r="F642">
            <v>132</v>
          </cell>
        </row>
        <row r="643">
          <cell r="A643">
            <v>36343</v>
          </cell>
          <cell r="B643">
            <v>132.66999999999999</v>
          </cell>
          <cell r="C643">
            <v>132.64878513145999</v>
          </cell>
          <cell r="D643">
            <v>5515</v>
          </cell>
          <cell r="E643">
            <v>26</v>
          </cell>
          <cell r="F643">
            <v>132</v>
          </cell>
        </row>
        <row r="644">
          <cell r="A644">
            <v>36346</v>
          </cell>
          <cell r="B644">
            <v>132.66999999999999</v>
          </cell>
          <cell r="C644">
            <v>132.64372268907599</v>
          </cell>
          <cell r="D644">
            <v>5950</v>
          </cell>
          <cell r="E644">
            <v>23</v>
          </cell>
          <cell r="F644">
            <v>132</v>
          </cell>
        </row>
        <row r="645">
          <cell r="A645">
            <v>36347</v>
          </cell>
          <cell r="B645">
            <v>132.69999999999999</v>
          </cell>
          <cell r="C645">
            <v>132.71519977168899</v>
          </cell>
          <cell r="D645">
            <v>8760</v>
          </cell>
          <cell r="E645">
            <v>24</v>
          </cell>
          <cell r="F645">
            <v>132</v>
          </cell>
        </row>
        <row r="646">
          <cell r="A646">
            <v>36349</v>
          </cell>
          <cell r="B646">
            <v>132.62</v>
          </cell>
          <cell r="C646">
            <v>132.63526243093901</v>
          </cell>
          <cell r="D646">
            <v>7240</v>
          </cell>
          <cell r="E646">
            <v>26</v>
          </cell>
          <cell r="F646">
            <v>132</v>
          </cell>
        </row>
        <row r="647">
          <cell r="A647">
            <v>36350</v>
          </cell>
          <cell r="B647">
            <v>132.53</v>
          </cell>
          <cell r="C647">
            <v>132.53084983100001</v>
          </cell>
          <cell r="D647">
            <v>10355</v>
          </cell>
          <cell r="E647">
            <v>24</v>
          </cell>
          <cell r="F647">
            <v>132</v>
          </cell>
        </row>
        <row r="648">
          <cell r="A648">
            <v>36353</v>
          </cell>
          <cell r="B648">
            <v>132.57</v>
          </cell>
          <cell r="C648">
            <v>132.642720430108</v>
          </cell>
          <cell r="D648">
            <v>4650</v>
          </cell>
          <cell r="E648">
            <v>21</v>
          </cell>
          <cell r="F648">
            <v>132.30000000000001</v>
          </cell>
        </row>
        <row r="649">
          <cell r="A649">
            <v>36354</v>
          </cell>
          <cell r="B649">
            <v>132.55000000000001</v>
          </cell>
          <cell r="C649">
            <v>132.53602265575799</v>
          </cell>
          <cell r="D649">
            <v>15890</v>
          </cell>
          <cell r="E649">
            <v>24</v>
          </cell>
          <cell r="F649">
            <v>132.30000000000001</v>
          </cell>
        </row>
        <row r="650">
          <cell r="A650">
            <v>36355</v>
          </cell>
          <cell r="B650">
            <v>132.6</v>
          </cell>
          <cell r="C650">
            <v>132.62073945025199</v>
          </cell>
          <cell r="D650">
            <v>12915</v>
          </cell>
          <cell r="E650">
            <v>26</v>
          </cell>
          <cell r="F650">
            <v>132.30000000000001</v>
          </cell>
        </row>
        <row r="651">
          <cell r="A651">
            <v>36356</v>
          </cell>
          <cell r="B651">
            <v>132.54</v>
          </cell>
          <cell r="C651">
            <v>132.56107741059299</v>
          </cell>
          <cell r="D651">
            <v>11045</v>
          </cell>
          <cell r="E651">
            <v>25</v>
          </cell>
          <cell r="F651">
            <v>132.30000000000001</v>
          </cell>
        </row>
        <row r="652">
          <cell r="A652">
            <v>36357</v>
          </cell>
          <cell r="B652">
            <v>132.56</v>
          </cell>
          <cell r="C652">
            <v>132.60364470842299</v>
          </cell>
          <cell r="D652">
            <v>9260</v>
          </cell>
          <cell r="E652">
            <v>26</v>
          </cell>
          <cell r="F652">
            <v>132.30000000000001</v>
          </cell>
        </row>
        <row r="653">
          <cell r="A653">
            <v>36360</v>
          </cell>
          <cell r="B653">
            <v>132.58000000000001</v>
          </cell>
          <cell r="C653">
            <v>132.577571174377</v>
          </cell>
          <cell r="D653">
            <v>5620</v>
          </cell>
          <cell r="E653">
            <v>23</v>
          </cell>
          <cell r="F653">
            <v>132.30000000000001</v>
          </cell>
        </row>
        <row r="654">
          <cell r="A654">
            <v>36361</v>
          </cell>
          <cell r="B654">
            <v>132.55000000000001</v>
          </cell>
          <cell r="C654">
            <v>132.53942262186499</v>
          </cell>
          <cell r="D654">
            <v>10565</v>
          </cell>
          <cell r="E654">
            <v>26</v>
          </cell>
          <cell r="F654">
            <v>132.30000000000001</v>
          </cell>
        </row>
        <row r="655">
          <cell r="A655">
            <v>36363</v>
          </cell>
          <cell r="B655">
            <v>132.5</v>
          </cell>
          <cell r="C655">
            <v>132.48784477945301</v>
          </cell>
          <cell r="D655">
            <v>8955</v>
          </cell>
          <cell r="E655">
            <v>25</v>
          </cell>
          <cell r="F655">
            <v>132.30000000000001</v>
          </cell>
        </row>
        <row r="656">
          <cell r="A656">
            <v>36364</v>
          </cell>
          <cell r="B656">
            <v>132.41</v>
          </cell>
          <cell r="C656">
            <v>132.413984410821</v>
          </cell>
          <cell r="D656">
            <v>10905</v>
          </cell>
          <cell r="E656">
            <v>25</v>
          </cell>
          <cell r="F656">
            <v>132.30000000000001</v>
          </cell>
        </row>
        <row r="657">
          <cell r="A657">
            <v>36367</v>
          </cell>
          <cell r="B657">
            <v>132.26</v>
          </cell>
          <cell r="C657">
            <v>132.26526595744701</v>
          </cell>
          <cell r="D657">
            <v>10340</v>
          </cell>
          <cell r="E657">
            <v>21</v>
          </cell>
          <cell r="F657">
            <v>132.30000000000001</v>
          </cell>
        </row>
        <row r="658">
          <cell r="A658">
            <v>36368</v>
          </cell>
          <cell r="B658">
            <v>132.22</v>
          </cell>
          <cell r="C658">
            <v>132.18826287978899</v>
          </cell>
          <cell r="D658">
            <v>7570</v>
          </cell>
          <cell r="E658">
            <v>26</v>
          </cell>
          <cell r="F658">
            <v>132.30000000000001</v>
          </cell>
        </row>
        <row r="659">
          <cell r="A659">
            <v>36369</v>
          </cell>
          <cell r="B659">
            <v>132.13</v>
          </cell>
          <cell r="C659">
            <v>132.127358659886</v>
          </cell>
          <cell r="D659">
            <v>16715</v>
          </cell>
          <cell r="E659">
            <v>23</v>
          </cell>
          <cell r="F659">
            <v>132.30000000000001</v>
          </cell>
        </row>
        <row r="660">
          <cell r="A660">
            <v>36370</v>
          </cell>
          <cell r="B660">
            <v>131.97</v>
          </cell>
          <cell r="C660">
            <v>131.937240065324</v>
          </cell>
          <cell r="D660">
            <v>9185</v>
          </cell>
          <cell r="E660">
            <v>24</v>
          </cell>
          <cell r="F660">
            <v>132.19999999999999</v>
          </cell>
        </row>
        <row r="661">
          <cell r="A661">
            <v>36371</v>
          </cell>
          <cell r="B661">
            <v>131.91999999999999</v>
          </cell>
          <cell r="C661">
            <v>131.907834437086</v>
          </cell>
          <cell r="D661">
            <v>7550</v>
          </cell>
          <cell r="E661">
            <v>24</v>
          </cell>
          <cell r="F661">
            <v>132.19999999999999</v>
          </cell>
        </row>
        <row r="662">
          <cell r="A662">
            <v>36374</v>
          </cell>
          <cell r="B662">
            <v>131.9</v>
          </cell>
          <cell r="C662">
            <v>131.878274547188</v>
          </cell>
          <cell r="D662">
            <v>10490</v>
          </cell>
          <cell r="E662">
            <v>24</v>
          </cell>
          <cell r="F662">
            <v>132.19999999999999</v>
          </cell>
        </row>
        <row r="663">
          <cell r="A663">
            <v>36375</v>
          </cell>
          <cell r="B663">
            <v>131.84</v>
          </cell>
          <cell r="C663">
            <v>131.83425066062699</v>
          </cell>
          <cell r="D663">
            <v>13245</v>
          </cell>
          <cell r="E663">
            <v>28</v>
          </cell>
          <cell r="F663">
            <v>132.1</v>
          </cell>
        </row>
        <row r="664">
          <cell r="A664">
            <v>36376</v>
          </cell>
          <cell r="B664">
            <v>131.76</v>
          </cell>
          <cell r="C664">
            <v>131.75975950783001</v>
          </cell>
          <cell r="D664">
            <v>8940</v>
          </cell>
          <cell r="E664">
            <v>25</v>
          </cell>
          <cell r="F664">
            <v>132.1</v>
          </cell>
        </row>
        <row r="665">
          <cell r="A665">
            <v>36377</v>
          </cell>
          <cell r="B665">
            <v>131.75</v>
          </cell>
          <cell r="C665">
            <v>131.742801643631</v>
          </cell>
          <cell r="D665">
            <v>13385</v>
          </cell>
          <cell r="E665">
            <v>24</v>
          </cell>
          <cell r="F665">
            <v>132.1</v>
          </cell>
        </row>
        <row r="666">
          <cell r="A666">
            <v>36378</v>
          </cell>
          <cell r="B666">
            <v>131.63999999999999</v>
          </cell>
          <cell r="C666">
            <v>131.67483931240699</v>
          </cell>
          <cell r="D666">
            <v>13380</v>
          </cell>
          <cell r="E666">
            <v>24</v>
          </cell>
          <cell r="F666">
            <v>132</v>
          </cell>
        </row>
        <row r="667">
          <cell r="A667">
            <v>36381</v>
          </cell>
          <cell r="B667">
            <v>131.6</v>
          </cell>
          <cell r="C667">
            <v>131.50875289754299</v>
          </cell>
          <cell r="D667">
            <v>10785</v>
          </cell>
          <cell r="E667">
            <v>19</v>
          </cell>
          <cell r="F667">
            <v>132</v>
          </cell>
        </row>
        <row r="668">
          <cell r="A668">
            <v>36382</v>
          </cell>
          <cell r="B668">
            <v>131.58000000000001</v>
          </cell>
          <cell r="C668">
            <v>131.57405106707299</v>
          </cell>
          <cell r="D668">
            <v>13120</v>
          </cell>
          <cell r="E668">
            <v>22</v>
          </cell>
          <cell r="F668">
            <v>132</v>
          </cell>
        </row>
        <row r="669">
          <cell r="A669">
            <v>36383</v>
          </cell>
          <cell r="B669">
            <v>131.6</v>
          </cell>
          <cell r="C669">
            <v>131.595776972625</v>
          </cell>
          <cell r="D669">
            <v>12420</v>
          </cell>
          <cell r="E669">
            <v>27</v>
          </cell>
          <cell r="F669">
            <v>132</v>
          </cell>
        </row>
        <row r="670">
          <cell r="A670">
            <v>36384</v>
          </cell>
          <cell r="B670">
            <v>131.6</v>
          </cell>
          <cell r="C670">
            <v>131.598155339806</v>
          </cell>
          <cell r="D670">
            <v>6695</v>
          </cell>
          <cell r="E670">
            <v>22</v>
          </cell>
          <cell r="F670">
            <v>131.9</v>
          </cell>
        </row>
        <row r="671">
          <cell r="A671">
            <v>36385</v>
          </cell>
          <cell r="B671">
            <v>132.02000000000001</v>
          </cell>
          <cell r="C671">
            <v>131.88649572649601</v>
          </cell>
          <cell r="D671">
            <v>5850</v>
          </cell>
          <cell r="E671">
            <v>22</v>
          </cell>
          <cell r="F671">
            <v>131.9</v>
          </cell>
        </row>
        <row r="672">
          <cell r="A672">
            <v>36388</v>
          </cell>
          <cell r="B672">
            <v>131.96</v>
          </cell>
          <cell r="C672">
            <v>132.02078379568499</v>
          </cell>
          <cell r="D672">
            <v>11355</v>
          </cell>
          <cell r="E672">
            <v>24</v>
          </cell>
          <cell r="F672">
            <v>131.9</v>
          </cell>
        </row>
        <row r="673">
          <cell r="A673">
            <v>36389</v>
          </cell>
          <cell r="B673">
            <v>132.05000000000001</v>
          </cell>
          <cell r="C673">
            <v>132.049496355202</v>
          </cell>
          <cell r="D673">
            <v>7545</v>
          </cell>
          <cell r="E673">
            <v>24</v>
          </cell>
          <cell r="F673">
            <v>131.9</v>
          </cell>
        </row>
        <row r="674">
          <cell r="A674">
            <v>36390</v>
          </cell>
          <cell r="B674">
            <v>132.16</v>
          </cell>
          <cell r="C674">
            <v>132.15008503401401</v>
          </cell>
          <cell r="D674">
            <v>8820</v>
          </cell>
          <cell r="E674">
            <v>21</v>
          </cell>
          <cell r="F674">
            <v>131.9</v>
          </cell>
        </row>
        <row r="675">
          <cell r="A675">
            <v>36391</v>
          </cell>
          <cell r="B675">
            <v>131.91999999999999</v>
          </cell>
          <cell r="C675">
            <v>131.92201696712601</v>
          </cell>
          <cell r="D675">
            <v>23575</v>
          </cell>
          <cell r="E675">
            <v>26</v>
          </cell>
          <cell r="F675">
            <v>131.9</v>
          </cell>
        </row>
        <row r="676">
          <cell r="A676">
            <v>36392</v>
          </cell>
          <cell r="B676">
            <v>131.83000000000001</v>
          </cell>
          <cell r="C676">
            <v>131.83830810628999</v>
          </cell>
          <cell r="D676">
            <v>14865</v>
          </cell>
          <cell r="E676">
            <v>23</v>
          </cell>
          <cell r="F676">
            <v>131.9</v>
          </cell>
        </row>
        <row r="677">
          <cell r="A677">
            <v>36395</v>
          </cell>
          <cell r="B677">
            <v>131.59</v>
          </cell>
          <cell r="C677">
            <v>131.601727959698</v>
          </cell>
          <cell r="D677">
            <v>9925</v>
          </cell>
          <cell r="E677">
            <v>22</v>
          </cell>
          <cell r="F677">
            <v>131.9</v>
          </cell>
        </row>
        <row r="678">
          <cell r="A678">
            <v>36396</v>
          </cell>
          <cell r="B678">
            <v>131.63</v>
          </cell>
          <cell r="C678">
            <v>131.57200207468901</v>
          </cell>
          <cell r="D678">
            <v>14460</v>
          </cell>
          <cell r="E678">
            <v>22</v>
          </cell>
          <cell r="F678">
            <v>131.80000000000001</v>
          </cell>
        </row>
        <row r="679">
          <cell r="A679">
            <v>36397</v>
          </cell>
          <cell r="B679">
            <v>131.66</v>
          </cell>
          <cell r="C679">
            <v>131.64642156862701</v>
          </cell>
          <cell r="D679">
            <v>8160</v>
          </cell>
          <cell r="E679">
            <v>26</v>
          </cell>
          <cell r="F679">
            <v>131.80000000000001</v>
          </cell>
        </row>
        <row r="680">
          <cell r="A680">
            <v>36398</v>
          </cell>
          <cell r="B680">
            <v>131.9</v>
          </cell>
          <cell r="C680">
            <v>131.912438897556</v>
          </cell>
          <cell r="D680">
            <v>9615</v>
          </cell>
          <cell r="E680">
            <v>23</v>
          </cell>
          <cell r="F680">
            <v>131.80000000000001</v>
          </cell>
        </row>
        <row r="681">
          <cell r="A681">
            <v>36399</v>
          </cell>
          <cell r="B681">
            <v>131.94999999999999</v>
          </cell>
          <cell r="C681">
            <v>131.926271186441</v>
          </cell>
          <cell r="D681">
            <v>16225</v>
          </cell>
          <cell r="E681">
            <v>25</v>
          </cell>
          <cell r="F681">
            <v>131.80000000000001</v>
          </cell>
        </row>
        <row r="682">
          <cell r="A682">
            <v>36403</v>
          </cell>
          <cell r="B682">
            <v>132.30000000000001</v>
          </cell>
          <cell r="C682">
            <v>132.26345363179499</v>
          </cell>
          <cell r="D682">
            <v>10945</v>
          </cell>
          <cell r="E682">
            <v>21</v>
          </cell>
          <cell r="F682">
            <v>132</v>
          </cell>
        </row>
        <row r="683">
          <cell r="A683">
            <v>36404</v>
          </cell>
          <cell r="B683">
            <v>132.19</v>
          </cell>
          <cell r="C683">
            <v>132.122065217391</v>
          </cell>
          <cell r="D683">
            <v>25300</v>
          </cell>
          <cell r="E683">
            <v>23</v>
          </cell>
          <cell r="F683">
            <v>132</v>
          </cell>
        </row>
        <row r="684">
          <cell r="A684">
            <v>36405</v>
          </cell>
          <cell r="B684">
            <v>132.30000000000001</v>
          </cell>
          <cell r="C684">
            <v>132.293560557342</v>
          </cell>
          <cell r="D684">
            <v>23325</v>
          </cell>
          <cell r="E684">
            <v>24</v>
          </cell>
          <cell r="F684">
            <v>132</v>
          </cell>
        </row>
        <row r="685">
          <cell r="A685">
            <v>36406</v>
          </cell>
          <cell r="B685">
            <v>132.58000000000001</v>
          </cell>
          <cell r="C685">
            <v>132.55831891223701</v>
          </cell>
          <cell r="D685">
            <v>12135</v>
          </cell>
          <cell r="E685">
            <v>24</v>
          </cell>
          <cell r="F685">
            <v>132.19999999999999</v>
          </cell>
        </row>
        <row r="686">
          <cell r="A686">
            <v>36409</v>
          </cell>
          <cell r="B686">
            <v>132.85</v>
          </cell>
          <cell r="C686">
            <v>132.633509406657</v>
          </cell>
          <cell r="D686">
            <v>6910</v>
          </cell>
          <cell r="E686">
            <v>23</v>
          </cell>
          <cell r="F686">
            <v>132.19999999999999</v>
          </cell>
        </row>
        <row r="687">
          <cell r="A687">
            <v>36410</v>
          </cell>
          <cell r="B687">
            <v>133.6</v>
          </cell>
          <cell r="C687">
            <v>133.44060895084399</v>
          </cell>
          <cell r="D687">
            <v>6815</v>
          </cell>
          <cell r="E687">
            <v>23</v>
          </cell>
          <cell r="F687">
            <v>132.19999999999999</v>
          </cell>
        </row>
        <row r="688">
          <cell r="A688">
            <v>36411</v>
          </cell>
          <cell r="B688">
            <v>135.28</v>
          </cell>
          <cell r="C688">
            <v>135.12621501272301</v>
          </cell>
          <cell r="D688">
            <v>15720</v>
          </cell>
          <cell r="E688">
            <v>21</v>
          </cell>
          <cell r="F688">
            <v>133</v>
          </cell>
        </row>
        <row r="689">
          <cell r="A689">
            <v>36412</v>
          </cell>
          <cell r="B689">
            <v>135.44999999999999</v>
          </cell>
          <cell r="C689">
            <v>135.68300268096499</v>
          </cell>
          <cell r="D689">
            <v>22380</v>
          </cell>
          <cell r="E689">
            <v>24</v>
          </cell>
          <cell r="F689">
            <v>135</v>
          </cell>
        </row>
        <row r="690">
          <cell r="A690">
            <v>36413</v>
          </cell>
          <cell r="B690">
            <v>135.44</v>
          </cell>
          <cell r="C690">
            <v>135.30928127772901</v>
          </cell>
          <cell r="D690">
            <v>5635</v>
          </cell>
          <cell r="E690">
            <v>24</v>
          </cell>
          <cell r="F690">
            <v>135</v>
          </cell>
        </row>
        <row r="691">
          <cell r="A691">
            <v>36416</v>
          </cell>
          <cell r="B691">
            <v>135.47999999999999</v>
          </cell>
          <cell r="C691">
            <v>135.46407962160001</v>
          </cell>
          <cell r="D691">
            <v>12685</v>
          </cell>
          <cell r="E691">
            <v>23</v>
          </cell>
          <cell r="F691">
            <v>135</v>
          </cell>
        </row>
        <row r="692">
          <cell r="A692">
            <v>36417</v>
          </cell>
          <cell r="B692">
            <v>135.52000000000001</v>
          </cell>
          <cell r="C692">
            <v>135.518453873353</v>
          </cell>
          <cell r="D692">
            <v>15555</v>
          </cell>
          <cell r="E692">
            <v>25</v>
          </cell>
          <cell r="F692">
            <v>135</v>
          </cell>
        </row>
        <row r="693">
          <cell r="A693">
            <v>36418</v>
          </cell>
          <cell r="B693">
            <v>135.69999999999999</v>
          </cell>
          <cell r="C693">
            <v>135.68940205543399</v>
          </cell>
          <cell r="D693">
            <v>16055</v>
          </cell>
          <cell r="E693">
            <v>24</v>
          </cell>
          <cell r="F693">
            <v>135</v>
          </cell>
        </row>
        <row r="694">
          <cell r="A694">
            <v>36419</v>
          </cell>
          <cell r="B694">
            <v>135.69999999999999</v>
          </cell>
          <cell r="C694">
            <v>135.69753518821599</v>
          </cell>
          <cell r="D694">
            <v>15275</v>
          </cell>
          <cell r="E694">
            <v>25</v>
          </cell>
          <cell r="F694">
            <v>135</v>
          </cell>
        </row>
        <row r="695">
          <cell r="A695">
            <v>36420</v>
          </cell>
          <cell r="B695">
            <v>135.88999999999999</v>
          </cell>
          <cell r="C695">
            <v>135.88999999999999</v>
          </cell>
          <cell r="D695">
            <v>14030</v>
          </cell>
          <cell r="E695">
            <v>26</v>
          </cell>
          <cell r="F695">
            <v>135</v>
          </cell>
        </row>
        <row r="696">
          <cell r="A696">
            <v>36423</v>
          </cell>
          <cell r="B696">
            <v>136.06</v>
          </cell>
          <cell r="C696">
            <v>136.081086261981</v>
          </cell>
          <cell r="D696">
            <v>6260</v>
          </cell>
          <cell r="E696">
            <v>25</v>
          </cell>
          <cell r="F696">
            <v>135</v>
          </cell>
        </row>
        <row r="697">
          <cell r="A697">
            <v>36424</v>
          </cell>
          <cell r="B697">
            <v>136.4</v>
          </cell>
          <cell r="C697">
            <v>136.327435277874</v>
          </cell>
          <cell r="D697">
            <v>14485</v>
          </cell>
          <cell r="E697">
            <v>23</v>
          </cell>
          <cell r="F697">
            <v>135.5</v>
          </cell>
        </row>
        <row r="698">
          <cell r="A698">
            <v>36425</v>
          </cell>
          <cell r="B698">
            <v>136.88</v>
          </cell>
          <cell r="C698">
            <v>136.80550812064999</v>
          </cell>
          <cell r="D698">
            <v>10775</v>
          </cell>
          <cell r="E698">
            <v>23</v>
          </cell>
          <cell r="F698">
            <v>135.5</v>
          </cell>
        </row>
        <row r="699">
          <cell r="A699">
            <v>36426</v>
          </cell>
          <cell r="B699">
            <v>137.5</v>
          </cell>
          <cell r="C699">
            <v>137.46255788906799</v>
          </cell>
          <cell r="D699">
            <v>9285</v>
          </cell>
          <cell r="E699">
            <v>22</v>
          </cell>
          <cell r="F699">
            <v>135.5</v>
          </cell>
        </row>
        <row r="700">
          <cell r="A700">
            <v>36427</v>
          </cell>
          <cell r="B700">
            <v>138.80000000000001</v>
          </cell>
          <cell r="C700">
            <v>139.06013998250199</v>
          </cell>
          <cell r="D700">
            <v>5715</v>
          </cell>
          <cell r="E700">
            <v>23</v>
          </cell>
          <cell r="F700">
            <v>137</v>
          </cell>
        </row>
        <row r="701">
          <cell r="A701">
            <v>36430</v>
          </cell>
          <cell r="B701">
            <v>140</v>
          </cell>
          <cell r="C701">
            <v>139.55981147540999</v>
          </cell>
          <cell r="D701">
            <v>6100</v>
          </cell>
          <cell r="E701">
            <v>27</v>
          </cell>
          <cell r="F701">
            <v>138</v>
          </cell>
        </row>
        <row r="702">
          <cell r="A702">
            <v>36431</v>
          </cell>
          <cell r="B702">
            <v>141</v>
          </cell>
          <cell r="C702">
            <v>141.08889646464601</v>
          </cell>
          <cell r="D702">
            <v>19800</v>
          </cell>
          <cell r="E702">
            <v>26</v>
          </cell>
          <cell r="F702">
            <v>139.5</v>
          </cell>
        </row>
        <row r="703">
          <cell r="A703">
            <v>36432</v>
          </cell>
          <cell r="B703">
            <v>140.51</v>
          </cell>
          <cell r="C703">
            <v>140.523920745921</v>
          </cell>
          <cell r="D703">
            <v>10725</v>
          </cell>
          <cell r="E703">
            <v>25</v>
          </cell>
          <cell r="F703">
            <v>140</v>
          </cell>
        </row>
        <row r="704">
          <cell r="A704">
            <v>36433</v>
          </cell>
          <cell r="B704">
            <v>139.86000000000001</v>
          </cell>
          <cell r="C704">
            <v>140.109775641026</v>
          </cell>
          <cell r="D704">
            <v>9360</v>
          </cell>
          <cell r="E704">
            <v>23</v>
          </cell>
          <cell r="F704">
            <v>140</v>
          </cell>
        </row>
        <row r="705">
          <cell r="A705">
            <v>36434</v>
          </cell>
          <cell r="B705">
            <v>141.30000000000001</v>
          </cell>
          <cell r="C705">
            <v>141.10146292585199</v>
          </cell>
          <cell r="D705">
            <v>14970</v>
          </cell>
          <cell r="E705">
            <v>23</v>
          </cell>
          <cell r="F705">
            <v>140</v>
          </cell>
        </row>
        <row r="706">
          <cell r="A706">
            <v>36437</v>
          </cell>
          <cell r="B706">
            <v>142</v>
          </cell>
          <cell r="C706">
            <v>141.58736088283601</v>
          </cell>
          <cell r="D706">
            <v>21295</v>
          </cell>
          <cell r="E706">
            <v>24</v>
          </cell>
          <cell r="F706">
            <v>140</v>
          </cell>
        </row>
        <row r="707">
          <cell r="A707">
            <v>36438</v>
          </cell>
          <cell r="B707">
            <v>141.75</v>
          </cell>
          <cell r="C707">
            <v>142.21267276422799</v>
          </cell>
          <cell r="D707">
            <v>19680</v>
          </cell>
          <cell r="E707">
            <v>25</v>
          </cell>
          <cell r="F707">
            <v>141</v>
          </cell>
        </row>
        <row r="708">
          <cell r="A708">
            <v>36439</v>
          </cell>
          <cell r="B708">
            <v>142.19</v>
          </cell>
          <cell r="C708">
            <v>141.89853379152299</v>
          </cell>
          <cell r="D708">
            <v>17460</v>
          </cell>
          <cell r="E708">
            <v>25</v>
          </cell>
          <cell r="F708">
            <v>141</v>
          </cell>
        </row>
        <row r="709">
          <cell r="A709">
            <v>36440</v>
          </cell>
          <cell r="B709">
            <v>141.83000000000001</v>
          </cell>
          <cell r="C709">
            <v>141.81228620541501</v>
          </cell>
          <cell r="D709">
            <v>11635</v>
          </cell>
          <cell r="E709">
            <v>26</v>
          </cell>
          <cell r="F709">
            <v>141</v>
          </cell>
        </row>
        <row r="710">
          <cell r="A710">
            <v>36441</v>
          </cell>
          <cell r="B710">
            <v>142.07</v>
          </cell>
          <cell r="C710">
            <v>142.079008106819</v>
          </cell>
          <cell r="D710">
            <v>10485</v>
          </cell>
          <cell r="E710">
            <v>25</v>
          </cell>
          <cell r="F710">
            <v>141</v>
          </cell>
        </row>
        <row r="711">
          <cell r="A711">
            <v>36444</v>
          </cell>
          <cell r="B711">
            <v>141.72999999999999</v>
          </cell>
          <cell r="C711">
            <v>141.77158257713199</v>
          </cell>
          <cell r="D711">
            <v>13775</v>
          </cell>
          <cell r="E711">
            <v>22</v>
          </cell>
          <cell r="F711">
            <v>141</v>
          </cell>
        </row>
        <row r="712">
          <cell r="A712">
            <v>36445</v>
          </cell>
          <cell r="B712">
            <v>141.94999999999999</v>
          </cell>
          <cell r="C712">
            <v>141.97425903614501</v>
          </cell>
          <cell r="D712">
            <v>8300</v>
          </cell>
          <cell r="E712">
            <v>27</v>
          </cell>
          <cell r="F712">
            <v>141</v>
          </cell>
        </row>
        <row r="713">
          <cell r="A713">
            <v>36446</v>
          </cell>
          <cell r="B713">
            <v>141.5</v>
          </cell>
          <cell r="C713">
            <v>141.63370512065899</v>
          </cell>
          <cell r="D713">
            <v>16990</v>
          </cell>
          <cell r="E713">
            <v>24</v>
          </cell>
          <cell r="F713">
            <v>141</v>
          </cell>
        </row>
        <row r="714">
          <cell r="A714">
            <v>36447</v>
          </cell>
          <cell r="B714">
            <v>140.94999999999999</v>
          </cell>
          <cell r="C714">
            <v>140.95249999999999</v>
          </cell>
          <cell r="D714">
            <v>12780</v>
          </cell>
          <cell r="E714">
            <v>24</v>
          </cell>
          <cell r="F714">
            <v>141</v>
          </cell>
        </row>
        <row r="715">
          <cell r="A715">
            <v>36448</v>
          </cell>
          <cell r="B715">
            <v>140.83000000000001</v>
          </cell>
          <cell r="C715">
            <v>140.83960484957299</v>
          </cell>
          <cell r="D715">
            <v>11135</v>
          </cell>
          <cell r="E715">
            <v>23</v>
          </cell>
          <cell r="F715">
            <v>141</v>
          </cell>
        </row>
        <row r="716">
          <cell r="A716">
            <v>36451</v>
          </cell>
          <cell r="B716">
            <v>140.6</v>
          </cell>
          <cell r="C716">
            <v>140.577273972603</v>
          </cell>
          <cell r="D716">
            <v>7300</v>
          </cell>
          <cell r="E716">
            <v>25</v>
          </cell>
          <cell r="F716">
            <v>141</v>
          </cell>
        </row>
        <row r="717">
          <cell r="A717">
            <v>36452</v>
          </cell>
          <cell r="B717">
            <v>140.71</v>
          </cell>
          <cell r="C717">
            <v>140.800478402229</v>
          </cell>
          <cell r="D717">
            <v>10765</v>
          </cell>
          <cell r="E717">
            <v>22</v>
          </cell>
          <cell r="F717">
            <v>141</v>
          </cell>
        </row>
        <row r="718">
          <cell r="A718">
            <v>36453</v>
          </cell>
          <cell r="B718">
            <v>140.44</v>
          </cell>
          <cell r="C718">
            <v>140.47954390451801</v>
          </cell>
          <cell r="D718">
            <v>11730</v>
          </cell>
          <cell r="E718">
            <v>23</v>
          </cell>
          <cell r="F718">
            <v>141</v>
          </cell>
        </row>
        <row r="719">
          <cell r="A719">
            <v>36454</v>
          </cell>
          <cell r="B719">
            <v>140.59</v>
          </cell>
          <cell r="C719">
            <v>140.51508842849901</v>
          </cell>
          <cell r="D719">
            <v>9895</v>
          </cell>
          <cell r="E719">
            <v>24</v>
          </cell>
          <cell r="F719">
            <v>141</v>
          </cell>
        </row>
        <row r="720">
          <cell r="A720">
            <v>36455</v>
          </cell>
          <cell r="B720">
            <v>140.57</v>
          </cell>
          <cell r="C720">
            <v>140.559872231687</v>
          </cell>
          <cell r="D720">
            <v>11740</v>
          </cell>
          <cell r="E720">
            <v>24</v>
          </cell>
          <cell r="F720">
            <v>141</v>
          </cell>
        </row>
        <row r="721">
          <cell r="A721">
            <v>36459</v>
          </cell>
          <cell r="B721">
            <v>140.53</v>
          </cell>
          <cell r="C721">
            <v>140.53268163804501</v>
          </cell>
          <cell r="D721">
            <v>7570</v>
          </cell>
          <cell r="E721">
            <v>20</v>
          </cell>
          <cell r="F721">
            <v>141</v>
          </cell>
        </row>
        <row r="722">
          <cell r="A722">
            <v>36460</v>
          </cell>
          <cell r="B722">
            <v>140.31</v>
          </cell>
          <cell r="C722">
            <v>140.32038349796599</v>
          </cell>
          <cell r="D722">
            <v>8605</v>
          </cell>
          <cell r="E722">
            <v>25</v>
          </cell>
          <cell r="F722">
            <v>140.80000000000001</v>
          </cell>
        </row>
        <row r="723">
          <cell r="A723">
            <v>36461</v>
          </cell>
          <cell r="B723">
            <v>140.34</v>
          </cell>
          <cell r="C723">
            <v>140.14950623202299</v>
          </cell>
          <cell r="D723">
            <v>10430</v>
          </cell>
          <cell r="E723">
            <v>23</v>
          </cell>
          <cell r="F723">
            <v>140.80000000000001</v>
          </cell>
        </row>
        <row r="724">
          <cell r="A724">
            <v>36462</v>
          </cell>
          <cell r="B724">
            <v>140.07</v>
          </cell>
          <cell r="C724">
            <v>140.223926161175</v>
          </cell>
          <cell r="D724">
            <v>12595</v>
          </cell>
          <cell r="E724">
            <v>26</v>
          </cell>
          <cell r="F724">
            <v>140.80000000000001</v>
          </cell>
        </row>
        <row r="725">
          <cell r="A725">
            <v>36465</v>
          </cell>
          <cell r="B725">
            <v>140.07</v>
          </cell>
          <cell r="C725">
            <v>140.028614215467</v>
          </cell>
          <cell r="D725">
            <v>11185</v>
          </cell>
          <cell r="E725">
            <v>22</v>
          </cell>
          <cell r="F725">
            <v>140.6</v>
          </cell>
        </row>
        <row r="726">
          <cell r="A726">
            <v>36466</v>
          </cell>
          <cell r="B726">
            <v>140</v>
          </cell>
          <cell r="C726">
            <v>139.956147783251</v>
          </cell>
          <cell r="D726">
            <v>20300</v>
          </cell>
          <cell r="E726">
            <v>26</v>
          </cell>
          <cell r="F726">
            <v>140.6</v>
          </cell>
        </row>
        <row r="727">
          <cell r="A727">
            <v>36467</v>
          </cell>
          <cell r="B727">
            <v>139.91</v>
          </cell>
          <cell r="C727">
            <v>140.057458279846</v>
          </cell>
          <cell r="D727">
            <v>7790</v>
          </cell>
          <cell r="E727">
            <v>22</v>
          </cell>
          <cell r="F727">
            <v>140.4</v>
          </cell>
        </row>
        <row r="728">
          <cell r="A728">
            <v>36468</v>
          </cell>
          <cell r="B728">
            <v>140.16999999999999</v>
          </cell>
          <cell r="C728">
            <v>140.11000000000001</v>
          </cell>
          <cell r="D728">
            <v>11535</v>
          </cell>
          <cell r="E728">
            <v>24</v>
          </cell>
          <cell r="F728">
            <v>140.4</v>
          </cell>
        </row>
        <row r="729">
          <cell r="A729">
            <v>36469</v>
          </cell>
          <cell r="B729">
            <v>140.21</v>
          </cell>
          <cell r="C729">
            <v>140.352349448685</v>
          </cell>
          <cell r="D729">
            <v>11790</v>
          </cell>
          <cell r="E729">
            <v>25</v>
          </cell>
          <cell r="F729">
            <v>140.4</v>
          </cell>
        </row>
        <row r="730">
          <cell r="A730">
            <v>36472</v>
          </cell>
          <cell r="B730">
            <v>139.91</v>
          </cell>
          <cell r="C730">
            <v>139.96821658615099</v>
          </cell>
          <cell r="D730">
            <v>12420</v>
          </cell>
          <cell r="E730">
            <v>22</v>
          </cell>
          <cell r="F730">
            <v>140.4</v>
          </cell>
        </row>
        <row r="731">
          <cell r="A731">
            <v>36473</v>
          </cell>
          <cell r="B731">
            <v>139.91999999999999</v>
          </cell>
          <cell r="C731">
            <v>139.93000337952</v>
          </cell>
          <cell r="D731">
            <v>14795</v>
          </cell>
          <cell r="E731">
            <v>24</v>
          </cell>
          <cell r="F731">
            <v>140.4</v>
          </cell>
        </row>
        <row r="732">
          <cell r="A732">
            <v>36474</v>
          </cell>
          <cell r="B732">
            <v>139.9</v>
          </cell>
          <cell r="C732">
            <v>139.920034013605</v>
          </cell>
          <cell r="D732">
            <v>10290</v>
          </cell>
          <cell r="E732">
            <v>26</v>
          </cell>
          <cell r="F732">
            <v>140.19999999999999</v>
          </cell>
        </row>
        <row r="733">
          <cell r="A733">
            <v>36475</v>
          </cell>
          <cell r="B733">
            <v>139.76</v>
          </cell>
          <cell r="C733">
            <v>139.447611940299</v>
          </cell>
          <cell r="D733">
            <v>13400</v>
          </cell>
          <cell r="E733">
            <v>23</v>
          </cell>
          <cell r="F733">
            <v>140.19999999999999</v>
          </cell>
        </row>
        <row r="734">
          <cell r="A734">
            <v>36476</v>
          </cell>
          <cell r="B734">
            <v>139.57</v>
          </cell>
          <cell r="C734">
            <v>139.61348560700901</v>
          </cell>
          <cell r="D734">
            <v>7990</v>
          </cell>
          <cell r="E734">
            <v>25</v>
          </cell>
          <cell r="F734">
            <v>140.19999999999999</v>
          </cell>
        </row>
        <row r="735">
          <cell r="A735">
            <v>36479</v>
          </cell>
          <cell r="B735">
            <v>139.16</v>
          </cell>
          <cell r="C735">
            <v>139.102857572115</v>
          </cell>
          <cell r="D735">
            <v>16640</v>
          </cell>
          <cell r="E735">
            <v>24</v>
          </cell>
          <cell r="F735">
            <v>140</v>
          </cell>
        </row>
        <row r="736">
          <cell r="A736">
            <v>36480</v>
          </cell>
          <cell r="B736">
            <v>139.08000000000001</v>
          </cell>
          <cell r="C736">
            <v>139.11401360544201</v>
          </cell>
          <cell r="D736">
            <v>6615</v>
          </cell>
          <cell r="E736">
            <v>25</v>
          </cell>
          <cell r="F736">
            <v>140</v>
          </cell>
        </row>
        <row r="737">
          <cell r="A737">
            <v>36481</v>
          </cell>
          <cell r="B737">
            <v>138.87</v>
          </cell>
          <cell r="C737">
            <v>138.715216</v>
          </cell>
          <cell r="D737">
            <v>12500</v>
          </cell>
          <cell r="E737">
            <v>24</v>
          </cell>
          <cell r="F737">
            <v>139.80000000000001</v>
          </cell>
        </row>
        <row r="738">
          <cell r="A738">
            <v>36482</v>
          </cell>
          <cell r="B738">
            <v>138.4</v>
          </cell>
          <cell r="C738">
            <v>138.39951952662699</v>
          </cell>
          <cell r="D738">
            <v>21125</v>
          </cell>
          <cell r="E738">
            <v>21</v>
          </cell>
          <cell r="F738">
            <v>139.80000000000001</v>
          </cell>
        </row>
        <row r="739">
          <cell r="A739">
            <v>36483</v>
          </cell>
          <cell r="B739">
            <v>138.11000000000001</v>
          </cell>
          <cell r="C739">
            <v>138.22176470588263</v>
          </cell>
          <cell r="D739">
            <v>6970</v>
          </cell>
          <cell r="E739">
            <v>17</v>
          </cell>
          <cell r="F739">
            <v>139.80000000000001</v>
          </cell>
        </row>
        <row r="740">
          <cell r="A740">
            <v>36486</v>
          </cell>
          <cell r="B740">
            <v>137.84</v>
          </cell>
          <cell r="C740">
            <v>137.81573731626401</v>
          </cell>
          <cell r="D740">
            <v>10545</v>
          </cell>
          <cell r="E740">
            <v>19</v>
          </cell>
          <cell r="F740">
            <v>139</v>
          </cell>
        </row>
        <row r="741">
          <cell r="A741">
            <v>36487</v>
          </cell>
          <cell r="B741">
            <v>137.6</v>
          </cell>
          <cell r="C741">
            <v>137.58041150223099</v>
          </cell>
          <cell r="D741">
            <v>20170</v>
          </cell>
          <cell r="E741">
            <v>21</v>
          </cell>
          <cell r="F741">
            <v>139</v>
          </cell>
        </row>
        <row r="742">
          <cell r="A742">
            <v>36488</v>
          </cell>
          <cell r="B742">
            <v>137.6</v>
          </cell>
          <cell r="C742">
            <v>137.58041150223099</v>
          </cell>
          <cell r="D742">
            <v>20170</v>
          </cell>
          <cell r="E742">
            <v>21</v>
          </cell>
          <cell r="F742">
            <v>138.19999999999999</v>
          </cell>
        </row>
        <row r="743">
          <cell r="A743">
            <v>36489</v>
          </cell>
          <cell r="B743">
            <v>137.78</v>
          </cell>
          <cell r="C743">
            <v>137.78058997050201</v>
          </cell>
          <cell r="D743">
            <v>4995</v>
          </cell>
          <cell r="E743">
            <v>21</v>
          </cell>
          <cell r="F743">
            <v>138.19999999999999</v>
          </cell>
        </row>
        <row r="744">
          <cell r="A744">
            <v>36490</v>
          </cell>
          <cell r="B744">
            <v>137.69</v>
          </cell>
          <cell r="C744">
            <v>137.670086355786</v>
          </cell>
          <cell r="D744">
            <v>2895</v>
          </cell>
          <cell r="E744">
            <v>18</v>
          </cell>
          <cell r="F744">
            <v>138.19999999999999</v>
          </cell>
        </row>
        <row r="745">
          <cell r="A745">
            <v>36493</v>
          </cell>
          <cell r="B745">
            <v>137.75</v>
          </cell>
          <cell r="C745">
            <v>137.72632352941201</v>
          </cell>
          <cell r="D745">
            <v>340</v>
          </cell>
          <cell r="E745">
            <v>16</v>
          </cell>
          <cell r="F745">
            <v>138</v>
          </cell>
        </row>
        <row r="746">
          <cell r="A746">
            <v>36494</v>
          </cell>
          <cell r="B746">
            <v>137.91999999999999</v>
          </cell>
          <cell r="C746">
            <v>137.90101694915299</v>
          </cell>
          <cell r="D746">
            <v>6195</v>
          </cell>
          <cell r="E746">
            <v>21</v>
          </cell>
          <cell r="F746">
            <v>138</v>
          </cell>
        </row>
        <row r="747">
          <cell r="A747">
            <v>36495</v>
          </cell>
          <cell r="B747">
            <v>138.04</v>
          </cell>
          <cell r="C747">
            <v>138.048995283019</v>
          </cell>
          <cell r="D747">
            <v>10600</v>
          </cell>
          <cell r="E747">
            <v>18</v>
          </cell>
          <cell r="F747">
            <v>138</v>
          </cell>
        </row>
        <row r="748">
          <cell r="A748">
            <v>36496</v>
          </cell>
          <cell r="B748">
            <v>138.15</v>
          </cell>
          <cell r="C748">
            <v>138.07460829493101</v>
          </cell>
          <cell r="D748">
            <v>1085</v>
          </cell>
          <cell r="E748">
            <v>21</v>
          </cell>
          <cell r="F748">
            <v>138</v>
          </cell>
        </row>
        <row r="749">
          <cell r="A749">
            <v>36497</v>
          </cell>
          <cell r="B749">
            <v>138.19</v>
          </cell>
          <cell r="C749">
            <v>138.1825</v>
          </cell>
          <cell r="D749">
            <v>820</v>
          </cell>
          <cell r="E749">
            <v>21</v>
          </cell>
          <cell r="F749">
            <v>138</v>
          </cell>
        </row>
        <row r="750">
          <cell r="A750">
            <v>36500</v>
          </cell>
          <cell r="B750">
            <v>138.33000000000001</v>
          </cell>
          <cell r="C750">
            <v>138.33974530271399</v>
          </cell>
          <cell r="D750">
            <v>11975</v>
          </cell>
          <cell r="E750">
            <v>22</v>
          </cell>
          <cell r="F750">
            <v>138.19999999999999</v>
          </cell>
        </row>
        <row r="751">
          <cell r="A751">
            <v>36501</v>
          </cell>
          <cell r="B751">
            <v>138.38</v>
          </cell>
          <cell r="C751">
            <v>138.36335628227201</v>
          </cell>
          <cell r="D751">
            <v>2905</v>
          </cell>
          <cell r="E751">
            <v>20</v>
          </cell>
          <cell r="F751">
            <v>138.19999999999999</v>
          </cell>
        </row>
        <row r="752">
          <cell r="A752">
            <v>36502</v>
          </cell>
          <cell r="B752">
            <v>138.38</v>
          </cell>
          <cell r="C752">
            <v>138.36715311004801</v>
          </cell>
          <cell r="D752">
            <v>2090</v>
          </cell>
          <cell r="E752">
            <v>20</v>
          </cell>
          <cell r="F752">
            <v>138.35</v>
          </cell>
        </row>
        <row r="753">
          <cell r="A753">
            <v>36503</v>
          </cell>
          <cell r="B753">
            <v>138.29</v>
          </cell>
          <cell r="C753">
            <v>138.31308855291601</v>
          </cell>
          <cell r="D753">
            <v>2315</v>
          </cell>
          <cell r="E753">
            <v>19</v>
          </cell>
          <cell r="F753">
            <v>138.35</v>
          </cell>
        </row>
        <row r="754">
          <cell r="A754">
            <v>36504</v>
          </cell>
          <cell r="B754">
            <v>138.25</v>
          </cell>
          <cell r="C754">
            <v>138.23976915005201</v>
          </cell>
          <cell r="D754">
            <v>4765</v>
          </cell>
          <cell r="E754">
            <v>21</v>
          </cell>
          <cell r="F754">
            <v>138.35</v>
          </cell>
        </row>
        <row r="755">
          <cell r="A755">
            <v>36507</v>
          </cell>
          <cell r="B755">
            <v>138.16999999999999</v>
          </cell>
          <cell r="C755">
            <v>138.16983585029499</v>
          </cell>
          <cell r="D755">
            <v>7615</v>
          </cell>
          <cell r="E755">
            <v>20</v>
          </cell>
          <cell r="F755">
            <v>138.35</v>
          </cell>
        </row>
        <row r="756">
          <cell r="A756">
            <v>36508</v>
          </cell>
          <cell r="B756">
            <v>138.1</v>
          </cell>
          <cell r="C756">
            <v>138.07582608695699</v>
          </cell>
          <cell r="D756">
            <v>575</v>
          </cell>
          <cell r="E756">
            <v>18</v>
          </cell>
          <cell r="F756">
            <v>138.35</v>
          </cell>
        </row>
        <row r="757">
          <cell r="A757">
            <v>36509</v>
          </cell>
          <cell r="B757">
            <v>138.04</v>
          </cell>
          <cell r="C757">
            <v>138.053846153846</v>
          </cell>
          <cell r="D757">
            <v>325</v>
          </cell>
          <cell r="E757">
            <v>16</v>
          </cell>
          <cell r="F757">
            <v>138.25</v>
          </cell>
        </row>
        <row r="758">
          <cell r="A758">
            <v>36513</v>
          </cell>
          <cell r="B758">
            <v>138.02000000000001</v>
          </cell>
          <cell r="C758">
            <v>138.01052803129099</v>
          </cell>
          <cell r="D758">
            <v>7670</v>
          </cell>
          <cell r="E758">
            <v>11</v>
          </cell>
          <cell r="F758">
            <v>138.25</v>
          </cell>
        </row>
        <row r="759">
          <cell r="A759">
            <v>36514</v>
          </cell>
          <cell r="B759">
            <v>137.99</v>
          </cell>
          <cell r="C759">
            <v>137.990905292479</v>
          </cell>
          <cell r="D759">
            <v>3590</v>
          </cell>
          <cell r="E759">
            <v>17</v>
          </cell>
          <cell r="F759">
            <v>138.25</v>
          </cell>
        </row>
        <row r="760">
          <cell r="A760">
            <v>36515</v>
          </cell>
          <cell r="B760">
            <v>138.11000000000001</v>
          </cell>
          <cell r="C760">
            <v>138.11862244898001</v>
          </cell>
          <cell r="D760">
            <v>980</v>
          </cell>
          <cell r="E760">
            <v>17</v>
          </cell>
          <cell r="F760">
            <v>138.25</v>
          </cell>
        </row>
        <row r="761">
          <cell r="A761">
            <v>36516</v>
          </cell>
          <cell r="B761">
            <v>138.22999999999999</v>
          </cell>
          <cell r="C761">
            <v>138.24509960159401</v>
          </cell>
          <cell r="D761">
            <v>1255</v>
          </cell>
          <cell r="E761">
            <v>20</v>
          </cell>
          <cell r="F761">
            <v>138.25</v>
          </cell>
        </row>
        <row r="762">
          <cell r="A762">
            <v>36517</v>
          </cell>
          <cell r="B762">
            <v>138.12</v>
          </cell>
          <cell r="C762">
            <v>138.09458333333299</v>
          </cell>
          <cell r="D762">
            <v>120</v>
          </cell>
          <cell r="E762">
            <v>17</v>
          </cell>
          <cell r="F762">
            <v>138.25</v>
          </cell>
        </row>
        <row r="763">
          <cell r="A763">
            <v>36518</v>
          </cell>
          <cell r="B763">
            <v>138.08000000000001</v>
          </cell>
          <cell r="C763">
            <v>138.06859078590799</v>
          </cell>
          <cell r="D763">
            <v>1845</v>
          </cell>
          <cell r="E763">
            <v>15</v>
          </cell>
          <cell r="F763">
            <v>138.25</v>
          </cell>
        </row>
        <row r="764">
          <cell r="A764">
            <v>36521</v>
          </cell>
          <cell r="B764">
            <v>138.03</v>
          </cell>
          <cell r="C764">
            <v>138.03</v>
          </cell>
          <cell r="D764">
            <v>130</v>
          </cell>
          <cell r="E764">
            <v>16</v>
          </cell>
          <cell r="F764">
            <v>138.19999999999999</v>
          </cell>
        </row>
        <row r="765">
          <cell r="A765">
            <v>36522</v>
          </cell>
          <cell r="B765">
            <v>138.12</v>
          </cell>
          <cell r="C765">
            <v>138.12161290322601</v>
          </cell>
          <cell r="D765">
            <v>310</v>
          </cell>
          <cell r="E765">
            <v>11</v>
          </cell>
          <cell r="F765">
            <v>138.19999999999999</v>
          </cell>
        </row>
        <row r="766">
          <cell r="A766">
            <v>36523</v>
          </cell>
          <cell r="B766">
            <v>138.25</v>
          </cell>
          <cell r="C766">
            <v>138.24928353658501</v>
          </cell>
          <cell r="D766">
            <v>13120</v>
          </cell>
          <cell r="E766">
            <v>19</v>
          </cell>
          <cell r="F766">
            <v>138.19999999999999</v>
          </cell>
        </row>
        <row r="767">
          <cell r="A767">
            <v>36531</v>
          </cell>
          <cell r="B767">
            <v>138.6</v>
          </cell>
          <cell r="C767">
            <v>138.590642722117</v>
          </cell>
          <cell r="D767">
            <v>5290</v>
          </cell>
          <cell r="E767">
            <v>23</v>
          </cell>
          <cell r="F767">
            <v>138.19999999999999</v>
          </cell>
        </row>
        <row r="768">
          <cell r="A768">
            <v>36532</v>
          </cell>
          <cell r="B768">
            <v>138.71</v>
          </cell>
          <cell r="C768">
            <v>138.72275612822099</v>
          </cell>
          <cell r="D768">
            <v>15910</v>
          </cell>
          <cell r="E768">
            <v>19</v>
          </cell>
          <cell r="F768">
            <v>138.19999999999999</v>
          </cell>
        </row>
        <row r="769">
          <cell r="A769">
            <v>36535</v>
          </cell>
          <cell r="B769">
            <v>138.88999999999999</v>
          </cell>
          <cell r="C769">
            <v>138.897451247166</v>
          </cell>
          <cell r="D769">
            <v>11025</v>
          </cell>
          <cell r="E769">
            <v>23</v>
          </cell>
          <cell r="F769">
            <v>138.69999999999999</v>
          </cell>
        </row>
        <row r="770">
          <cell r="A770">
            <v>36536</v>
          </cell>
          <cell r="B770">
            <v>138.91999999999999</v>
          </cell>
          <cell r="C770">
            <v>138.955581188997</v>
          </cell>
          <cell r="D770">
            <v>16905</v>
          </cell>
          <cell r="E770">
            <v>19</v>
          </cell>
          <cell r="F770">
            <v>138.69999999999999</v>
          </cell>
        </row>
        <row r="771">
          <cell r="A771">
            <v>36537</v>
          </cell>
          <cell r="B771">
            <v>139.1</v>
          </cell>
          <cell r="C771">
            <v>139.099880952381</v>
          </cell>
          <cell r="D771">
            <v>1260</v>
          </cell>
          <cell r="E771">
            <v>14</v>
          </cell>
          <cell r="F771">
            <v>138.94999999999999</v>
          </cell>
        </row>
        <row r="772">
          <cell r="A772">
            <v>36538</v>
          </cell>
          <cell r="B772">
            <v>139.19999999999999</v>
          </cell>
          <cell r="C772">
            <v>139.197948717949</v>
          </cell>
          <cell r="D772">
            <v>4875</v>
          </cell>
          <cell r="E772">
            <v>16</v>
          </cell>
          <cell r="F772">
            <v>138.94999999999999</v>
          </cell>
        </row>
        <row r="773">
          <cell r="A773">
            <v>36539</v>
          </cell>
          <cell r="B773">
            <v>139.36000000000001</v>
          </cell>
          <cell r="C773">
            <v>139.35952853597999</v>
          </cell>
          <cell r="D773">
            <v>8060</v>
          </cell>
          <cell r="E773">
            <v>18</v>
          </cell>
          <cell r="F773">
            <v>138.94999999999999</v>
          </cell>
        </row>
        <row r="774">
          <cell r="A774">
            <v>17.010000000000002</v>
          </cell>
          <cell r="B774">
            <v>139.61000000000001</v>
          </cell>
          <cell r="C774">
            <v>139.597472527473</v>
          </cell>
          <cell r="D774">
            <v>4550</v>
          </cell>
          <cell r="E774">
            <v>14</v>
          </cell>
          <cell r="F774">
            <v>139.4</v>
          </cell>
        </row>
        <row r="775">
          <cell r="A775">
            <v>18</v>
          </cell>
          <cell r="B775">
            <v>139.59</v>
          </cell>
          <cell r="C775">
            <v>139.558720682303</v>
          </cell>
          <cell r="D775">
            <v>2345</v>
          </cell>
          <cell r="E775">
            <v>20</v>
          </cell>
          <cell r="F775">
            <v>139.4</v>
          </cell>
        </row>
        <row r="776">
          <cell r="A776">
            <v>19</v>
          </cell>
          <cell r="B776">
            <v>139.5</v>
          </cell>
          <cell r="C776">
            <v>139.50050955414</v>
          </cell>
          <cell r="D776">
            <v>785</v>
          </cell>
          <cell r="E776">
            <v>13</v>
          </cell>
          <cell r="F776">
            <v>139.5</v>
          </cell>
        </row>
        <row r="777">
          <cell r="A777">
            <v>20</v>
          </cell>
          <cell r="B777">
            <v>139.47999999999999</v>
          </cell>
          <cell r="C777">
            <v>139.457738095238</v>
          </cell>
          <cell r="D777">
            <v>420</v>
          </cell>
          <cell r="E777">
            <v>12</v>
          </cell>
          <cell r="F777">
            <v>139.5</v>
          </cell>
        </row>
        <row r="778">
          <cell r="A778">
            <v>21</v>
          </cell>
          <cell r="B778">
            <v>139.44999999999999</v>
          </cell>
          <cell r="C778">
            <v>139.451408775982</v>
          </cell>
          <cell r="D778">
            <v>2165</v>
          </cell>
          <cell r="E778">
            <v>12</v>
          </cell>
          <cell r="F778">
            <v>139.5</v>
          </cell>
        </row>
        <row r="779">
          <cell r="A779">
            <v>24.01</v>
          </cell>
          <cell r="B779">
            <v>139.44999999999999</v>
          </cell>
          <cell r="C779">
            <v>139.446666666667</v>
          </cell>
          <cell r="D779">
            <v>15</v>
          </cell>
          <cell r="E779">
            <v>13</v>
          </cell>
          <cell r="F779">
            <v>139.5</v>
          </cell>
        </row>
        <row r="780">
          <cell r="A780">
            <v>25</v>
          </cell>
          <cell r="B780">
            <v>139.49</v>
          </cell>
          <cell r="C780">
            <v>139.47978260869601</v>
          </cell>
          <cell r="D780">
            <v>230</v>
          </cell>
          <cell r="E780">
            <v>16</v>
          </cell>
          <cell r="F780">
            <v>139.5</v>
          </cell>
        </row>
        <row r="781">
          <cell r="A781">
            <v>26</v>
          </cell>
          <cell r="B781">
            <v>139.4</v>
          </cell>
          <cell r="C781">
            <v>139.40016090104601</v>
          </cell>
          <cell r="D781">
            <v>6215</v>
          </cell>
          <cell r="E781">
            <v>14</v>
          </cell>
          <cell r="F781">
            <v>139.5</v>
          </cell>
        </row>
        <row r="782">
          <cell r="A782">
            <v>27</v>
          </cell>
          <cell r="B782">
            <v>139.38999999999999</v>
          </cell>
          <cell r="C782">
            <v>139.390779220779</v>
          </cell>
          <cell r="D782">
            <v>385</v>
          </cell>
          <cell r="E782">
            <v>13</v>
          </cell>
          <cell r="F782">
            <v>139.5</v>
          </cell>
        </row>
        <row r="783">
          <cell r="A783">
            <v>28</v>
          </cell>
          <cell r="B783">
            <v>139.37</v>
          </cell>
          <cell r="C783">
            <v>139.38257918552</v>
          </cell>
          <cell r="D783">
            <v>3315</v>
          </cell>
          <cell r="E783">
            <v>16</v>
          </cell>
          <cell r="F783">
            <v>139.5</v>
          </cell>
        </row>
        <row r="784">
          <cell r="A784">
            <v>36556</v>
          </cell>
          <cell r="B784">
            <v>139.38999999999999</v>
          </cell>
          <cell r="C784">
            <v>139.383513513514</v>
          </cell>
          <cell r="D784">
            <v>370</v>
          </cell>
          <cell r="E784">
            <v>14</v>
          </cell>
          <cell r="F784">
            <v>139.44999999999999</v>
          </cell>
        </row>
        <row r="785">
          <cell r="A785">
            <v>36557</v>
          </cell>
          <cell r="B785">
            <v>139.36000000000001</v>
          </cell>
          <cell r="C785">
            <v>139.35074897119301</v>
          </cell>
          <cell r="D785">
            <v>6075</v>
          </cell>
          <cell r="E785">
            <v>15</v>
          </cell>
          <cell r="F785">
            <v>139.44999999999999</v>
          </cell>
        </row>
        <row r="786">
          <cell r="A786">
            <v>36558</v>
          </cell>
          <cell r="B786">
            <v>139.34</v>
          </cell>
          <cell r="C786">
            <v>139.34</v>
          </cell>
          <cell r="D786">
            <v>2900</v>
          </cell>
          <cell r="E786">
            <v>13</v>
          </cell>
          <cell r="F786">
            <v>139.4</v>
          </cell>
        </row>
        <row r="787">
          <cell r="A787">
            <v>36559</v>
          </cell>
          <cell r="B787">
            <v>139.37</v>
          </cell>
          <cell r="C787">
            <v>139.37</v>
          </cell>
          <cell r="D787">
            <v>2200</v>
          </cell>
          <cell r="E787">
            <v>19</v>
          </cell>
          <cell r="F787">
            <v>139.4</v>
          </cell>
        </row>
        <row r="788">
          <cell r="A788">
            <v>36560</v>
          </cell>
          <cell r="B788">
            <v>139.44999999999999</v>
          </cell>
          <cell r="C788">
            <v>139.393803339518</v>
          </cell>
          <cell r="D788">
            <v>5390</v>
          </cell>
          <cell r="E788">
            <v>14</v>
          </cell>
          <cell r="F788">
            <v>139.4</v>
          </cell>
        </row>
        <row r="789">
          <cell r="A789">
            <v>36563</v>
          </cell>
          <cell r="B789">
            <v>139.6</v>
          </cell>
          <cell r="C789">
            <v>139.57876234364701</v>
          </cell>
          <cell r="D789">
            <v>7595</v>
          </cell>
          <cell r="E789">
            <v>18</v>
          </cell>
          <cell r="F789">
            <v>139.44999999999999</v>
          </cell>
        </row>
        <row r="790">
          <cell r="A790">
            <v>36564</v>
          </cell>
          <cell r="B790">
            <v>139.68</v>
          </cell>
          <cell r="C790">
            <v>139.68301339285699</v>
          </cell>
          <cell r="D790">
            <v>4480</v>
          </cell>
          <cell r="E790">
            <v>19</v>
          </cell>
          <cell r="F790">
            <v>139.44999999999999</v>
          </cell>
        </row>
        <row r="791">
          <cell r="A791">
            <v>36565</v>
          </cell>
          <cell r="B791">
            <v>139.82</v>
          </cell>
          <cell r="C791">
            <v>139.81577276524601</v>
          </cell>
          <cell r="D791">
            <v>5985</v>
          </cell>
          <cell r="E791">
            <v>18</v>
          </cell>
          <cell r="F791">
            <v>139.65</v>
          </cell>
        </row>
        <row r="792">
          <cell r="A792">
            <v>36566</v>
          </cell>
          <cell r="B792">
            <v>139.86000000000001</v>
          </cell>
          <cell r="C792">
            <v>139.856677367576</v>
          </cell>
          <cell r="D792">
            <v>3115</v>
          </cell>
          <cell r="E792">
            <v>19</v>
          </cell>
          <cell r="F792">
            <v>139.65</v>
          </cell>
        </row>
        <row r="793">
          <cell r="A793">
            <v>36567</v>
          </cell>
          <cell r="B793">
            <v>139.83000000000001</v>
          </cell>
          <cell r="C793">
            <v>139.83750000000001</v>
          </cell>
          <cell r="D793">
            <v>5060</v>
          </cell>
          <cell r="E793">
            <v>19</v>
          </cell>
          <cell r="F793">
            <v>139.65</v>
          </cell>
        </row>
        <row r="794">
          <cell r="A794">
            <v>36570</v>
          </cell>
          <cell r="B794">
            <v>139.88999999999999</v>
          </cell>
          <cell r="C794">
            <v>139.90445273631801</v>
          </cell>
          <cell r="D794">
            <v>2010</v>
          </cell>
          <cell r="E794">
            <v>18</v>
          </cell>
          <cell r="F794">
            <v>139.85</v>
          </cell>
        </row>
        <row r="795">
          <cell r="A795">
            <v>36571</v>
          </cell>
          <cell r="B795">
            <v>139.85</v>
          </cell>
          <cell r="C795">
            <v>139.851764705882</v>
          </cell>
          <cell r="D795">
            <v>4590</v>
          </cell>
          <cell r="E795">
            <v>17</v>
          </cell>
          <cell r="F795">
            <v>139.85</v>
          </cell>
        </row>
        <row r="796">
          <cell r="A796">
            <v>36572</v>
          </cell>
          <cell r="B796">
            <v>139.82</v>
          </cell>
          <cell r="C796">
            <v>139.82517461878999</v>
          </cell>
          <cell r="D796">
            <v>10165</v>
          </cell>
          <cell r="E796">
            <v>19</v>
          </cell>
          <cell r="F796">
            <v>139.85</v>
          </cell>
        </row>
        <row r="797">
          <cell r="A797">
            <v>36573</v>
          </cell>
          <cell r="B797">
            <v>139.80000000000001</v>
          </cell>
          <cell r="C797">
            <v>139.80335714285701</v>
          </cell>
          <cell r="D797">
            <v>2800</v>
          </cell>
          <cell r="E797">
            <v>18</v>
          </cell>
          <cell r="F797">
            <v>139.85</v>
          </cell>
        </row>
        <row r="798">
          <cell r="A798">
            <v>36574</v>
          </cell>
          <cell r="B798">
            <v>139.97</v>
          </cell>
          <cell r="C798">
            <v>139.93</v>
          </cell>
          <cell r="D798">
            <v>3525</v>
          </cell>
          <cell r="E798">
            <v>18</v>
          </cell>
          <cell r="F798">
            <v>139.85</v>
          </cell>
        </row>
        <row r="799">
          <cell r="A799">
            <v>36577</v>
          </cell>
          <cell r="B799">
            <v>140.16</v>
          </cell>
          <cell r="C799">
            <v>140.15491991991999</v>
          </cell>
          <cell r="D799">
            <v>9990</v>
          </cell>
          <cell r="E799">
            <v>16</v>
          </cell>
          <cell r="F799">
            <v>139.94999999999999</v>
          </cell>
        </row>
        <row r="800">
          <cell r="A800">
            <v>36578</v>
          </cell>
          <cell r="B800">
            <v>140.16</v>
          </cell>
          <cell r="C800">
            <v>140.184516728625</v>
          </cell>
          <cell r="D800">
            <v>2690</v>
          </cell>
          <cell r="E800">
            <v>18</v>
          </cell>
          <cell r="F800">
            <v>139.94999999999999</v>
          </cell>
        </row>
        <row r="801">
          <cell r="A801">
            <v>36579</v>
          </cell>
          <cell r="B801">
            <v>140.12</v>
          </cell>
          <cell r="C801">
            <v>140.089090909091</v>
          </cell>
          <cell r="D801">
            <v>3740</v>
          </cell>
          <cell r="E801">
            <v>17</v>
          </cell>
          <cell r="F801">
            <v>140.1</v>
          </cell>
        </row>
        <row r="802">
          <cell r="A802">
            <v>36580</v>
          </cell>
          <cell r="B802">
            <v>140.07</v>
          </cell>
          <cell r="C802">
            <v>140.059963898917</v>
          </cell>
          <cell r="D802">
            <v>2770</v>
          </cell>
          <cell r="E802">
            <v>19</v>
          </cell>
          <cell r="F802">
            <v>140.1</v>
          </cell>
        </row>
        <row r="803">
          <cell r="A803">
            <v>36581</v>
          </cell>
          <cell r="B803">
            <v>140.13</v>
          </cell>
          <cell r="C803">
            <v>140.12216374268999</v>
          </cell>
          <cell r="D803">
            <v>4275</v>
          </cell>
          <cell r="E803">
            <v>15</v>
          </cell>
          <cell r="F803">
            <v>140.1</v>
          </cell>
        </row>
        <row r="804">
          <cell r="A804">
            <v>36584</v>
          </cell>
          <cell r="B804">
            <v>140.32</v>
          </cell>
          <cell r="C804">
            <v>140.31660315732199</v>
          </cell>
          <cell r="D804">
            <v>9185</v>
          </cell>
          <cell r="E804">
            <v>19</v>
          </cell>
          <cell r="F804">
            <v>140.15</v>
          </cell>
        </row>
        <row r="805">
          <cell r="A805">
            <v>36585</v>
          </cell>
          <cell r="B805">
            <v>140.46</v>
          </cell>
          <cell r="C805">
            <v>140.43517453798799</v>
          </cell>
          <cell r="D805">
            <v>9740</v>
          </cell>
          <cell r="E805">
            <v>21</v>
          </cell>
          <cell r="F805">
            <v>140.15</v>
          </cell>
        </row>
        <row r="806">
          <cell r="A806">
            <v>36586</v>
          </cell>
          <cell r="B806">
            <v>140.69999999999999</v>
          </cell>
          <cell r="C806">
            <v>140.69999999999999</v>
          </cell>
          <cell r="D806">
            <v>18230</v>
          </cell>
          <cell r="E806">
            <v>22</v>
          </cell>
          <cell r="F806">
            <v>140.5</v>
          </cell>
        </row>
        <row r="807">
          <cell r="A807">
            <v>36587</v>
          </cell>
          <cell r="B807">
            <v>140.85</v>
          </cell>
          <cell r="C807">
            <v>140.847047619048</v>
          </cell>
          <cell r="D807">
            <v>3150</v>
          </cell>
          <cell r="E807">
            <v>19</v>
          </cell>
          <cell r="F807">
            <v>140.5</v>
          </cell>
        </row>
        <row r="808">
          <cell r="A808">
            <v>36588</v>
          </cell>
          <cell r="B808">
            <v>140.85</v>
          </cell>
          <cell r="C808">
            <v>140.83548717948699</v>
          </cell>
          <cell r="D808">
            <v>3900</v>
          </cell>
          <cell r="E808">
            <v>16</v>
          </cell>
          <cell r="F808">
            <v>140.5</v>
          </cell>
        </row>
        <row r="809">
          <cell r="A809">
            <v>36591</v>
          </cell>
          <cell r="B809">
            <v>141.06</v>
          </cell>
          <cell r="C809">
            <v>141.069550669216</v>
          </cell>
          <cell r="D809">
            <v>5230</v>
          </cell>
          <cell r="E809">
            <v>19</v>
          </cell>
          <cell r="F809">
            <v>140.85</v>
          </cell>
        </row>
        <row r="810">
          <cell r="A810">
            <v>36592</v>
          </cell>
          <cell r="B810">
            <v>141.12</v>
          </cell>
          <cell r="C810">
            <v>141.11097911227199</v>
          </cell>
          <cell r="D810">
            <v>3830</v>
          </cell>
          <cell r="E810">
            <v>17</v>
          </cell>
          <cell r="F810">
            <v>140.85</v>
          </cell>
        </row>
        <row r="811">
          <cell r="A811">
            <v>36594</v>
          </cell>
          <cell r="B811">
            <v>141.25</v>
          </cell>
          <cell r="C811">
            <v>141.250252365931</v>
          </cell>
          <cell r="D811">
            <v>6340</v>
          </cell>
          <cell r="E811">
            <v>17</v>
          </cell>
          <cell r="F811">
            <v>141.05000000000001</v>
          </cell>
        </row>
        <row r="812">
          <cell r="A812">
            <v>36595</v>
          </cell>
          <cell r="B812">
            <v>141.35</v>
          </cell>
          <cell r="C812">
            <v>141.37042253521099</v>
          </cell>
          <cell r="D812">
            <v>2485</v>
          </cell>
          <cell r="E812">
            <v>20</v>
          </cell>
          <cell r="F812">
            <v>141.05000000000001</v>
          </cell>
        </row>
        <row r="813">
          <cell r="A813">
            <v>36598</v>
          </cell>
          <cell r="B813">
            <v>141.46</v>
          </cell>
          <cell r="C813">
            <v>141.48653956148701</v>
          </cell>
          <cell r="D813">
            <v>5245</v>
          </cell>
          <cell r="E813">
            <v>21</v>
          </cell>
          <cell r="F813">
            <v>141.30000000000001</v>
          </cell>
        </row>
        <row r="814">
          <cell r="A814">
            <v>36599</v>
          </cell>
          <cell r="B814">
            <v>141.35</v>
          </cell>
          <cell r="C814">
            <v>141.34255630630599</v>
          </cell>
          <cell r="D814">
            <v>4440</v>
          </cell>
          <cell r="E814">
            <v>19</v>
          </cell>
          <cell r="F814">
            <v>141.30000000000001</v>
          </cell>
        </row>
        <row r="815">
          <cell r="A815">
            <v>36600</v>
          </cell>
          <cell r="B815">
            <v>141.43</v>
          </cell>
          <cell r="C815">
            <v>141.376292134831</v>
          </cell>
          <cell r="D815">
            <v>2670</v>
          </cell>
          <cell r="E815">
            <v>16</v>
          </cell>
          <cell r="F815">
            <v>141.30000000000001</v>
          </cell>
        </row>
        <row r="816">
          <cell r="A816">
            <v>36601</v>
          </cell>
          <cell r="B816">
            <v>141.51</v>
          </cell>
          <cell r="C816">
            <v>141.47689089417599</v>
          </cell>
          <cell r="D816">
            <v>6095</v>
          </cell>
          <cell r="E816">
            <v>17</v>
          </cell>
          <cell r="F816">
            <v>141.30000000000001</v>
          </cell>
        </row>
        <row r="817">
          <cell r="A817">
            <v>36602</v>
          </cell>
          <cell r="B817">
            <v>141.68</v>
          </cell>
          <cell r="C817">
            <v>141.67385291766601</v>
          </cell>
          <cell r="D817">
            <v>12510</v>
          </cell>
          <cell r="E817">
            <v>20</v>
          </cell>
          <cell r="F817">
            <v>141.30000000000001</v>
          </cell>
        </row>
        <row r="818">
          <cell r="A818">
            <v>36605</v>
          </cell>
          <cell r="B818">
            <v>141.58000000000001</v>
          </cell>
          <cell r="C818">
            <v>141.58568608094799</v>
          </cell>
          <cell r="D818">
            <v>5065</v>
          </cell>
          <cell r="E818">
            <v>17</v>
          </cell>
          <cell r="F818">
            <v>141.5</v>
          </cell>
        </row>
        <row r="819">
          <cell r="A819">
            <v>36606</v>
          </cell>
          <cell r="B819">
            <v>141.41</v>
          </cell>
          <cell r="C819">
            <v>141.41807909604501</v>
          </cell>
          <cell r="D819">
            <v>4425</v>
          </cell>
          <cell r="E819">
            <v>18</v>
          </cell>
          <cell r="F819">
            <v>141.5</v>
          </cell>
        </row>
        <row r="820">
          <cell r="A820">
            <v>36608</v>
          </cell>
          <cell r="B820">
            <v>141.57</v>
          </cell>
          <cell r="C820">
            <v>141.56495370370399</v>
          </cell>
          <cell r="D820">
            <v>2160</v>
          </cell>
          <cell r="E820">
            <v>18</v>
          </cell>
          <cell r="F820">
            <v>141.44999999999999</v>
          </cell>
        </row>
        <row r="821">
          <cell r="A821">
            <v>36609</v>
          </cell>
          <cell r="B821">
            <v>141.74</v>
          </cell>
          <cell r="C821">
            <v>141.73338932213599</v>
          </cell>
          <cell r="D821">
            <v>8335</v>
          </cell>
          <cell r="E821">
            <v>18</v>
          </cell>
          <cell r="F821">
            <v>141.44999999999999</v>
          </cell>
        </row>
        <row r="822">
          <cell r="A822">
            <v>36612</v>
          </cell>
          <cell r="B822">
            <v>141.88</v>
          </cell>
          <cell r="C822">
            <v>141.88034196891201</v>
          </cell>
          <cell r="D822">
            <v>4825</v>
          </cell>
          <cell r="E822">
            <v>20</v>
          </cell>
          <cell r="F822">
            <v>141.6</v>
          </cell>
        </row>
        <row r="823">
          <cell r="A823">
            <v>36613</v>
          </cell>
          <cell r="B823">
            <v>141.94999999999999</v>
          </cell>
          <cell r="C823">
            <v>141.94934379457899</v>
          </cell>
          <cell r="D823">
            <v>7010</v>
          </cell>
          <cell r="E823">
            <v>18</v>
          </cell>
          <cell r="F823">
            <v>141.6</v>
          </cell>
        </row>
        <row r="824">
          <cell r="A824">
            <v>36614</v>
          </cell>
          <cell r="B824">
            <v>141.86000000000001</v>
          </cell>
          <cell r="C824">
            <v>141.85019379844999</v>
          </cell>
          <cell r="D824">
            <v>2580</v>
          </cell>
          <cell r="E824">
            <v>15</v>
          </cell>
          <cell r="F824">
            <v>141.80000000000001</v>
          </cell>
        </row>
        <row r="825">
          <cell r="A825">
            <v>36615</v>
          </cell>
          <cell r="B825">
            <v>141.94999999999999</v>
          </cell>
          <cell r="C825">
            <v>141.97257026060299</v>
          </cell>
          <cell r="D825">
            <v>9785</v>
          </cell>
          <cell r="E825">
            <v>18</v>
          </cell>
          <cell r="F825">
            <v>141.80000000000001</v>
          </cell>
        </row>
        <row r="826">
          <cell r="A826">
            <v>36616</v>
          </cell>
          <cell r="B826">
            <v>141.91</v>
          </cell>
          <cell r="C826">
            <v>141.94705882352901</v>
          </cell>
          <cell r="D826">
            <v>3315</v>
          </cell>
          <cell r="E826">
            <v>17</v>
          </cell>
          <cell r="F826">
            <v>141.80000000000001</v>
          </cell>
        </row>
        <row r="827">
          <cell r="A827">
            <v>36619</v>
          </cell>
          <cell r="B827">
            <v>142</v>
          </cell>
          <cell r="C827">
            <v>142.00147540983599</v>
          </cell>
          <cell r="D827">
            <v>610</v>
          </cell>
          <cell r="E827">
            <v>18</v>
          </cell>
          <cell r="F827">
            <v>141.9</v>
          </cell>
        </row>
        <row r="828">
          <cell r="A828">
            <v>36620</v>
          </cell>
          <cell r="B828">
            <v>141.91</v>
          </cell>
          <cell r="C828">
            <v>141.92584745762699</v>
          </cell>
          <cell r="D828">
            <v>2950</v>
          </cell>
          <cell r="E828">
            <v>17</v>
          </cell>
          <cell r="F828">
            <v>141.9</v>
          </cell>
        </row>
        <row r="829">
          <cell r="A829">
            <v>36621</v>
          </cell>
          <cell r="B829">
            <v>142.19999999999999</v>
          </cell>
          <cell r="C829">
            <v>142.18925013390501</v>
          </cell>
          <cell r="D829">
            <v>9335</v>
          </cell>
          <cell r="E829">
            <v>18</v>
          </cell>
          <cell r="F829">
            <v>141.9</v>
          </cell>
        </row>
        <row r="830">
          <cell r="A830">
            <v>36622</v>
          </cell>
          <cell r="C830">
            <v>141.98143403441694</v>
          </cell>
          <cell r="D830">
            <v>2615</v>
          </cell>
          <cell r="F830">
            <v>141.9</v>
          </cell>
        </row>
        <row r="831">
          <cell r="A831">
            <v>36623</v>
          </cell>
          <cell r="B831">
            <v>142.4</v>
          </cell>
          <cell r="C831">
            <v>142.40372826786901</v>
          </cell>
          <cell r="D831">
            <v>7765</v>
          </cell>
          <cell r="E831">
            <v>19</v>
          </cell>
          <cell r="F831">
            <v>141.9</v>
          </cell>
        </row>
        <row r="832">
          <cell r="A832">
            <v>36626</v>
          </cell>
          <cell r="B832">
            <v>142.75</v>
          </cell>
          <cell r="C832">
            <v>142.707329910141</v>
          </cell>
          <cell r="D832">
            <v>3895</v>
          </cell>
          <cell r="E832">
            <v>19</v>
          </cell>
          <cell r="F832">
            <v>142.25</v>
          </cell>
        </row>
        <row r="833">
          <cell r="A833">
            <v>36627</v>
          </cell>
          <cell r="B833">
            <v>142.51</v>
          </cell>
          <cell r="C833">
            <v>142.521503816794</v>
          </cell>
          <cell r="D833">
            <v>6550</v>
          </cell>
          <cell r="E833">
            <v>19</v>
          </cell>
          <cell r="F833">
            <v>142.4</v>
          </cell>
        </row>
        <row r="834">
          <cell r="A834">
            <v>36628</v>
          </cell>
          <cell r="B834">
            <v>142.46</v>
          </cell>
          <cell r="C834">
            <v>142.476762083529</v>
          </cell>
          <cell r="D834">
            <v>10655</v>
          </cell>
          <cell r="E834">
            <v>17</v>
          </cell>
          <cell r="F834">
            <v>142.4</v>
          </cell>
        </row>
        <row r="835">
          <cell r="A835">
            <v>36629</v>
          </cell>
          <cell r="B835">
            <v>142.38999999999999</v>
          </cell>
          <cell r="C835">
            <v>142.40829447852778</v>
          </cell>
          <cell r="D835">
            <v>4075</v>
          </cell>
          <cell r="F835">
            <v>142.4</v>
          </cell>
        </row>
        <row r="836">
          <cell r="A836">
            <v>36630</v>
          </cell>
          <cell r="B836">
            <v>142.30000000000001</v>
          </cell>
          <cell r="C836">
            <v>142.305564803805</v>
          </cell>
          <cell r="D836">
            <v>4205</v>
          </cell>
          <cell r="E836">
            <v>15</v>
          </cell>
          <cell r="F836">
            <v>142.4</v>
          </cell>
        </row>
        <row r="837">
          <cell r="A837">
            <v>36633</v>
          </cell>
          <cell r="B837">
            <v>142.25</v>
          </cell>
          <cell r="C837">
            <v>142.24860465116299</v>
          </cell>
          <cell r="D837">
            <v>215</v>
          </cell>
          <cell r="E837">
            <v>13</v>
          </cell>
          <cell r="F837">
            <v>142.25</v>
          </cell>
        </row>
        <row r="838">
          <cell r="A838">
            <v>36634</v>
          </cell>
          <cell r="B838">
            <v>142.21</v>
          </cell>
          <cell r="C838">
            <v>142.21752688172</v>
          </cell>
          <cell r="D838">
            <v>465</v>
          </cell>
          <cell r="E838">
            <v>14</v>
          </cell>
          <cell r="F838">
            <v>142.25</v>
          </cell>
        </row>
        <row r="839">
          <cell r="A839">
            <v>36635</v>
          </cell>
          <cell r="B839">
            <v>142.1</v>
          </cell>
          <cell r="C839">
            <v>142.07587671803401</v>
          </cell>
          <cell r="D839">
            <v>12005</v>
          </cell>
          <cell r="E839">
            <v>19</v>
          </cell>
          <cell r="F839">
            <v>142.25</v>
          </cell>
        </row>
        <row r="840">
          <cell r="A840">
            <v>36636</v>
          </cell>
          <cell r="B840">
            <v>142.16</v>
          </cell>
          <cell r="C840">
            <v>142.15063636363601</v>
          </cell>
          <cell r="D840">
            <v>1100</v>
          </cell>
          <cell r="E840">
            <v>16</v>
          </cell>
          <cell r="F840">
            <v>142.25</v>
          </cell>
        </row>
        <row r="841">
          <cell r="A841">
            <v>36637</v>
          </cell>
          <cell r="B841">
            <v>142.16999999999999</v>
          </cell>
          <cell r="C841">
            <v>142.16923076923101</v>
          </cell>
          <cell r="D841">
            <v>1495</v>
          </cell>
          <cell r="E841">
            <v>16</v>
          </cell>
          <cell r="F841">
            <v>142.25</v>
          </cell>
        </row>
        <row r="842">
          <cell r="A842">
            <v>36640</v>
          </cell>
          <cell r="B842">
            <v>142.09</v>
          </cell>
          <cell r="C842">
            <v>142.09918345705199</v>
          </cell>
          <cell r="D842">
            <v>4715</v>
          </cell>
          <cell r="E842">
            <v>17</v>
          </cell>
          <cell r="F842">
            <v>142.25</v>
          </cell>
        </row>
        <row r="843">
          <cell r="A843">
            <v>36641</v>
          </cell>
          <cell r="B843">
            <v>142.07</v>
          </cell>
          <cell r="C843">
            <v>142.08348631950599</v>
          </cell>
          <cell r="D843">
            <v>5665</v>
          </cell>
          <cell r="E843">
            <v>18</v>
          </cell>
          <cell r="F843">
            <v>142.25</v>
          </cell>
        </row>
        <row r="844">
          <cell r="A844">
            <v>36642</v>
          </cell>
          <cell r="B844">
            <v>142.02000000000001</v>
          </cell>
          <cell r="C844">
            <v>141.999841155235</v>
          </cell>
          <cell r="D844">
            <v>13850</v>
          </cell>
          <cell r="E844">
            <v>16</v>
          </cell>
          <cell r="F844">
            <v>142.15</v>
          </cell>
        </row>
        <row r="845">
          <cell r="A845">
            <v>36643</v>
          </cell>
          <cell r="B845">
            <v>142.04</v>
          </cell>
          <cell r="C845">
            <v>142.03352372583501</v>
          </cell>
          <cell r="D845">
            <v>5690</v>
          </cell>
          <cell r="E845">
            <v>18</v>
          </cell>
          <cell r="F845">
            <v>142.15</v>
          </cell>
        </row>
        <row r="846">
          <cell r="A846">
            <v>36644</v>
          </cell>
          <cell r="B846">
            <v>142.03</v>
          </cell>
          <cell r="C846">
            <v>142.00794117647101</v>
          </cell>
          <cell r="D846">
            <v>4590</v>
          </cell>
          <cell r="E846">
            <v>21</v>
          </cell>
          <cell r="F846">
            <v>142.15</v>
          </cell>
        </row>
        <row r="847">
          <cell r="A847">
            <v>36648</v>
          </cell>
          <cell r="B847">
            <v>142.04</v>
          </cell>
          <cell r="C847">
            <v>142.03586510263901</v>
          </cell>
          <cell r="D847">
            <v>3410</v>
          </cell>
          <cell r="E847">
            <v>14</v>
          </cell>
          <cell r="F847">
            <v>142.15</v>
          </cell>
        </row>
        <row r="848">
          <cell r="A848">
            <v>36649</v>
          </cell>
          <cell r="B848">
            <v>142.04</v>
          </cell>
          <cell r="C848">
            <v>142.02857142857101</v>
          </cell>
          <cell r="D848">
            <v>3220</v>
          </cell>
          <cell r="E848">
            <v>15</v>
          </cell>
          <cell r="F848">
            <v>142.1</v>
          </cell>
        </row>
        <row r="849">
          <cell r="A849">
            <v>36650</v>
          </cell>
          <cell r="B849">
            <v>142.03</v>
          </cell>
          <cell r="C849">
            <v>142.02921981004101</v>
          </cell>
          <cell r="D849">
            <v>7370</v>
          </cell>
          <cell r="E849">
            <v>17</v>
          </cell>
          <cell r="F849">
            <v>142.1</v>
          </cell>
        </row>
        <row r="850">
          <cell r="A850">
            <v>36651</v>
          </cell>
          <cell r="B850">
            <v>142.09</v>
          </cell>
          <cell r="C850">
            <v>142.06425631981199</v>
          </cell>
          <cell r="D850">
            <v>8505</v>
          </cell>
          <cell r="E850">
            <v>17</v>
          </cell>
          <cell r="F850">
            <v>142.1</v>
          </cell>
        </row>
        <row r="851">
          <cell r="A851">
            <v>36652</v>
          </cell>
          <cell r="B851">
            <v>142.31</v>
          </cell>
          <cell r="C851">
            <v>142.31601296596401</v>
          </cell>
          <cell r="D851">
            <v>6170</v>
          </cell>
          <cell r="E851">
            <v>13</v>
          </cell>
          <cell r="F851">
            <v>142.1</v>
          </cell>
        </row>
        <row r="852">
          <cell r="A852">
            <v>36656</v>
          </cell>
          <cell r="B852">
            <v>142.43</v>
          </cell>
          <cell r="C852">
            <v>142.41999999999999</v>
          </cell>
          <cell r="D852">
            <v>6030</v>
          </cell>
          <cell r="E852">
            <v>18</v>
          </cell>
          <cell r="F852">
            <v>142.1</v>
          </cell>
        </row>
        <row r="853">
          <cell r="A853">
            <v>36657</v>
          </cell>
          <cell r="B853">
            <v>142.52000000000001</v>
          </cell>
          <cell r="C853">
            <v>142.54</v>
          </cell>
          <cell r="D853">
            <v>3175</v>
          </cell>
          <cell r="E853">
            <v>20</v>
          </cell>
          <cell r="F853">
            <v>142.25</v>
          </cell>
        </row>
        <row r="854">
          <cell r="A854">
            <v>36658</v>
          </cell>
          <cell r="B854">
            <v>142.53</v>
          </cell>
          <cell r="C854">
            <v>142.54045360824699</v>
          </cell>
          <cell r="D854">
            <v>4850</v>
          </cell>
          <cell r="E854">
            <v>22</v>
          </cell>
          <cell r="F854">
            <v>142.25</v>
          </cell>
        </row>
        <row r="855">
          <cell r="A855">
            <v>36661</v>
          </cell>
          <cell r="B855">
            <v>142.58000000000001</v>
          </cell>
          <cell r="C855">
            <v>142.56864532019699</v>
          </cell>
          <cell r="D855">
            <v>2030</v>
          </cell>
          <cell r="E855">
            <v>19</v>
          </cell>
          <cell r="F855">
            <v>142.4</v>
          </cell>
        </row>
        <row r="856">
          <cell r="A856">
            <v>36662</v>
          </cell>
          <cell r="B856">
            <v>142.4</v>
          </cell>
          <cell r="C856">
            <v>142.36955687830701</v>
          </cell>
          <cell r="D856">
            <v>7560</v>
          </cell>
          <cell r="E856">
            <v>21</v>
          </cell>
          <cell r="F856">
            <v>142.4</v>
          </cell>
        </row>
        <row r="857">
          <cell r="A857">
            <v>36663</v>
          </cell>
          <cell r="B857">
            <v>142.31</v>
          </cell>
          <cell r="C857">
            <v>142.27600317208601</v>
          </cell>
          <cell r="D857">
            <v>6305</v>
          </cell>
          <cell r="E857">
            <v>20</v>
          </cell>
          <cell r="F857">
            <v>142.4</v>
          </cell>
        </row>
        <row r="858">
          <cell r="A858">
            <v>36664</v>
          </cell>
          <cell r="B858">
            <v>142.38</v>
          </cell>
          <cell r="C858">
            <v>142.38759259259299</v>
          </cell>
          <cell r="D858">
            <v>1350</v>
          </cell>
          <cell r="E858">
            <v>18</v>
          </cell>
          <cell r="F858">
            <v>142.4</v>
          </cell>
        </row>
        <row r="859">
          <cell r="A859">
            <v>36665</v>
          </cell>
          <cell r="B859">
            <v>142.41999999999999</v>
          </cell>
          <cell r="C859">
            <v>142.394252873563</v>
          </cell>
          <cell r="D859">
            <v>1740</v>
          </cell>
          <cell r="E859">
            <v>18</v>
          </cell>
          <cell r="F859">
            <v>142.4</v>
          </cell>
        </row>
        <row r="860">
          <cell r="A860">
            <v>36668</v>
          </cell>
          <cell r="B860">
            <v>142.37</v>
          </cell>
          <cell r="C860">
            <v>142.36862745098</v>
          </cell>
          <cell r="D860">
            <v>4590</v>
          </cell>
          <cell r="E860">
            <v>18</v>
          </cell>
          <cell r="F860">
            <v>142.4</v>
          </cell>
        </row>
        <row r="861">
          <cell r="A861">
            <v>36669</v>
          </cell>
          <cell r="B861">
            <v>142.35</v>
          </cell>
          <cell r="C861">
            <v>142.333721088435</v>
          </cell>
          <cell r="D861">
            <v>7350</v>
          </cell>
          <cell r="E861">
            <v>19</v>
          </cell>
          <cell r="F861">
            <v>142.4</v>
          </cell>
        </row>
        <row r="862">
          <cell r="A862">
            <v>36670</v>
          </cell>
          <cell r="B862">
            <v>142.37</v>
          </cell>
          <cell r="C862">
            <v>142.378716763006</v>
          </cell>
          <cell r="D862">
            <v>4325</v>
          </cell>
          <cell r="E862">
            <v>17</v>
          </cell>
          <cell r="F862">
            <v>142.4</v>
          </cell>
        </row>
        <row r="863">
          <cell r="A863">
            <v>36671</v>
          </cell>
          <cell r="B863">
            <v>142.36000000000001</v>
          </cell>
          <cell r="C863">
            <v>142.34732706514399</v>
          </cell>
          <cell r="D863">
            <v>7445</v>
          </cell>
          <cell r="E863">
            <v>17</v>
          </cell>
          <cell r="F863">
            <v>142.4</v>
          </cell>
        </row>
        <row r="864">
          <cell r="A864">
            <v>36672</v>
          </cell>
          <cell r="B864">
            <v>142.30000000000001</v>
          </cell>
          <cell r="C864">
            <v>142.29776949541301</v>
          </cell>
          <cell r="D864">
            <v>8720</v>
          </cell>
          <cell r="E864">
            <v>16</v>
          </cell>
          <cell r="F864">
            <v>142.4</v>
          </cell>
        </row>
        <row r="865">
          <cell r="A865">
            <v>36675</v>
          </cell>
          <cell r="B865">
            <v>142.29</v>
          </cell>
          <cell r="C865">
            <v>142.26738955823299</v>
          </cell>
          <cell r="D865">
            <v>4980</v>
          </cell>
          <cell r="E865">
            <v>14</v>
          </cell>
          <cell r="F865">
            <v>142.35</v>
          </cell>
        </row>
        <row r="866">
          <cell r="A866">
            <v>36676</v>
          </cell>
          <cell r="B866">
            <v>142.30000000000001</v>
          </cell>
          <cell r="C866">
            <v>142.30017348203199</v>
          </cell>
          <cell r="D866">
            <v>4035</v>
          </cell>
          <cell r="E866">
            <v>16</v>
          </cell>
          <cell r="F866">
            <v>142.35</v>
          </cell>
        </row>
        <row r="867">
          <cell r="A867">
            <v>36677</v>
          </cell>
          <cell r="B867">
            <v>142.31</v>
          </cell>
          <cell r="C867">
            <v>142.30129787234</v>
          </cell>
          <cell r="D867">
            <v>2350</v>
          </cell>
          <cell r="E867">
            <v>16</v>
          </cell>
          <cell r="F867">
            <v>142.35</v>
          </cell>
        </row>
        <row r="868">
          <cell r="A868">
            <v>36678</v>
          </cell>
          <cell r="B868">
            <v>142.5</v>
          </cell>
          <cell r="C868">
            <v>142.48333567415699</v>
          </cell>
          <cell r="D868">
            <v>7120</v>
          </cell>
          <cell r="E868">
            <v>19</v>
          </cell>
          <cell r="F868">
            <v>142.35</v>
          </cell>
        </row>
        <row r="869">
          <cell r="A869">
            <v>36679</v>
          </cell>
          <cell r="B869">
            <v>142.56</v>
          </cell>
          <cell r="C869">
            <v>142.547079207921</v>
          </cell>
          <cell r="D869">
            <v>3030</v>
          </cell>
          <cell r="E869">
            <v>20</v>
          </cell>
          <cell r="F869">
            <v>142.35</v>
          </cell>
        </row>
        <row r="870">
          <cell r="A870">
            <v>36682</v>
          </cell>
          <cell r="B870">
            <v>142.62</v>
          </cell>
          <cell r="C870">
            <v>142.60218750000001</v>
          </cell>
          <cell r="D870">
            <v>1280</v>
          </cell>
          <cell r="E870">
            <v>16</v>
          </cell>
          <cell r="F870">
            <v>142.44999999999999</v>
          </cell>
        </row>
        <row r="871">
          <cell r="A871">
            <v>36683</v>
          </cell>
          <cell r="B871">
            <v>142.80000000000001</v>
          </cell>
          <cell r="C871">
            <v>142.84830266789299</v>
          </cell>
          <cell r="D871">
            <v>10870</v>
          </cell>
          <cell r="E871">
            <v>24</v>
          </cell>
          <cell r="F871">
            <v>142.44999999999999</v>
          </cell>
        </row>
        <row r="872">
          <cell r="A872">
            <v>36684</v>
          </cell>
          <cell r="B872">
            <v>142.72</v>
          </cell>
          <cell r="C872">
            <v>142.723676248109</v>
          </cell>
          <cell r="D872">
            <v>3305</v>
          </cell>
          <cell r="E872">
            <v>21</v>
          </cell>
          <cell r="F872">
            <v>142.44999999999999</v>
          </cell>
        </row>
        <row r="873">
          <cell r="A873">
            <v>36685</v>
          </cell>
          <cell r="B873">
            <v>142.61000000000001</v>
          </cell>
          <cell r="C873">
            <v>142.594911924119</v>
          </cell>
          <cell r="D873">
            <v>14760</v>
          </cell>
          <cell r="E873">
            <v>17</v>
          </cell>
          <cell r="F873">
            <v>142.44999999999999</v>
          </cell>
        </row>
        <row r="874">
          <cell r="A874">
            <v>36686</v>
          </cell>
          <cell r="B874">
            <v>142.59</v>
          </cell>
          <cell r="C874">
            <v>142.57437353355201</v>
          </cell>
          <cell r="D874">
            <v>10655</v>
          </cell>
          <cell r="E874">
            <v>21</v>
          </cell>
          <cell r="F874">
            <v>142.44999999999999</v>
          </cell>
        </row>
        <row r="875">
          <cell r="A875">
            <v>36689</v>
          </cell>
          <cell r="B875">
            <v>142.68</v>
          </cell>
          <cell r="C875">
            <v>142.65</v>
          </cell>
          <cell r="D875">
            <v>2725</v>
          </cell>
          <cell r="E875">
            <v>20</v>
          </cell>
          <cell r="F875">
            <v>142.5</v>
          </cell>
        </row>
        <row r="876">
          <cell r="A876">
            <v>36690</v>
          </cell>
          <cell r="B876">
            <v>142.74</v>
          </cell>
          <cell r="C876">
            <v>142.750535491905</v>
          </cell>
          <cell r="D876">
            <v>4015</v>
          </cell>
          <cell r="E876">
            <v>19</v>
          </cell>
          <cell r="F876">
            <v>142.5</v>
          </cell>
        </row>
        <row r="877">
          <cell r="A877">
            <v>36691</v>
          </cell>
          <cell r="B877">
            <v>142.77000000000001</v>
          </cell>
          <cell r="C877">
            <v>142.815344311377</v>
          </cell>
          <cell r="D877">
            <v>3340</v>
          </cell>
          <cell r="E877">
            <v>19</v>
          </cell>
          <cell r="F877">
            <v>142.5</v>
          </cell>
        </row>
        <row r="878">
          <cell r="A878">
            <v>36692</v>
          </cell>
          <cell r="B878">
            <v>142.55000000000001</v>
          </cell>
          <cell r="C878">
            <v>142.56513402061901</v>
          </cell>
          <cell r="D878">
            <v>2425</v>
          </cell>
          <cell r="E878">
            <v>17</v>
          </cell>
          <cell r="F878">
            <v>142.5</v>
          </cell>
        </row>
        <row r="879">
          <cell r="A879">
            <v>36693</v>
          </cell>
          <cell r="B879">
            <v>142.53</v>
          </cell>
          <cell r="C879">
            <v>142.53370967741901</v>
          </cell>
          <cell r="D879">
            <v>9920</v>
          </cell>
          <cell r="E879">
            <v>21</v>
          </cell>
          <cell r="F879">
            <v>142.5</v>
          </cell>
        </row>
        <row r="880">
          <cell r="A880">
            <v>36696</v>
          </cell>
          <cell r="B880">
            <v>142.5</v>
          </cell>
          <cell r="C880">
            <v>142.479528795812</v>
          </cell>
          <cell r="D880">
            <v>2865</v>
          </cell>
          <cell r="E880">
            <v>15</v>
          </cell>
          <cell r="F880">
            <v>142.5</v>
          </cell>
        </row>
        <row r="881">
          <cell r="A881">
            <v>36697</v>
          </cell>
          <cell r="B881">
            <v>142.47</v>
          </cell>
          <cell r="C881">
            <v>142.45914144968299</v>
          </cell>
          <cell r="D881">
            <v>7105</v>
          </cell>
          <cell r="E881">
            <v>12</v>
          </cell>
          <cell r="F881">
            <v>142.5</v>
          </cell>
        </row>
        <row r="882">
          <cell r="A882">
            <v>36698</v>
          </cell>
          <cell r="B882">
            <v>142.47</v>
          </cell>
          <cell r="C882">
            <v>142.47723112128099</v>
          </cell>
          <cell r="D882">
            <v>2185</v>
          </cell>
          <cell r="E882">
            <v>19</v>
          </cell>
          <cell r="F882">
            <v>142.5</v>
          </cell>
        </row>
        <row r="883">
          <cell r="A883">
            <v>36699</v>
          </cell>
          <cell r="B883">
            <v>142.69999999999999</v>
          </cell>
          <cell r="C883">
            <v>142.64665689149601</v>
          </cell>
          <cell r="D883">
            <v>1705</v>
          </cell>
          <cell r="E883">
            <v>17</v>
          </cell>
          <cell r="F883">
            <v>142.5</v>
          </cell>
        </row>
        <row r="884">
          <cell r="A884">
            <v>36700</v>
          </cell>
          <cell r="B884">
            <v>142.79</v>
          </cell>
          <cell r="C884">
            <v>142.709075144509</v>
          </cell>
          <cell r="D884">
            <v>1730</v>
          </cell>
          <cell r="E884">
            <v>16</v>
          </cell>
          <cell r="F884">
            <v>142.5</v>
          </cell>
        </row>
        <row r="885">
          <cell r="A885">
            <v>36703</v>
          </cell>
          <cell r="B885">
            <v>142.88999999999999</v>
          </cell>
          <cell r="C885">
            <v>142.888009950249</v>
          </cell>
          <cell r="D885">
            <v>3015</v>
          </cell>
          <cell r="E885">
            <v>12</v>
          </cell>
          <cell r="F885">
            <v>142.6</v>
          </cell>
        </row>
        <row r="886">
          <cell r="A886">
            <v>36704</v>
          </cell>
          <cell r="B886">
            <v>142.68</v>
          </cell>
          <cell r="C886">
            <v>142.702925925926</v>
          </cell>
          <cell r="D886">
            <v>1350</v>
          </cell>
          <cell r="E886">
            <v>20</v>
          </cell>
          <cell r="F886">
            <v>142.6</v>
          </cell>
        </row>
        <row r="887">
          <cell r="A887">
            <v>36705</v>
          </cell>
          <cell r="B887">
            <v>142.59</v>
          </cell>
          <cell r="C887">
            <v>142.589911894273</v>
          </cell>
          <cell r="D887">
            <v>2270</v>
          </cell>
          <cell r="E887">
            <v>15</v>
          </cell>
          <cell r="F887">
            <v>142.6</v>
          </cell>
        </row>
        <row r="888">
          <cell r="A888">
            <v>36706</v>
          </cell>
          <cell r="B888">
            <v>142.68</v>
          </cell>
          <cell r="C888">
            <v>142.6474375</v>
          </cell>
          <cell r="D888">
            <v>4800</v>
          </cell>
          <cell r="E888">
            <v>17</v>
          </cell>
          <cell r="F888">
            <v>142.6</v>
          </cell>
        </row>
        <row r="889">
          <cell r="A889">
            <v>36707</v>
          </cell>
          <cell r="B889">
            <v>142.88</v>
          </cell>
          <cell r="C889">
            <v>142.861452145215</v>
          </cell>
          <cell r="D889">
            <v>10605</v>
          </cell>
          <cell r="E889">
            <v>19</v>
          </cell>
          <cell r="F889">
            <v>142.6</v>
          </cell>
        </row>
        <row r="890">
          <cell r="A890">
            <v>36710</v>
          </cell>
          <cell r="B890">
            <v>143.03</v>
          </cell>
          <cell r="C890">
            <v>143.05782295419499</v>
          </cell>
          <cell r="D890">
            <v>9715</v>
          </cell>
          <cell r="E890">
            <v>21</v>
          </cell>
          <cell r="F890">
            <v>142.69999999999999</v>
          </cell>
        </row>
        <row r="891">
          <cell r="A891">
            <v>36711</v>
          </cell>
          <cell r="B891">
            <v>143.06</v>
          </cell>
          <cell r="C891">
            <v>143.02627450980401</v>
          </cell>
          <cell r="D891">
            <v>1785</v>
          </cell>
          <cell r="E891">
            <v>18</v>
          </cell>
          <cell r="F891">
            <v>142.69999999999999</v>
          </cell>
        </row>
        <row r="892">
          <cell r="A892">
            <v>36712</v>
          </cell>
          <cell r="B892">
            <v>143.04</v>
          </cell>
          <cell r="C892">
            <v>143.02062038404699</v>
          </cell>
          <cell r="D892">
            <v>3385</v>
          </cell>
          <cell r="E892">
            <v>18</v>
          </cell>
          <cell r="F892">
            <v>142.69999999999999</v>
          </cell>
        </row>
        <row r="893">
          <cell r="A893">
            <v>36713</v>
          </cell>
          <cell r="B893">
            <v>142.9</v>
          </cell>
          <cell r="C893">
            <v>142.93750869061401</v>
          </cell>
          <cell r="D893">
            <v>8630</v>
          </cell>
          <cell r="E893">
            <v>20</v>
          </cell>
          <cell r="F893">
            <v>142.69999999999999</v>
          </cell>
        </row>
        <row r="894">
          <cell r="A894">
            <v>36714</v>
          </cell>
          <cell r="B894">
            <v>142.88</v>
          </cell>
          <cell r="C894">
            <v>142.90938864628799</v>
          </cell>
          <cell r="D894">
            <v>3435</v>
          </cell>
          <cell r="E894">
            <v>19</v>
          </cell>
          <cell r="F894">
            <v>142.69999999999999</v>
          </cell>
        </row>
        <row r="895">
          <cell r="A895">
            <v>36717</v>
          </cell>
          <cell r="B895">
            <v>142.76</v>
          </cell>
          <cell r="C895">
            <v>142.74866476371699</v>
          </cell>
          <cell r="D895">
            <v>15765</v>
          </cell>
          <cell r="E895">
            <v>17</v>
          </cell>
          <cell r="F895">
            <v>142.69999999999999</v>
          </cell>
        </row>
        <row r="896">
          <cell r="A896">
            <v>36718</v>
          </cell>
          <cell r="B896">
            <v>142.74</v>
          </cell>
          <cell r="C896">
            <v>142.74791079812201</v>
          </cell>
          <cell r="D896">
            <v>2130</v>
          </cell>
          <cell r="E896">
            <v>14</v>
          </cell>
          <cell r="F896">
            <v>142.69999999999999</v>
          </cell>
        </row>
        <row r="897">
          <cell r="A897">
            <v>36719</v>
          </cell>
          <cell r="B897">
            <v>142.69999999999999</v>
          </cell>
          <cell r="C897">
            <v>142.69579252238</v>
          </cell>
          <cell r="D897">
            <v>9495</v>
          </cell>
          <cell r="E897">
            <v>18</v>
          </cell>
          <cell r="F897">
            <v>142.69999999999999</v>
          </cell>
        </row>
        <row r="898">
          <cell r="A898">
            <v>36720</v>
          </cell>
          <cell r="B898">
            <v>142.78</v>
          </cell>
          <cell r="C898">
            <v>142.781706422018</v>
          </cell>
          <cell r="D898">
            <v>2725</v>
          </cell>
          <cell r="E898">
            <v>18</v>
          </cell>
          <cell r="F898">
            <v>142.69999999999999</v>
          </cell>
        </row>
        <row r="899">
          <cell r="A899">
            <v>36721</v>
          </cell>
          <cell r="B899">
            <v>142.74</v>
          </cell>
          <cell r="C899">
            <v>142.749193245779</v>
          </cell>
          <cell r="D899">
            <v>2665</v>
          </cell>
          <cell r="E899">
            <v>19</v>
          </cell>
          <cell r="F899">
            <v>142.69999999999999</v>
          </cell>
        </row>
        <row r="900">
          <cell r="A900">
            <v>36724</v>
          </cell>
          <cell r="B900">
            <v>142.72</v>
          </cell>
          <cell r="C900">
            <v>142.72035714285701</v>
          </cell>
          <cell r="D900">
            <v>6160</v>
          </cell>
          <cell r="E900">
            <v>18</v>
          </cell>
          <cell r="F900">
            <v>142.69999999999999</v>
          </cell>
        </row>
        <row r="901">
          <cell r="A901">
            <v>36725</v>
          </cell>
          <cell r="B901">
            <v>142.69</v>
          </cell>
          <cell r="C901">
            <v>142.69885714285701</v>
          </cell>
          <cell r="D901">
            <v>6650</v>
          </cell>
          <cell r="E901">
            <v>19</v>
          </cell>
          <cell r="F901">
            <v>142.69999999999999</v>
          </cell>
        </row>
        <row r="902">
          <cell r="A902">
            <v>36726</v>
          </cell>
          <cell r="B902">
            <v>142.77000000000001</v>
          </cell>
          <cell r="C902">
            <v>142.75600784313701</v>
          </cell>
          <cell r="D902">
            <v>6375</v>
          </cell>
          <cell r="E902">
            <v>19</v>
          </cell>
          <cell r="F902">
            <v>142.69999999999999</v>
          </cell>
        </row>
        <row r="903">
          <cell r="A903">
            <v>36727</v>
          </cell>
          <cell r="B903">
            <v>142.79</v>
          </cell>
          <cell r="C903">
            <v>142.796779220779</v>
          </cell>
          <cell r="D903">
            <v>3850</v>
          </cell>
          <cell r="E903">
            <v>21</v>
          </cell>
          <cell r="F903">
            <v>142.69999999999999</v>
          </cell>
        </row>
        <row r="904">
          <cell r="A904">
            <v>36728</v>
          </cell>
          <cell r="B904">
            <v>142.72</v>
          </cell>
          <cell r="C904">
            <v>142.730147569444</v>
          </cell>
          <cell r="D904">
            <v>5760</v>
          </cell>
          <cell r="E904">
            <v>19</v>
          </cell>
          <cell r="F904">
            <v>142.69999999999999</v>
          </cell>
        </row>
        <row r="905">
          <cell r="A905">
            <v>36731</v>
          </cell>
          <cell r="B905">
            <v>142.68</v>
          </cell>
          <cell r="C905">
            <v>142.67721177944901</v>
          </cell>
          <cell r="D905">
            <v>7980</v>
          </cell>
          <cell r="E905">
            <v>15</v>
          </cell>
          <cell r="F905">
            <v>142.69999999999999</v>
          </cell>
        </row>
        <row r="906">
          <cell r="A906">
            <v>36732</v>
          </cell>
          <cell r="B906">
            <v>142.69</v>
          </cell>
          <cell r="C906">
            <v>142.67777520278099</v>
          </cell>
          <cell r="D906">
            <v>4315</v>
          </cell>
          <cell r="E906">
            <v>17</v>
          </cell>
          <cell r="F906">
            <v>142.69999999999999</v>
          </cell>
        </row>
        <row r="907">
          <cell r="A907">
            <v>36733</v>
          </cell>
          <cell r="B907">
            <v>142.69999999999999</v>
          </cell>
          <cell r="C907">
            <v>142.69620125786199</v>
          </cell>
          <cell r="D907">
            <v>3975</v>
          </cell>
          <cell r="E907">
            <v>20</v>
          </cell>
          <cell r="F907">
            <v>142.69999999999999</v>
          </cell>
        </row>
        <row r="908">
          <cell r="A908">
            <v>36734</v>
          </cell>
          <cell r="B908">
            <v>142.72999999999999</v>
          </cell>
          <cell r="C908">
            <v>142.72341013824899</v>
          </cell>
          <cell r="D908">
            <v>1085</v>
          </cell>
          <cell r="E908">
            <v>15</v>
          </cell>
          <cell r="F908">
            <v>142.69999999999999</v>
          </cell>
        </row>
        <row r="909">
          <cell r="A909">
            <v>36735</v>
          </cell>
          <cell r="B909">
            <v>142.75</v>
          </cell>
          <cell r="C909">
            <v>142.74638805970201</v>
          </cell>
          <cell r="D909">
            <v>3350</v>
          </cell>
          <cell r="E909">
            <v>16</v>
          </cell>
          <cell r="F909">
            <v>142.69999999999999</v>
          </cell>
        </row>
        <row r="910">
          <cell r="A910">
            <v>36738</v>
          </cell>
          <cell r="B910">
            <v>142.69999999999999</v>
          </cell>
          <cell r="C910">
            <v>142.707216494845</v>
          </cell>
          <cell r="D910">
            <v>4365</v>
          </cell>
          <cell r="E910">
            <v>16</v>
          </cell>
          <cell r="F910">
            <v>142.69999999999999</v>
          </cell>
        </row>
        <row r="911">
          <cell r="A911">
            <v>36739</v>
          </cell>
          <cell r="B911">
            <v>142.66999999999999</v>
          </cell>
          <cell r="C911">
            <v>142.65475040257601</v>
          </cell>
          <cell r="D911">
            <v>6210</v>
          </cell>
          <cell r="E911">
            <v>13</v>
          </cell>
          <cell r="F911">
            <v>142.69999999999999</v>
          </cell>
        </row>
        <row r="912">
          <cell r="A912">
            <v>36740</v>
          </cell>
          <cell r="B912">
            <v>142.59</v>
          </cell>
          <cell r="C912">
            <v>142.56916525423699</v>
          </cell>
          <cell r="D912">
            <v>11800</v>
          </cell>
          <cell r="E912">
            <v>16</v>
          </cell>
          <cell r="F912">
            <v>142.69999999999999</v>
          </cell>
        </row>
        <row r="913">
          <cell r="A913">
            <v>36741</v>
          </cell>
          <cell r="B913">
            <v>142.59</v>
          </cell>
          <cell r="C913">
            <v>142.57990171990201</v>
          </cell>
          <cell r="D913">
            <v>4070</v>
          </cell>
          <cell r="E913">
            <v>15</v>
          </cell>
          <cell r="F913">
            <v>142.69999999999999</v>
          </cell>
        </row>
        <row r="914">
          <cell r="A914">
            <v>36742</v>
          </cell>
          <cell r="B914">
            <v>142.58000000000001</v>
          </cell>
          <cell r="C914">
            <v>142.58031088082899</v>
          </cell>
          <cell r="D914">
            <v>3860</v>
          </cell>
          <cell r="E914">
            <v>14</v>
          </cell>
          <cell r="F914">
            <v>142.69999999999999</v>
          </cell>
        </row>
        <row r="915">
          <cell r="A915">
            <v>36745</v>
          </cell>
          <cell r="B915">
            <v>142.54</v>
          </cell>
          <cell r="C915">
            <v>142.538170914543</v>
          </cell>
          <cell r="D915">
            <v>6670</v>
          </cell>
          <cell r="E915">
            <v>20</v>
          </cell>
          <cell r="F915">
            <v>142.65</v>
          </cell>
        </row>
        <row r="916">
          <cell r="A916">
            <v>36746</v>
          </cell>
          <cell r="B916">
            <v>142.54</v>
          </cell>
          <cell r="C916">
            <v>142.546870967742</v>
          </cell>
          <cell r="D916">
            <v>7750</v>
          </cell>
          <cell r="E916">
            <v>19</v>
          </cell>
          <cell r="F916">
            <v>142.65</v>
          </cell>
        </row>
        <row r="917">
          <cell r="A917">
            <v>36747</v>
          </cell>
          <cell r="B917">
            <v>142.59</v>
          </cell>
          <cell r="C917">
            <v>142.581386623165</v>
          </cell>
          <cell r="D917">
            <v>6130</v>
          </cell>
          <cell r="E917">
            <v>19</v>
          </cell>
          <cell r="F917">
            <v>142.65</v>
          </cell>
        </row>
        <row r="918">
          <cell r="A918">
            <v>36748</v>
          </cell>
          <cell r="B918">
            <v>142.66</v>
          </cell>
          <cell r="C918">
            <v>142.672163654618</v>
          </cell>
          <cell r="D918">
            <v>9960</v>
          </cell>
          <cell r="E918">
            <v>21</v>
          </cell>
          <cell r="F918">
            <v>142.65</v>
          </cell>
        </row>
        <row r="919">
          <cell r="A919">
            <v>36749</v>
          </cell>
          <cell r="B919">
            <v>142.74</v>
          </cell>
          <cell r="C919">
            <v>142.68882092198601</v>
          </cell>
          <cell r="D919">
            <v>5640</v>
          </cell>
          <cell r="E919">
            <v>16</v>
          </cell>
          <cell r="F919">
            <v>142.65</v>
          </cell>
        </row>
        <row r="920">
          <cell r="A920">
            <v>36752</v>
          </cell>
          <cell r="B920">
            <v>142.71</v>
          </cell>
          <cell r="C920">
            <v>142.70691366417401</v>
          </cell>
          <cell r="D920">
            <v>7355</v>
          </cell>
          <cell r="E920">
            <v>15</v>
          </cell>
          <cell r="F920">
            <v>142.65</v>
          </cell>
        </row>
        <row r="921">
          <cell r="A921">
            <v>36753</v>
          </cell>
          <cell r="B921">
            <v>142.85</v>
          </cell>
          <cell r="C921">
            <v>142.84558793969899</v>
          </cell>
          <cell r="D921">
            <v>4975</v>
          </cell>
          <cell r="E921">
            <v>19</v>
          </cell>
          <cell r="F921">
            <v>142.65</v>
          </cell>
        </row>
        <row r="922">
          <cell r="A922">
            <v>36754</v>
          </cell>
          <cell r="B922">
            <v>142.72999999999999</v>
          </cell>
          <cell r="C922">
            <v>142.73450241545899</v>
          </cell>
          <cell r="D922">
            <v>5175</v>
          </cell>
          <cell r="E922">
            <v>18</v>
          </cell>
          <cell r="F922">
            <v>142.65</v>
          </cell>
        </row>
        <row r="923">
          <cell r="A923">
            <v>36755</v>
          </cell>
          <cell r="B923">
            <v>142.65</v>
          </cell>
          <cell r="C923">
            <v>142.645630102946</v>
          </cell>
          <cell r="D923">
            <v>14085</v>
          </cell>
          <cell r="E923">
            <v>16</v>
          </cell>
          <cell r="F923">
            <v>142.65</v>
          </cell>
        </row>
        <row r="924">
          <cell r="A924">
            <v>36756</v>
          </cell>
          <cell r="B924">
            <v>142.66</v>
          </cell>
          <cell r="C924">
            <v>142.66525069637899</v>
          </cell>
          <cell r="D924">
            <v>7180</v>
          </cell>
          <cell r="E924">
            <v>18</v>
          </cell>
          <cell r="F924">
            <v>142.65</v>
          </cell>
        </row>
        <row r="925">
          <cell r="A925">
            <v>36759</v>
          </cell>
          <cell r="B925">
            <v>142.6</v>
          </cell>
          <cell r="C925">
            <v>142.611073345259</v>
          </cell>
          <cell r="D925">
            <v>2795</v>
          </cell>
          <cell r="E925">
            <v>17</v>
          </cell>
          <cell r="F925">
            <v>142.65</v>
          </cell>
        </row>
        <row r="926">
          <cell r="A926">
            <v>36760</v>
          </cell>
          <cell r="B926">
            <v>142.5</v>
          </cell>
          <cell r="C926">
            <v>142.50598608393099</v>
          </cell>
          <cell r="D926">
            <v>22995</v>
          </cell>
          <cell r="E926">
            <v>19</v>
          </cell>
          <cell r="F926">
            <v>142.65</v>
          </cell>
        </row>
        <row r="927">
          <cell r="A927">
            <v>36761</v>
          </cell>
          <cell r="B927">
            <v>142.52000000000001</v>
          </cell>
          <cell r="C927">
            <v>142.53179392824299</v>
          </cell>
          <cell r="D927">
            <v>5435</v>
          </cell>
          <cell r="E927">
            <v>19</v>
          </cell>
          <cell r="F927">
            <v>142.65</v>
          </cell>
        </row>
        <row r="928">
          <cell r="A928">
            <v>36762</v>
          </cell>
          <cell r="B928">
            <v>142.58000000000001</v>
          </cell>
          <cell r="C928">
            <v>142.57456685499099</v>
          </cell>
          <cell r="D928">
            <v>5310</v>
          </cell>
          <cell r="E928">
            <v>18</v>
          </cell>
          <cell r="F928">
            <v>142.65</v>
          </cell>
        </row>
        <row r="929">
          <cell r="A929">
            <v>36763</v>
          </cell>
          <cell r="B929">
            <v>142.63</v>
          </cell>
          <cell r="C929">
            <v>142.63906976744201</v>
          </cell>
          <cell r="D929">
            <v>2580</v>
          </cell>
          <cell r="E929">
            <v>18</v>
          </cell>
          <cell r="F929">
            <v>142.65</v>
          </cell>
        </row>
        <row r="930">
          <cell r="A930">
            <v>36766</v>
          </cell>
          <cell r="B930">
            <v>142.59</v>
          </cell>
          <cell r="C930">
            <v>142.616678832117</v>
          </cell>
          <cell r="D930">
            <v>1370</v>
          </cell>
          <cell r="E930">
            <v>15</v>
          </cell>
          <cell r="F930">
            <v>142.65</v>
          </cell>
        </row>
        <row r="931">
          <cell r="A931">
            <v>36767</v>
          </cell>
          <cell r="B931">
            <v>142.52000000000001</v>
          </cell>
          <cell r="C931">
            <v>142.51380021141699</v>
          </cell>
          <cell r="D931">
            <v>9460</v>
          </cell>
          <cell r="E931">
            <v>20</v>
          </cell>
          <cell r="F931">
            <v>142.65</v>
          </cell>
        </row>
        <row r="932">
          <cell r="A932">
            <v>36769</v>
          </cell>
          <cell r="B932">
            <v>142.52000000000001</v>
          </cell>
          <cell r="C932">
            <v>142.51981910275001</v>
          </cell>
          <cell r="D932">
            <v>6910</v>
          </cell>
          <cell r="E932">
            <v>22</v>
          </cell>
          <cell r="F932">
            <v>142.65</v>
          </cell>
        </row>
        <row r="933">
          <cell r="A933">
            <v>36770</v>
          </cell>
          <cell r="B933">
            <v>142.63</v>
          </cell>
          <cell r="C933">
            <v>142.60199673202601</v>
          </cell>
          <cell r="D933">
            <v>15300</v>
          </cell>
          <cell r="E933">
            <v>15</v>
          </cell>
          <cell r="F933">
            <v>142.65</v>
          </cell>
        </row>
        <row r="934">
          <cell r="A934">
            <v>36773</v>
          </cell>
          <cell r="B934">
            <v>142.78</v>
          </cell>
          <cell r="C934">
            <v>142.77214743589701</v>
          </cell>
          <cell r="D934">
            <v>1560</v>
          </cell>
          <cell r="E934">
            <v>15</v>
          </cell>
          <cell r="F934">
            <v>142.65</v>
          </cell>
        </row>
        <row r="935">
          <cell r="A935">
            <v>36774</v>
          </cell>
          <cell r="B935">
            <v>142.66999999999999</v>
          </cell>
          <cell r="C935">
            <v>142.65753834916001</v>
          </cell>
          <cell r="D935">
            <v>6845</v>
          </cell>
          <cell r="E935">
            <v>19</v>
          </cell>
          <cell r="F935">
            <v>142.65</v>
          </cell>
        </row>
        <row r="936">
          <cell r="A936">
            <v>36775</v>
          </cell>
          <cell r="B936">
            <v>142.76</v>
          </cell>
          <cell r="C936">
            <v>142.76706853839801</v>
          </cell>
          <cell r="D936">
            <v>6055</v>
          </cell>
          <cell r="E936">
            <v>18</v>
          </cell>
          <cell r="F936">
            <v>142.65</v>
          </cell>
        </row>
        <row r="937">
          <cell r="A937">
            <v>36776</v>
          </cell>
          <cell r="B937">
            <v>142.80000000000001</v>
          </cell>
          <cell r="C937">
            <v>142.79927536231901</v>
          </cell>
          <cell r="D937">
            <v>7245</v>
          </cell>
          <cell r="E937">
            <v>20</v>
          </cell>
          <cell r="F937">
            <v>142.65</v>
          </cell>
        </row>
        <row r="938">
          <cell r="A938">
            <v>36777</v>
          </cell>
          <cell r="B938">
            <v>142.94999999999999</v>
          </cell>
          <cell r="C938">
            <v>142.96494209702701</v>
          </cell>
          <cell r="D938">
            <v>15975</v>
          </cell>
          <cell r="E938">
            <v>19</v>
          </cell>
          <cell r="F938">
            <v>142.65</v>
          </cell>
        </row>
        <row r="939">
          <cell r="A939">
            <v>36780</v>
          </cell>
          <cell r="B939">
            <v>142.83000000000001</v>
          </cell>
          <cell r="C939">
            <v>142.82844097995499</v>
          </cell>
          <cell r="D939">
            <v>4490</v>
          </cell>
          <cell r="E939">
            <v>18</v>
          </cell>
          <cell r="F939">
            <v>142.75</v>
          </cell>
        </row>
        <row r="940">
          <cell r="A940">
            <v>36781</v>
          </cell>
          <cell r="B940">
            <v>142.71</v>
          </cell>
          <cell r="C940">
            <v>142.71336639801601</v>
          </cell>
          <cell r="D940">
            <v>8065</v>
          </cell>
          <cell r="E940">
            <v>19</v>
          </cell>
          <cell r="F940">
            <v>142.75</v>
          </cell>
        </row>
        <row r="941">
          <cell r="A941">
            <v>36782</v>
          </cell>
          <cell r="B941">
            <v>142.72999999999999</v>
          </cell>
          <cell r="C941">
            <v>142.71727699530501</v>
          </cell>
          <cell r="D941">
            <v>1065</v>
          </cell>
          <cell r="E941">
            <v>15</v>
          </cell>
          <cell r="F941">
            <v>142.75</v>
          </cell>
        </row>
        <row r="942">
          <cell r="A942">
            <v>36783</v>
          </cell>
          <cell r="B942">
            <v>142.68</v>
          </cell>
          <cell r="C942">
            <v>142.68924087591199</v>
          </cell>
          <cell r="D942">
            <v>6850</v>
          </cell>
          <cell r="E942">
            <v>17</v>
          </cell>
          <cell r="F942">
            <v>142.75</v>
          </cell>
        </row>
        <row r="943">
          <cell r="A943">
            <v>36784</v>
          </cell>
          <cell r="B943">
            <v>142.68</v>
          </cell>
          <cell r="C943">
            <v>142.677927835052</v>
          </cell>
          <cell r="D943">
            <v>4850</v>
          </cell>
          <cell r="E943">
            <v>15</v>
          </cell>
          <cell r="F943">
            <v>142.75</v>
          </cell>
        </row>
        <row r="944">
          <cell r="A944">
            <v>36787</v>
          </cell>
          <cell r="B944">
            <v>142.66999999999999</v>
          </cell>
          <cell r="C944">
            <v>142.67307167235501</v>
          </cell>
          <cell r="D944">
            <v>7325</v>
          </cell>
          <cell r="E944">
            <v>17</v>
          </cell>
          <cell r="F944">
            <v>142.75</v>
          </cell>
        </row>
        <row r="945">
          <cell r="A945">
            <v>36788</v>
          </cell>
          <cell r="B945">
            <v>142.66999999999999</v>
          </cell>
          <cell r="C945">
            <v>142.67172611726099</v>
          </cell>
          <cell r="D945">
            <v>12195</v>
          </cell>
          <cell r="E945">
            <v>19</v>
          </cell>
          <cell r="F945">
            <v>142.75</v>
          </cell>
        </row>
        <row r="946">
          <cell r="A946">
            <v>36789</v>
          </cell>
          <cell r="B946">
            <v>142.62</v>
          </cell>
          <cell r="C946">
            <v>142.62956439393901</v>
          </cell>
          <cell r="D946">
            <v>5280</v>
          </cell>
          <cell r="E946">
            <v>19</v>
          </cell>
          <cell r="F946">
            <v>142.75</v>
          </cell>
        </row>
        <row r="947">
          <cell r="A947">
            <v>36790</v>
          </cell>
          <cell r="B947">
            <v>142.6</v>
          </cell>
          <cell r="C947">
            <v>142.60815699658701</v>
          </cell>
          <cell r="D947">
            <v>7325</v>
          </cell>
          <cell r="E947">
            <v>18</v>
          </cell>
          <cell r="F947">
            <v>142.75</v>
          </cell>
        </row>
        <row r="948">
          <cell r="A948">
            <v>36791</v>
          </cell>
          <cell r="B948">
            <v>142.66</v>
          </cell>
          <cell r="C948">
            <v>142.653554421769</v>
          </cell>
          <cell r="D948">
            <v>2940</v>
          </cell>
          <cell r="E948">
            <v>15</v>
          </cell>
          <cell r="F948">
            <v>142.75</v>
          </cell>
        </row>
        <row r="949">
          <cell r="A949">
            <v>36794</v>
          </cell>
          <cell r="B949">
            <v>142.72999999999999</v>
          </cell>
          <cell r="C949">
            <v>142.72425196850401</v>
          </cell>
          <cell r="D949">
            <v>635</v>
          </cell>
          <cell r="E949">
            <v>17</v>
          </cell>
          <cell r="F949">
            <v>142.75</v>
          </cell>
        </row>
        <row r="950">
          <cell r="A950">
            <v>36795</v>
          </cell>
          <cell r="B950">
            <v>142.63999999999999</v>
          </cell>
          <cell r="C950">
            <v>142.63957605984999</v>
          </cell>
          <cell r="D950">
            <v>2005</v>
          </cell>
          <cell r="E950">
            <v>15</v>
          </cell>
          <cell r="F950">
            <v>142.75</v>
          </cell>
        </row>
        <row r="951">
          <cell r="A951">
            <v>36796</v>
          </cell>
          <cell r="B951">
            <v>142.61000000000001</v>
          </cell>
          <cell r="C951">
            <v>142.60453571428599</v>
          </cell>
          <cell r="D951">
            <v>11200</v>
          </cell>
          <cell r="E951">
            <v>17</v>
          </cell>
          <cell r="F951">
            <v>142.75</v>
          </cell>
        </row>
        <row r="952">
          <cell r="A952">
            <v>36797</v>
          </cell>
          <cell r="B952">
            <v>142.59</v>
          </cell>
          <cell r="C952">
            <v>142.592212537714</v>
          </cell>
          <cell r="D952">
            <v>14915</v>
          </cell>
          <cell r="E952">
            <v>16</v>
          </cell>
          <cell r="F952">
            <v>142.75</v>
          </cell>
        </row>
        <row r="953">
          <cell r="A953">
            <v>36798</v>
          </cell>
          <cell r="B953">
            <v>142.57</v>
          </cell>
          <cell r="C953">
            <v>142.581455916473</v>
          </cell>
          <cell r="D953">
            <v>8620</v>
          </cell>
          <cell r="E953">
            <v>18</v>
          </cell>
          <cell r="F953">
            <v>142.75</v>
          </cell>
        </row>
        <row r="954">
          <cell r="A954">
            <v>36801</v>
          </cell>
          <cell r="B954">
            <v>142.52000000000001</v>
          </cell>
          <cell r="C954">
            <v>142.52284272051</v>
          </cell>
          <cell r="D954">
            <v>9410</v>
          </cell>
          <cell r="E954">
            <v>15</v>
          </cell>
          <cell r="F954">
            <v>142.65</v>
          </cell>
        </row>
        <row r="955">
          <cell r="A955">
            <v>36802</v>
          </cell>
          <cell r="B955">
            <v>142.44</v>
          </cell>
          <cell r="C955">
            <v>142.44514669926701</v>
          </cell>
          <cell r="D955">
            <v>4090</v>
          </cell>
          <cell r="E955">
            <v>16</v>
          </cell>
          <cell r="F955">
            <v>142.65</v>
          </cell>
        </row>
        <row r="956">
          <cell r="A956">
            <v>36803</v>
          </cell>
          <cell r="B956">
            <v>142.41</v>
          </cell>
          <cell r="C956">
            <v>142.39513740458</v>
          </cell>
          <cell r="D956">
            <v>6550</v>
          </cell>
          <cell r="E956">
            <v>14</v>
          </cell>
          <cell r="F956">
            <v>142.65</v>
          </cell>
        </row>
        <row r="957">
          <cell r="A957">
            <v>36804</v>
          </cell>
          <cell r="B957">
            <v>142.51</v>
          </cell>
          <cell r="C957">
            <v>142.470396039604</v>
          </cell>
          <cell r="D957">
            <v>505</v>
          </cell>
          <cell r="E957">
            <v>16</v>
          </cell>
          <cell r="F957">
            <v>142.65</v>
          </cell>
        </row>
        <row r="958">
          <cell r="A958">
            <v>36805</v>
          </cell>
          <cell r="B958">
            <v>142.5</v>
          </cell>
          <cell r="C958">
            <v>142.500802047782</v>
          </cell>
          <cell r="D958">
            <v>2930</v>
          </cell>
          <cell r="E958">
            <v>19</v>
          </cell>
          <cell r="F958">
            <v>142.65</v>
          </cell>
        </row>
        <row r="959">
          <cell r="A959">
            <v>36808</v>
          </cell>
          <cell r="B959">
            <v>142.5</v>
          </cell>
          <cell r="C959">
            <v>142.503157894737</v>
          </cell>
          <cell r="D959">
            <v>2375</v>
          </cell>
          <cell r="E959">
            <v>16</v>
          </cell>
          <cell r="F959">
            <v>142.6</v>
          </cell>
        </row>
        <row r="960">
          <cell r="A960">
            <v>36809</v>
          </cell>
          <cell r="B960">
            <v>142.56</v>
          </cell>
          <cell r="C960">
            <v>142.53693548387099</v>
          </cell>
          <cell r="D960">
            <v>1860</v>
          </cell>
          <cell r="E960">
            <v>17</v>
          </cell>
          <cell r="F960">
            <v>142.6</v>
          </cell>
        </row>
        <row r="961">
          <cell r="A961">
            <v>36810</v>
          </cell>
          <cell r="B961">
            <v>142.61000000000001</v>
          </cell>
          <cell r="C961">
            <v>142.61089655172401</v>
          </cell>
          <cell r="D961">
            <v>2900</v>
          </cell>
          <cell r="E961">
            <v>16</v>
          </cell>
          <cell r="F961">
            <v>142.6</v>
          </cell>
        </row>
        <row r="962">
          <cell r="A962">
            <v>36811</v>
          </cell>
          <cell r="B962">
            <v>142.58000000000001</v>
          </cell>
          <cell r="C962">
            <v>142.55985627177699</v>
          </cell>
          <cell r="D962">
            <v>11480</v>
          </cell>
          <cell r="E962">
            <v>17</v>
          </cell>
          <cell r="F962">
            <v>142.6</v>
          </cell>
        </row>
        <row r="963">
          <cell r="A963">
            <v>36812</v>
          </cell>
          <cell r="B963">
            <v>142.68</v>
          </cell>
          <cell r="C963">
            <v>142.664768211921</v>
          </cell>
          <cell r="D963">
            <v>2265</v>
          </cell>
          <cell r="E963">
            <v>15</v>
          </cell>
          <cell r="F963">
            <v>142.6</v>
          </cell>
        </row>
        <row r="964">
          <cell r="A964">
            <v>36815</v>
          </cell>
          <cell r="B964">
            <v>142.71</v>
          </cell>
          <cell r="C964">
            <v>142.71127982646399</v>
          </cell>
          <cell r="D964">
            <v>2305</v>
          </cell>
          <cell r="E964">
            <v>19</v>
          </cell>
          <cell r="F964">
            <v>142.65</v>
          </cell>
        </row>
        <row r="965">
          <cell r="A965">
            <v>36816</v>
          </cell>
          <cell r="B965">
            <v>142.65</v>
          </cell>
          <cell r="C965">
            <v>142.65885850178401</v>
          </cell>
          <cell r="D965">
            <v>4205</v>
          </cell>
          <cell r="E965">
            <v>16</v>
          </cell>
          <cell r="F965">
            <v>142.65</v>
          </cell>
        </row>
        <row r="966">
          <cell r="A966">
            <v>36817</v>
          </cell>
          <cell r="B966">
            <v>142.58000000000001</v>
          </cell>
          <cell r="C966">
            <v>142.56439716312099</v>
          </cell>
          <cell r="D966">
            <v>9870</v>
          </cell>
          <cell r="E966">
            <v>18</v>
          </cell>
          <cell r="F966">
            <v>142.65</v>
          </cell>
        </row>
        <row r="967">
          <cell r="A967">
            <v>36818</v>
          </cell>
          <cell r="B967">
            <v>142.62</v>
          </cell>
          <cell r="C967">
            <v>142.58939597315401</v>
          </cell>
          <cell r="D967">
            <v>2235</v>
          </cell>
          <cell r="E967">
            <v>13</v>
          </cell>
          <cell r="F967">
            <v>142.65</v>
          </cell>
        </row>
        <row r="968">
          <cell r="A968">
            <v>36819</v>
          </cell>
          <cell r="B968">
            <v>142.66999999999999</v>
          </cell>
          <cell r="C968">
            <v>142.68967803030301</v>
          </cell>
          <cell r="D968">
            <v>2640</v>
          </cell>
          <cell r="E968">
            <v>20</v>
          </cell>
          <cell r="F968">
            <v>142.65</v>
          </cell>
        </row>
        <row r="969">
          <cell r="A969">
            <v>36822</v>
          </cell>
          <cell r="B969">
            <v>142.63</v>
          </cell>
          <cell r="C969">
            <v>142.62226912928799</v>
          </cell>
          <cell r="D969">
            <v>3790</v>
          </cell>
          <cell r="E969">
            <v>16</v>
          </cell>
          <cell r="F969">
            <v>142.65</v>
          </cell>
        </row>
        <row r="970">
          <cell r="A970">
            <v>36823</v>
          </cell>
          <cell r="B970">
            <v>142.66</v>
          </cell>
          <cell r="C970">
            <v>142.642021857923</v>
          </cell>
          <cell r="D970">
            <v>1830</v>
          </cell>
          <cell r="E970">
            <v>17</v>
          </cell>
          <cell r="F970">
            <v>142.65</v>
          </cell>
        </row>
        <row r="971">
          <cell r="A971">
            <v>36825</v>
          </cell>
          <cell r="B971">
            <v>142.68</v>
          </cell>
          <cell r="C971">
            <v>142.67670329670301</v>
          </cell>
          <cell r="D971">
            <v>910</v>
          </cell>
          <cell r="E971">
            <v>14</v>
          </cell>
          <cell r="F971">
            <v>142.65</v>
          </cell>
        </row>
        <row r="972">
          <cell r="A972">
            <v>36826</v>
          </cell>
          <cell r="B972">
            <v>142.65</v>
          </cell>
          <cell r="C972">
            <v>142.64662952646199</v>
          </cell>
          <cell r="D972">
            <v>3590</v>
          </cell>
          <cell r="E972">
            <v>19</v>
          </cell>
          <cell r="F972">
            <v>142.65</v>
          </cell>
        </row>
        <row r="973">
          <cell r="A973">
            <v>36829</v>
          </cell>
          <cell r="B973">
            <v>142.63</v>
          </cell>
          <cell r="C973">
            <v>142.63176991150399</v>
          </cell>
          <cell r="D973">
            <v>4520</v>
          </cell>
          <cell r="E973">
            <v>14</v>
          </cell>
          <cell r="F973">
            <v>142.65</v>
          </cell>
        </row>
        <row r="974">
          <cell r="A974">
            <v>36830</v>
          </cell>
          <cell r="B974">
            <v>142.58000000000001</v>
          </cell>
          <cell r="C974">
            <v>142.581990291262</v>
          </cell>
          <cell r="D974">
            <v>7210</v>
          </cell>
          <cell r="E974">
            <v>15</v>
          </cell>
          <cell r="F974">
            <v>142.65</v>
          </cell>
        </row>
        <row r="975">
          <cell r="A975">
            <v>36831</v>
          </cell>
          <cell r="B975">
            <v>142.63</v>
          </cell>
          <cell r="C975">
            <v>142.61601226993901</v>
          </cell>
          <cell r="D975">
            <v>815</v>
          </cell>
          <cell r="E975">
            <v>15</v>
          </cell>
          <cell r="F975">
            <v>142.65</v>
          </cell>
        </row>
        <row r="976">
          <cell r="A976">
            <v>36832</v>
          </cell>
          <cell r="B976">
            <v>142.76</v>
          </cell>
          <cell r="C976">
            <v>142.744214876033</v>
          </cell>
          <cell r="D976">
            <v>605</v>
          </cell>
          <cell r="E976">
            <v>15</v>
          </cell>
          <cell r="F976">
            <v>142.65</v>
          </cell>
        </row>
        <row r="977">
          <cell r="A977">
            <v>36833</v>
          </cell>
          <cell r="B977">
            <v>142.85</v>
          </cell>
          <cell r="C977">
            <v>142.85170731707299</v>
          </cell>
          <cell r="D977">
            <v>2460</v>
          </cell>
          <cell r="E977">
            <v>16</v>
          </cell>
          <cell r="F977">
            <v>142.65</v>
          </cell>
        </row>
        <row r="978">
          <cell r="A978">
            <v>36836</v>
          </cell>
          <cell r="B978">
            <v>142.81</v>
          </cell>
          <cell r="C978">
            <v>142.80960526315801</v>
          </cell>
          <cell r="D978">
            <v>380</v>
          </cell>
          <cell r="E978">
            <v>13</v>
          </cell>
          <cell r="F978">
            <v>142.69999999999999</v>
          </cell>
        </row>
        <row r="979">
          <cell r="A979">
            <v>36837</v>
          </cell>
          <cell r="B979">
            <v>142.9</v>
          </cell>
          <cell r="C979">
            <v>142.89213075060499</v>
          </cell>
          <cell r="D979">
            <v>2065</v>
          </cell>
          <cell r="E979">
            <v>16</v>
          </cell>
          <cell r="F979">
            <v>142.69999999999999</v>
          </cell>
        </row>
        <row r="980">
          <cell r="A980">
            <v>36838</v>
          </cell>
          <cell r="B980">
            <v>143.53</v>
          </cell>
          <cell r="C980">
            <v>143.4334375</v>
          </cell>
          <cell r="D980">
            <v>960</v>
          </cell>
          <cell r="E980">
            <v>18</v>
          </cell>
          <cell r="F980">
            <v>142.69999999999999</v>
          </cell>
        </row>
        <row r="981">
          <cell r="A981">
            <v>36839</v>
          </cell>
          <cell r="B981">
            <v>144</v>
          </cell>
          <cell r="C981">
            <v>143.97807385648301</v>
          </cell>
          <cell r="D981">
            <v>11915</v>
          </cell>
          <cell r="E981">
            <v>22</v>
          </cell>
          <cell r="F981">
            <v>142.69999999999999</v>
          </cell>
        </row>
        <row r="982">
          <cell r="A982">
            <v>36840</v>
          </cell>
          <cell r="B982">
            <v>144.12</v>
          </cell>
          <cell r="C982">
            <v>144.10537560581599</v>
          </cell>
          <cell r="D982">
            <v>12380</v>
          </cell>
          <cell r="E982">
            <v>20</v>
          </cell>
          <cell r="F982">
            <v>142.69999999999999</v>
          </cell>
        </row>
        <row r="983">
          <cell r="A983">
            <v>36843</v>
          </cell>
          <cell r="B983">
            <v>144.25</v>
          </cell>
          <cell r="C983">
            <v>144.25794241573001</v>
          </cell>
          <cell r="D983">
            <v>14240</v>
          </cell>
          <cell r="E983">
            <v>17</v>
          </cell>
          <cell r="F983">
            <v>144</v>
          </cell>
        </row>
        <row r="984">
          <cell r="A984">
            <v>36844</v>
          </cell>
          <cell r="B984">
            <v>144.28</v>
          </cell>
          <cell r="C984">
            <v>144.27284051222401</v>
          </cell>
          <cell r="D984">
            <v>8590</v>
          </cell>
          <cell r="E984">
            <v>16</v>
          </cell>
          <cell r="F984">
            <v>144</v>
          </cell>
        </row>
        <row r="985">
          <cell r="A985">
            <v>36845</v>
          </cell>
          <cell r="B985">
            <v>144.19</v>
          </cell>
          <cell r="C985">
            <v>144.18459161147899</v>
          </cell>
          <cell r="D985">
            <v>2265</v>
          </cell>
          <cell r="E985">
            <v>19</v>
          </cell>
          <cell r="F985">
            <v>144</v>
          </cell>
        </row>
        <row r="986">
          <cell r="A986">
            <v>36846</v>
          </cell>
          <cell r="B986">
            <v>144.24</v>
          </cell>
          <cell r="C986">
            <v>144.22488721804501</v>
          </cell>
          <cell r="D986">
            <v>5320</v>
          </cell>
          <cell r="E986">
            <v>19</v>
          </cell>
          <cell r="F986">
            <v>144</v>
          </cell>
        </row>
        <row r="987">
          <cell r="A987">
            <v>36847</v>
          </cell>
          <cell r="B987">
            <v>144.22999999999999</v>
          </cell>
          <cell r="C987">
            <v>144.25955952381</v>
          </cell>
          <cell r="D987">
            <v>4200</v>
          </cell>
          <cell r="E987">
            <v>16</v>
          </cell>
          <cell r="F987">
            <v>144</v>
          </cell>
        </row>
        <row r="988">
          <cell r="A988">
            <v>36850</v>
          </cell>
          <cell r="B988">
            <v>144.06</v>
          </cell>
          <cell r="C988">
            <v>144.117862266858</v>
          </cell>
          <cell r="D988">
            <v>3485</v>
          </cell>
          <cell r="E988">
            <v>20</v>
          </cell>
          <cell r="F988">
            <v>144.1</v>
          </cell>
        </row>
        <row r="989">
          <cell r="A989">
            <v>36851</v>
          </cell>
          <cell r="B989">
            <v>143.9</v>
          </cell>
          <cell r="C989">
            <v>143.82740462117101</v>
          </cell>
          <cell r="D989">
            <v>9305</v>
          </cell>
          <cell r="E989">
            <v>21</v>
          </cell>
          <cell r="F989">
            <v>144.1</v>
          </cell>
        </row>
        <row r="990">
          <cell r="A990">
            <v>36852</v>
          </cell>
          <cell r="B990">
            <v>143.88999999999999</v>
          </cell>
          <cell r="C990">
            <v>143.83755225080401</v>
          </cell>
          <cell r="D990">
            <v>12440</v>
          </cell>
          <cell r="E990">
            <v>18</v>
          </cell>
          <cell r="F990">
            <v>144.1</v>
          </cell>
        </row>
        <row r="991">
          <cell r="A991">
            <v>36853</v>
          </cell>
          <cell r="B991">
            <v>143.9</v>
          </cell>
          <cell r="C991">
            <v>143.910672268908</v>
          </cell>
          <cell r="D991">
            <v>1785</v>
          </cell>
          <cell r="E991">
            <v>16</v>
          </cell>
          <cell r="F991">
            <v>144.1</v>
          </cell>
        </row>
        <row r="992">
          <cell r="A992">
            <v>36854</v>
          </cell>
          <cell r="B992">
            <v>144.1</v>
          </cell>
          <cell r="C992">
            <v>144.10873881932</v>
          </cell>
          <cell r="D992">
            <v>5590</v>
          </cell>
          <cell r="E992">
            <v>22</v>
          </cell>
          <cell r="F992">
            <v>144.1</v>
          </cell>
        </row>
        <row r="993">
          <cell r="A993">
            <v>36857</v>
          </cell>
          <cell r="B993">
            <v>144.11000000000001</v>
          </cell>
          <cell r="C993">
            <v>144.11860799999999</v>
          </cell>
          <cell r="D993">
            <v>3125</v>
          </cell>
          <cell r="E993">
            <v>20</v>
          </cell>
          <cell r="F993">
            <v>144.1</v>
          </cell>
        </row>
        <row r="994">
          <cell r="A994">
            <v>36858</v>
          </cell>
          <cell r="B994">
            <v>144.16</v>
          </cell>
          <cell r="C994">
            <v>144.158220338983</v>
          </cell>
          <cell r="D994">
            <v>4720</v>
          </cell>
          <cell r="E994">
            <v>20</v>
          </cell>
          <cell r="F994">
            <v>144.1</v>
          </cell>
        </row>
        <row r="995">
          <cell r="A995">
            <v>36859</v>
          </cell>
          <cell r="B995">
            <v>144.21</v>
          </cell>
          <cell r="C995">
            <v>144.20201030927799</v>
          </cell>
          <cell r="D995">
            <v>970</v>
          </cell>
          <cell r="E995">
            <v>17</v>
          </cell>
          <cell r="F995">
            <v>144.1</v>
          </cell>
        </row>
        <row r="996">
          <cell r="A996">
            <v>36860</v>
          </cell>
          <cell r="B996">
            <v>144.13</v>
          </cell>
          <cell r="C996">
            <v>144.14710843373501</v>
          </cell>
          <cell r="D996">
            <v>2075</v>
          </cell>
          <cell r="E996">
            <v>20</v>
          </cell>
          <cell r="F996">
            <v>144.1</v>
          </cell>
        </row>
        <row r="997">
          <cell r="A997">
            <v>36861</v>
          </cell>
          <cell r="B997">
            <v>144.16999999999999</v>
          </cell>
          <cell r="C997">
            <v>144.143765432099</v>
          </cell>
          <cell r="D997">
            <v>810</v>
          </cell>
          <cell r="E997">
            <v>17</v>
          </cell>
          <cell r="F997">
            <v>144.1</v>
          </cell>
        </row>
        <row r="998">
          <cell r="A998">
            <v>36864</v>
          </cell>
          <cell r="B998">
            <v>144.34</v>
          </cell>
          <cell r="C998">
            <v>144.33739583333301</v>
          </cell>
          <cell r="D998">
            <v>2400</v>
          </cell>
          <cell r="E998">
            <v>17</v>
          </cell>
          <cell r="F998">
            <v>144.15</v>
          </cell>
        </row>
        <row r="999">
          <cell r="A999">
            <v>36865</v>
          </cell>
          <cell r="B999">
            <v>144.41</v>
          </cell>
          <cell r="C999">
            <v>144.409328358209</v>
          </cell>
          <cell r="D999">
            <v>3350</v>
          </cell>
          <cell r="E999">
            <v>21</v>
          </cell>
          <cell r="F999">
            <v>144.15</v>
          </cell>
        </row>
        <row r="1000">
          <cell r="A1000">
            <v>36866</v>
          </cell>
          <cell r="B1000">
            <v>144.44999999999999</v>
          </cell>
          <cell r="C1000">
            <v>144.435417236662</v>
          </cell>
          <cell r="D1000">
            <v>3655</v>
          </cell>
          <cell r="E1000">
            <v>17</v>
          </cell>
          <cell r="F1000">
            <v>144.15</v>
          </cell>
        </row>
        <row r="1001">
          <cell r="A1001">
            <v>36867</v>
          </cell>
          <cell r="B1001">
            <v>144.47</v>
          </cell>
          <cell r="C1001">
            <v>144.45562091503299</v>
          </cell>
          <cell r="D1001">
            <v>3060</v>
          </cell>
          <cell r="E1001">
            <v>18</v>
          </cell>
          <cell r="F1001">
            <v>144.15</v>
          </cell>
        </row>
        <row r="1002">
          <cell r="A1002">
            <v>36868</v>
          </cell>
          <cell r="B1002">
            <v>144.54</v>
          </cell>
          <cell r="C1002">
            <v>144.55003427592101</v>
          </cell>
          <cell r="D1002">
            <v>5835</v>
          </cell>
          <cell r="E1002">
            <v>19</v>
          </cell>
          <cell r="F1002">
            <v>144.15</v>
          </cell>
        </row>
        <row r="1003">
          <cell r="A1003">
            <v>36871</v>
          </cell>
          <cell r="B1003">
            <v>144.59</v>
          </cell>
          <cell r="C1003">
            <v>144.58826689774699</v>
          </cell>
          <cell r="D1003">
            <v>2885</v>
          </cell>
          <cell r="E1003">
            <v>16</v>
          </cell>
          <cell r="F1003">
            <v>144.25</v>
          </cell>
        </row>
        <row r="1004">
          <cell r="A1004">
            <v>36872</v>
          </cell>
          <cell r="B1004">
            <v>144.66999999999999</v>
          </cell>
          <cell r="C1004">
            <v>144.705641025641</v>
          </cell>
          <cell r="D1004">
            <v>12285</v>
          </cell>
          <cell r="E1004">
            <v>21</v>
          </cell>
          <cell r="F1004">
            <v>144.25</v>
          </cell>
        </row>
        <row r="1005">
          <cell r="A1005">
            <v>36873</v>
          </cell>
          <cell r="B1005">
            <v>144.74</v>
          </cell>
          <cell r="C1005">
            <v>144.69810513447399</v>
          </cell>
          <cell r="D1005">
            <v>4090</v>
          </cell>
          <cell r="E1005">
            <v>19</v>
          </cell>
          <cell r="F1005">
            <v>144.25</v>
          </cell>
        </row>
        <row r="1006">
          <cell r="A1006">
            <v>36874</v>
          </cell>
          <cell r="B1006">
            <v>144.66999999999999</v>
          </cell>
          <cell r="C1006">
            <v>144.68768333333301</v>
          </cell>
          <cell r="D1006">
            <v>6000</v>
          </cell>
          <cell r="E1006">
            <v>22</v>
          </cell>
          <cell r="F1006">
            <v>144.25</v>
          </cell>
        </row>
        <row r="1007">
          <cell r="A1007">
            <v>36875</v>
          </cell>
          <cell r="B1007">
            <v>144.77000000000001</v>
          </cell>
          <cell r="C1007">
            <v>144.76909090909101</v>
          </cell>
          <cell r="D1007">
            <v>9350</v>
          </cell>
          <cell r="E1007">
            <v>19</v>
          </cell>
          <cell r="F1007">
            <v>144.25</v>
          </cell>
        </row>
        <row r="1008">
          <cell r="A1008">
            <v>36878</v>
          </cell>
          <cell r="B1008">
            <v>144.72999999999999</v>
          </cell>
          <cell r="C1008">
            <v>144.74832738095199</v>
          </cell>
          <cell r="D1008">
            <v>8400</v>
          </cell>
          <cell r="E1008">
            <v>16</v>
          </cell>
          <cell r="F1008">
            <v>144.4</v>
          </cell>
        </row>
        <row r="1009">
          <cell r="A1009">
            <v>36879</v>
          </cell>
          <cell r="B1009">
            <v>144.66</v>
          </cell>
          <cell r="C1009">
            <v>144.64994041707999</v>
          </cell>
          <cell r="D1009">
            <v>5035</v>
          </cell>
          <cell r="E1009">
            <v>18</v>
          </cell>
          <cell r="F1009">
            <v>144.4</v>
          </cell>
        </row>
        <row r="1010">
          <cell r="A1010">
            <v>36880</v>
          </cell>
          <cell r="B1010">
            <v>144.71</v>
          </cell>
          <cell r="C1010">
            <v>144.68395020188399</v>
          </cell>
          <cell r="D1010">
            <v>7430</v>
          </cell>
          <cell r="E1010">
            <v>19</v>
          </cell>
          <cell r="F1010">
            <v>144.4</v>
          </cell>
        </row>
        <row r="1011">
          <cell r="A1011">
            <v>36881</v>
          </cell>
          <cell r="B1011">
            <v>144.79</v>
          </cell>
          <cell r="C1011">
            <v>144.789394347241</v>
          </cell>
          <cell r="D1011">
            <v>3715</v>
          </cell>
          <cell r="E1011">
            <v>19</v>
          </cell>
          <cell r="F1011">
            <v>144.4</v>
          </cell>
        </row>
        <row r="1012">
          <cell r="A1012">
            <v>36882</v>
          </cell>
          <cell r="B1012">
            <v>144.91</v>
          </cell>
          <cell r="C1012">
            <v>144.90128961405699</v>
          </cell>
          <cell r="D1012">
            <v>15935</v>
          </cell>
          <cell r="E1012">
            <v>18</v>
          </cell>
          <cell r="F1012">
            <v>144.4</v>
          </cell>
        </row>
        <row r="1013">
          <cell r="A1013">
            <v>36885</v>
          </cell>
          <cell r="B1013">
            <v>145.05000000000001</v>
          </cell>
          <cell r="C1013">
            <v>145.049575197889</v>
          </cell>
          <cell r="D1013">
            <v>18950</v>
          </cell>
          <cell r="E1013">
            <v>16</v>
          </cell>
          <cell r="F1013">
            <v>144.5</v>
          </cell>
        </row>
        <row r="1014">
          <cell r="A1014">
            <v>36886</v>
          </cell>
          <cell r="B1014">
            <v>145.13</v>
          </cell>
          <cell r="C1014">
            <v>145.14098203793901</v>
          </cell>
          <cell r="D1014">
            <v>29785</v>
          </cell>
          <cell r="E1014">
            <v>17</v>
          </cell>
          <cell r="F1014">
            <v>144.5</v>
          </cell>
        </row>
        <row r="1015">
          <cell r="A1015">
            <v>36887</v>
          </cell>
          <cell r="B1015">
            <v>145.13</v>
          </cell>
          <cell r="C1015">
            <v>145.127238962859</v>
          </cell>
          <cell r="D1015">
            <v>7135</v>
          </cell>
          <cell r="E1015">
            <v>16</v>
          </cell>
          <cell r="F1015">
            <v>144.5</v>
          </cell>
        </row>
        <row r="1016">
          <cell r="A1016">
            <v>36888</v>
          </cell>
          <cell r="B1016">
            <v>145.26</v>
          </cell>
          <cell r="C1016">
            <v>145.25081027668</v>
          </cell>
          <cell r="D1016">
            <v>15180</v>
          </cell>
          <cell r="E1016">
            <v>19</v>
          </cell>
          <cell r="F1016">
            <v>144.5</v>
          </cell>
        </row>
        <row r="1017">
          <cell r="A1017">
            <v>36889</v>
          </cell>
          <cell r="B1017">
            <v>145.4</v>
          </cell>
          <cell r="C1017">
            <v>145.401915708812</v>
          </cell>
          <cell r="D1017">
            <v>41760</v>
          </cell>
          <cell r="E1017">
            <v>19</v>
          </cell>
          <cell r="F1017">
            <v>144.5</v>
          </cell>
        </row>
        <row r="1018">
          <cell r="A1018">
            <v>36894</v>
          </cell>
          <cell r="B1018">
            <v>145.55000000000001</v>
          </cell>
          <cell r="C1018">
            <v>145.54499999999999</v>
          </cell>
          <cell r="D1018">
            <v>1600</v>
          </cell>
          <cell r="E1018">
            <v>7</v>
          </cell>
          <cell r="F1018">
            <v>145</v>
          </cell>
        </row>
        <row r="1019">
          <cell r="A1019">
            <v>36895</v>
          </cell>
          <cell r="B1019">
            <v>145.66999999999999</v>
          </cell>
          <cell r="C1019">
            <v>145.66766345123301</v>
          </cell>
          <cell r="D1019">
            <v>32655</v>
          </cell>
          <cell r="E1019">
            <v>20</v>
          </cell>
          <cell r="F1019">
            <v>145</v>
          </cell>
        </row>
        <row r="1020">
          <cell r="A1020">
            <v>36896</v>
          </cell>
          <cell r="B1020">
            <v>145.57</v>
          </cell>
          <cell r="C1020">
            <v>145.517315270936</v>
          </cell>
          <cell r="D1020">
            <v>2030</v>
          </cell>
          <cell r="E1020">
            <v>16</v>
          </cell>
          <cell r="F1020">
            <v>145</v>
          </cell>
        </row>
        <row r="1021">
          <cell r="A1021">
            <v>36899</v>
          </cell>
          <cell r="B1021">
            <v>145.43</v>
          </cell>
          <cell r="C1021">
            <v>145.41754385964899</v>
          </cell>
          <cell r="D1021">
            <v>855</v>
          </cell>
          <cell r="E1021">
            <v>15</v>
          </cell>
          <cell r="F1021">
            <v>145.1</v>
          </cell>
        </row>
        <row r="1022">
          <cell r="A1022">
            <v>36900</v>
          </cell>
          <cell r="B1022">
            <v>145.5</v>
          </cell>
          <cell r="C1022">
            <v>145.479597633136</v>
          </cell>
          <cell r="D1022">
            <v>4225</v>
          </cell>
          <cell r="E1022">
            <v>17</v>
          </cell>
          <cell r="F1022">
            <v>145.1</v>
          </cell>
        </row>
        <row r="1023">
          <cell r="A1023">
            <v>36901</v>
          </cell>
          <cell r="B1023">
            <v>145.55000000000001</v>
          </cell>
          <cell r="C1023">
            <v>145.56006322444699</v>
          </cell>
          <cell r="D1023">
            <v>4745</v>
          </cell>
          <cell r="E1023">
            <v>17</v>
          </cell>
          <cell r="F1023">
            <v>145.1</v>
          </cell>
        </row>
        <row r="1024">
          <cell r="A1024">
            <v>36902</v>
          </cell>
          <cell r="B1024">
            <v>145.47</v>
          </cell>
          <cell r="C1024">
            <v>145.510505617978</v>
          </cell>
          <cell r="D1024">
            <v>5340</v>
          </cell>
          <cell r="E1024">
            <v>17</v>
          </cell>
          <cell r="F1024">
            <v>145.1</v>
          </cell>
        </row>
        <row r="1025">
          <cell r="A1025">
            <v>36903</v>
          </cell>
          <cell r="B1025">
            <v>145.41</v>
          </cell>
          <cell r="C1025">
            <v>145.43260416666701</v>
          </cell>
          <cell r="D1025">
            <v>2400</v>
          </cell>
          <cell r="E1025">
            <v>19</v>
          </cell>
          <cell r="F1025">
            <v>145.1</v>
          </cell>
        </row>
        <row r="1026">
          <cell r="A1026">
            <v>36906</v>
          </cell>
          <cell r="B1026">
            <v>145.29</v>
          </cell>
          <cell r="C1026">
            <v>145.284747826087</v>
          </cell>
          <cell r="D1026">
            <v>2875</v>
          </cell>
          <cell r="E1026">
            <v>15</v>
          </cell>
          <cell r="F1026">
            <v>145.1</v>
          </cell>
        </row>
        <row r="1027">
          <cell r="A1027">
            <v>36907</v>
          </cell>
          <cell r="B1027">
            <v>145.15</v>
          </cell>
          <cell r="C1027">
            <v>145.148533640023</v>
          </cell>
          <cell r="D1027">
            <v>8695</v>
          </cell>
          <cell r="E1027">
            <v>18</v>
          </cell>
          <cell r="F1027">
            <v>145.1</v>
          </cell>
        </row>
        <row r="1028">
          <cell r="A1028">
            <v>36908</v>
          </cell>
          <cell r="B1028">
            <v>145.1</v>
          </cell>
          <cell r="C1028">
            <v>145.10025308241401</v>
          </cell>
          <cell r="D1028">
            <v>7705</v>
          </cell>
          <cell r="E1028">
            <v>17</v>
          </cell>
          <cell r="F1028">
            <v>145.1</v>
          </cell>
        </row>
        <row r="1029">
          <cell r="A1029">
            <v>36909</v>
          </cell>
          <cell r="B1029">
            <v>145.27000000000001</v>
          </cell>
          <cell r="C1029">
            <v>145.281316725979</v>
          </cell>
          <cell r="D1029">
            <v>2810</v>
          </cell>
          <cell r="E1029">
            <v>17</v>
          </cell>
          <cell r="F1029">
            <v>145.1</v>
          </cell>
        </row>
        <row r="1030">
          <cell r="A1030">
            <v>36910</v>
          </cell>
          <cell r="B1030">
            <v>145.12</v>
          </cell>
          <cell r="C1030">
            <v>145.127598944591</v>
          </cell>
          <cell r="D1030">
            <v>1895</v>
          </cell>
          <cell r="E1030">
            <v>19</v>
          </cell>
          <cell r="F1030">
            <v>145.1</v>
          </cell>
        </row>
        <row r="1031">
          <cell r="A1031">
            <v>36913</v>
          </cell>
          <cell r="B1031">
            <v>145.1</v>
          </cell>
          <cell r="C1031">
            <v>145.09554371002099</v>
          </cell>
          <cell r="D1031">
            <v>4690</v>
          </cell>
          <cell r="E1031">
            <v>13</v>
          </cell>
          <cell r="F1031">
            <v>145.1</v>
          </cell>
        </row>
        <row r="1032">
          <cell r="A1032">
            <v>36914</v>
          </cell>
          <cell r="B1032">
            <v>145.11000000000001</v>
          </cell>
          <cell r="C1032">
            <v>145.09281094527401</v>
          </cell>
          <cell r="D1032">
            <v>2010</v>
          </cell>
          <cell r="E1032">
            <v>18</v>
          </cell>
          <cell r="F1032">
            <v>145.1</v>
          </cell>
        </row>
        <row r="1033">
          <cell r="A1033">
            <v>36915</v>
          </cell>
          <cell r="B1033">
            <v>145.05000000000001</v>
          </cell>
          <cell r="C1033">
            <v>145.05157480315</v>
          </cell>
          <cell r="D1033">
            <v>5715</v>
          </cell>
          <cell r="E1033">
            <v>15</v>
          </cell>
          <cell r="F1033">
            <v>145.1</v>
          </cell>
        </row>
        <row r="1034">
          <cell r="A1034">
            <v>36916</v>
          </cell>
          <cell r="B1034">
            <v>145.08000000000001</v>
          </cell>
          <cell r="C1034">
            <v>145.07</v>
          </cell>
          <cell r="D1034">
            <v>1180</v>
          </cell>
          <cell r="E1034">
            <v>13</v>
          </cell>
          <cell r="F1034">
            <v>145.1</v>
          </cell>
        </row>
        <row r="1035">
          <cell r="A1035">
            <v>36917</v>
          </cell>
          <cell r="B1035">
            <v>145.11000000000001</v>
          </cell>
          <cell r="C1035">
            <v>145.10140109890099</v>
          </cell>
          <cell r="D1035">
            <v>1820</v>
          </cell>
          <cell r="E1035">
            <v>15</v>
          </cell>
          <cell r="F1035">
            <v>145.1</v>
          </cell>
        </row>
        <row r="1036">
          <cell r="A1036">
            <v>36920</v>
          </cell>
          <cell r="B1036">
            <v>145.18</v>
          </cell>
          <cell r="C1036">
            <v>145.151926380368</v>
          </cell>
          <cell r="D1036">
            <v>4075</v>
          </cell>
          <cell r="E1036">
            <v>19</v>
          </cell>
          <cell r="F1036">
            <v>145.1</v>
          </cell>
        </row>
        <row r="1037">
          <cell r="A1037">
            <v>36921</v>
          </cell>
          <cell r="B1037">
            <v>145.15</v>
          </cell>
          <cell r="C1037">
            <v>145.13946428571401</v>
          </cell>
          <cell r="D1037">
            <v>560</v>
          </cell>
          <cell r="E1037">
            <v>18</v>
          </cell>
          <cell r="F1037">
            <v>145.1</v>
          </cell>
        </row>
        <row r="1038">
          <cell r="A1038">
            <v>36922</v>
          </cell>
          <cell r="B1038">
            <v>145.1</v>
          </cell>
          <cell r="C1038">
            <v>145.114387755102</v>
          </cell>
          <cell r="D1038">
            <v>2940</v>
          </cell>
          <cell r="E1038">
            <v>15</v>
          </cell>
          <cell r="F1038">
            <v>145.1</v>
          </cell>
        </row>
        <row r="1039">
          <cell r="A1039">
            <v>36923</v>
          </cell>
          <cell r="B1039">
            <v>145.18</v>
          </cell>
          <cell r="C1039">
            <v>145.141010928962</v>
          </cell>
          <cell r="D1039">
            <v>3660</v>
          </cell>
          <cell r="E1039">
            <v>18</v>
          </cell>
          <cell r="F1039">
            <v>145.1</v>
          </cell>
        </row>
        <row r="1040">
          <cell r="A1040">
            <v>36924</v>
          </cell>
          <cell r="B1040">
            <v>145.18</v>
          </cell>
          <cell r="C1040">
            <v>145.173448275862</v>
          </cell>
          <cell r="D1040">
            <v>2900</v>
          </cell>
          <cell r="E1040">
            <v>15</v>
          </cell>
          <cell r="F1040">
            <v>145.1</v>
          </cell>
        </row>
        <row r="1041">
          <cell r="A1041">
            <v>36927</v>
          </cell>
          <cell r="B1041">
            <v>145.22999999999999</v>
          </cell>
          <cell r="C1041">
            <v>145.236618075802</v>
          </cell>
          <cell r="D1041">
            <v>1715</v>
          </cell>
          <cell r="E1041">
            <v>19</v>
          </cell>
          <cell r="F1041">
            <v>145.15</v>
          </cell>
        </row>
        <row r="1042">
          <cell r="A1042">
            <v>36928</v>
          </cell>
          <cell r="B1042">
            <v>145.24</v>
          </cell>
          <cell r="C1042">
            <v>145.25143939393899</v>
          </cell>
          <cell r="D1042">
            <v>1980</v>
          </cell>
          <cell r="E1042">
            <v>17</v>
          </cell>
          <cell r="F1042">
            <v>145.15</v>
          </cell>
        </row>
        <row r="1043">
          <cell r="A1043">
            <v>36929</v>
          </cell>
          <cell r="B1043">
            <v>145.24</v>
          </cell>
          <cell r="C1043">
            <v>145.238125</v>
          </cell>
          <cell r="D1043">
            <v>1360</v>
          </cell>
          <cell r="E1043">
            <v>16</v>
          </cell>
          <cell r="F1043">
            <v>145.15</v>
          </cell>
        </row>
        <row r="1044">
          <cell r="A1044">
            <v>36930</v>
          </cell>
          <cell r="B1044">
            <v>145.35</v>
          </cell>
          <cell r="C1044">
            <v>145.340505747126</v>
          </cell>
          <cell r="D1044">
            <v>4350</v>
          </cell>
          <cell r="E1044">
            <v>20</v>
          </cell>
          <cell r="F1044">
            <v>145.15</v>
          </cell>
        </row>
        <row r="1045">
          <cell r="A1045">
            <v>36931</v>
          </cell>
          <cell r="B1045">
            <v>145.41</v>
          </cell>
          <cell r="C1045">
            <v>145.393114241002</v>
          </cell>
          <cell r="D1045">
            <v>6390</v>
          </cell>
          <cell r="E1045">
            <v>17</v>
          </cell>
          <cell r="F1045">
            <v>145.15</v>
          </cell>
        </row>
        <row r="1046">
          <cell r="A1046">
            <v>36934</v>
          </cell>
          <cell r="B1046">
            <v>145.49</v>
          </cell>
          <cell r="C1046">
            <v>145.481283471837</v>
          </cell>
          <cell r="D1046">
            <v>5415</v>
          </cell>
          <cell r="E1046">
            <v>19</v>
          </cell>
          <cell r="F1046">
            <v>145.25</v>
          </cell>
        </row>
        <row r="1047">
          <cell r="A1047">
            <v>36935</v>
          </cell>
          <cell r="B1047">
            <v>145.56</v>
          </cell>
          <cell r="C1047">
            <v>145.56936750998699</v>
          </cell>
          <cell r="D1047">
            <v>7510</v>
          </cell>
          <cell r="E1047">
            <v>22</v>
          </cell>
          <cell r="F1047">
            <v>145.25</v>
          </cell>
        </row>
        <row r="1048">
          <cell r="A1048">
            <v>36936</v>
          </cell>
          <cell r="B1048">
            <v>145.47999999999999</v>
          </cell>
          <cell r="C1048">
            <v>145.49546615581099</v>
          </cell>
          <cell r="D1048">
            <v>3915</v>
          </cell>
          <cell r="E1048">
            <v>16</v>
          </cell>
          <cell r="F1048">
            <v>145.25</v>
          </cell>
        </row>
        <row r="1049">
          <cell r="A1049">
            <v>36937</v>
          </cell>
          <cell r="B1049">
            <v>145.4</v>
          </cell>
          <cell r="C1049">
            <v>145.41598281417799</v>
          </cell>
          <cell r="D1049">
            <v>4655</v>
          </cell>
          <cell r="E1049">
            <v>20</v>
          </cell>
          <cell r="F1049">
            <v>145.25</v>
          </cell>
        </row>
        <row r="1050">
          <cell r="A1050">
            <v>36938</v>
          </cell>
          <cell r="B1050">
            <v>145.29</v>
          </cell>
          <cell r="C1050">
            <v>145.29750824477799</v>
          </cell>
          <cell r="D1050">
            <v>13645</v>
          </cell>
          <cell r="E1050">
            <v>15</v>
          </cell>
          <cell r="F1050">
            <v>145.25</v>
          </cell>
        </row>
        <row r="1051">
          <cell r="A1051">
            <v>36941</v>
          </cell>
          <cell r="B1051">
            <v>145.36000000000001</v>
          </cell>
          <cell r="C1051">
            <v>145.35526119402999</v>
          </cell>
          <cell r="D1051">
            <v>1340</v>
          </cell>
          <cell r="E1051">
            <v>12</v>
          </cell>
          <cell r="F1051">
            <v>145.30000000000001</v>
          </cell>
        </row>
        <row r="1052">
          <cell r="A1052">
            <v>36942</v>
          </cell>
          <cell r="B1052">
            <v>145.30000000000001</v>
          </cell>
          <cell r="C1052">
            <v>145.30023828435299</v>
          </cell>
          <cell r="D1052">
            <v>6295</v>
          </cell>
          <cell r="E1052">
            <v>19</v>
          </cell>
          <cell r="F1052">
            <v>145.30000000000001</v>
          </cell>
        </row>
        <row r="1053">
          <cell r="A1053">
            <v>36943</v>
          </cell>
          <cell r="B1053">
            <v>145.28</v>
          </cell>
          <cell r="C1053">
            <v>145.280342577488</v>
          </cell>
          <cell r="D1053">
            <v>12260</v>
          </cell>
          <cell r="E1053">
            <v>16</v>
          </cell>
          <cell r="F1053">
            <v>145.30000000000001</v>
          </cell>
        </row>
        <row r="1054">
          <cell r="A1054">
            <v>36944</v>
          </cell>
          <cell r="B1054">
            <v>145.27000000000001</v>
          </cell>
          <cell r="C1054">
            <v>145.27364940238999</v>
          </cell>
          <cell r="D1054">
            <v>6275</v>
          </cell>
          <cell r="E1054">
            <v>17</v>
          </cell>
          <cell r="F1054">
            <v>145.30000000000001</v>
          </cell>
        </row>
        <row r="1055">
          <cell r="A1055">
            <v>36945</v>
          </cell>
          <cell r="B1055">
            <v>145.28</v>
          </cell>
          <cell r="C1055">
            <v>145.28817102137799</v>
          </cell>
          <cell r="D1055">
            <v>2105</v>
          </cell>
          <cell r="E1055">
            <v>14</v>
          </cell>
          <cell r="F1055">
            <v>145.30000000000001</v>
          </cell>
        </row>
        <row r="1056">
          <cell r="A1056">
            <v>36948</v>
          </cell>
          <cell r="B1056">
            <v>145.36000000000001</v>
          </cell>
          <cell r="C1056">
            <v>145.354467005076</v>
          </cell>
          <cell r="D1056">
            <v>3940</v>
          </cell>
          <cell r="E1056">
            <v>18</v>
          </cell>
          <cell r="F1056">
            <v>145.30000000000001</v>
          </cell>
        </row>
        <row r="1057">
          <cell r="A1057">
            <v>36949</v>
          </cell>
          <cell r="B1057">
            <v>145.27000000000001</v>
          </cell>
          <cell r="C1057">
            <v>145.28</v>
          </cell>
          <cell r="D1057">
            <v>15480</v>
          </cell>
          <cell r="E1057">
            <v>14</v>
          </cell>
          <cell r="F1057">
            <v>145.30000000000001</v>
          </cell>
        </row>
        <row r="1058">
          <cell r="A1058">
            <v>36950</v>
          </cell>
          <cell r="B1058">
            <v>145.27000000000001</v>
          </cell>
          <cell r="C1058">
            <v>145.28305882352899</v>
          </cell>
          <cell r="D1058">
            <v>2550</v>
          </cell>
          <cell r="E1058">
            <v>19</v>
          </cell>
          <cell r="F1058">
            <v>145.30000000000001</v>
          </cell>
        </row>
        <row r="1059">
          <cell r="A1059">
            <v>36951</v>
          </cell>
          <cell r="B1059">
            <v>145.35</v>
          </cell>
          <cell r="C1059">
            <v>145.329904191617</v>
          </cell>
          <cell r="D1059">
            <v>4175</v>
          </cell>
          <cell r="E1059">
            <v>16</v>
          </cell>
          <cell r="F1059">
            <v>145.30000000000001</v>
          </cell>
        </row>
        <row r="1060">
          <cell r="A1060">
            <v>36952</v>
          </cell>
          <cell r="B1060">
            <v>145.4</v>
          </cell>
          <cell r="C1060">
            <v>145.37333333333299</v>
          </cell>
          <cell r="D1060">
            <v>3750</v>
          </cell>
          <cell r="E1060">
            <v>18</v>
          </cell>
          <cell r="F1060">
            <v>145.30000000000001</v>
          </cell>
        </row>
        <row r="1061">
          <cell r="A1061">
            <v>36955</v>
          </cell>
          <cell r="B1061">
            <v>145.5</v>
          </cell>
          <cell r="C1061">
            <v>145.472508038585</v>
          </cell>
          <cell r="D1061">
            <v>6220</v>
          </cell>
          <cell r="E1061">
            <v>15</v>
          </cell>
          <cell r="F1061">
            <v>145.35</v>
          </cell>
        </row>
        <row r="1062">
          <cell r="A1062">
            <v>36956</v>
          </cell>
          <cell r="B1062">
            <v>145.51</v>
          </cell>
          <cell r="C1062">
            <v>145.511532104259</v>
          </cell>
          <cell r="D1062">
            <v>7865</v>
          </cell>
          <cell r="E1062">
            <v>20</v>
          </cell>
          <cell r="F1062">
            <v>145.35</v>
          </cell>
        </row>
        <row r="1063">
          <cell r="A1063">
            <v>36957</v>
          </cell>
          <cell r="B1063">
            <v>145.6</v>
          </cell>
          <cell r="C1063">
            <v>145.601398104265</v>
          </cell>
          <cell r="D1063">
            <v>6330</v>
          </cell>
          <cell r="E1063">
            <v>19</v>
          </cell>
          <cell r="F1063">
            <v>145.35</v>
          </cell>
        </row>
        <row r="1064">
          <cell r="A1064">
            <v>36961</v>
          </cell>
          <cell r="B1064">
            <v>145.53</v>
          </cell>
          <cell r="C1064">
            <v>145.53736111111101</v>
          </cell>
          <cell r="D1064">
            <v>2160</v>
          </cell>
          <cell r="E1064">
            <v>15</v>
          </cell>
          <cell r="F1064">
            <v>145.35</v>
          </cell>
        </row>
        <row r="1065">
          <cell r="A1065">
            <v>36962</v>
          </cell>
          <cell r="B1065">
            <v>145.56</v>
          </cell>
          <cell r="C1065">
            <v>145.565276292335</v>
          </cell>
          <cell r="D1065">
            <v>2805</v>
          </cell>
          <cell r="E1065">
            <v>19</v>
          </cell>
          <cell r="F1065">
            <v>145.44999999999999</v>
          </cell>
        </row>
        <row r="1066">
          <cell r="A1066">
            <v>36963</v>
          </cell>
          <cell r="B1066">
            <v>145.55000000000001</v>
          </cell>
          <cell r="C1066">
            <v>145.536061046512</v>
          </cell>
          <cell r="D1066">
            <v>3440</v>
          </cell>
          <cell r="E1066">
            <v>19</v>
          </cell>
          <cell r="F1066">
            <v>145.44999999999999</v>
          </cell>
        </row>
        <row r="1067">
          <cell r="A1067">
            <v>36964</v>
          </cell>
          <cell r="B1067">
            <v>145.47999999999999</v>
          </cell>
          <cell r="C1067">
            <v>145.481325757576</v>
          </cell>
          <cell r="D1067">
            <v>7920</v>
          </cell>
          <cell r="E1067">
            <v>18</v>
          </cell>
          <cell r="F1067">
            <v>145.44999999999999</v>
          </cell>
        </row>
        <row r="1068">
          <cell r="A1068">
            <v>36965</v>
          </cell>
          <cell r="B1068">
            <v>145.59</v>
          </cell>
          <cell r="C1068">
            <v>145.55723437500001</v>
          </cell>
          <cell r="D1068">
            <v>6400</v>
          </cell>
          <cell r="E1068">
            <v>18</v>
          </cell>
          <cell r="F1068">
            <v>145.44999999999999</v>
          </cell>
        </row>
        <row r="1069">
          <cell r="A1069">
            <v>36966</v>
          </cell>
          <cell r="B1069">
            <v>145.51</v>
          </cell>
          <cell r="C1069">
            <v>145.51830489192301</v>
          </cell>
          <cell r="D1069">
            <v>4395</v>
          </cell>
          <cell r="E1069">
            <v>17</v>
          </cell>
          <cell r="F1069">
            <v>145.44999999999999</v>
          </cell>
        </row>
        <row r="1070">
          <cell r="A1070">
            <v>36969</v>
          </cell>
          <cell r="B1070">
            <v>145.51</v>
          </cell>
          <cell r="C1070">
            <v>145.51679405520201</v>
          </cell>
          <cell r="D1070">
            <v>2355</v>
          </cell>
          <cell r="E1070">
            <v>14</v>
          </cell>
          <cell r="F1070">
            <v>145.44999999999999</v>
          </cell>
        </row>
        <row r="1071">
          <cell r="A1071">
            <v>36970</v>
          </cell>
          <cell r="B1071">
            <v>145.6</v>
          </cell>
          <cell r="C1071">
            <v>145.59181818181801</v>
          </cell>
          <cell r="D1071">
            <v>3080</v>
          </cell>
          <cell r="E1071">
            <v>15</v>
          </cell>
          <cell r="F1071">
            <v>145.44999999999999</v>
          </cell>
        </row>
        <row r="1072">
          <cell r="A1072">
            <v>36971</v>
          </cell>
          <cell r="B1072">
            <v>145.54</v>
          </cell>
          <cell r="C1072">
            <v>145.535766871166</v>
          </cell>
          <cell r="D1072">
            <v>3260</v>
          </cell>
          <cell r="E1072">
            <v>17</v>
          </cell>
          <cell r="F1072">
            <v>145.44999999999999</v>
          </cell>
        </row>
        <row r="1073">
          <cell r="A1073">
            <v>36976</v>
          </cell>
          <cell r="B1073">
            <v>145.46</v>
          </cell>
          <cell r="C1073">
            <v>145.44787819253401</v>
          </cell>
          <cell r="D1073">
            <v>10180</v>
          </cell>
          <cell r="E1073">
            <v>19</v>
          </cell>
          <cell r="F1073">
            <v>145.44999999999999</v>
          </cell>
        </row>
        <row r="1074">
          <cell r="A1074">
            <v>36977</v>
          </cell>
          <cell r="B1074">
            <v>145.47999999999999</v>
          </cell>
          <cell r="C1074">
            <v>145.48750778816199</v>
          </cell>
          <cell r="D1074">
            <v>4815</v>
          </cell>
          <cell r="E1074">
            <v>21</v>
          </cell>
          <cell r="F1074">
            <v>145.44999999999999</v>
          </cell>
        </row>
        <row r="1075">
          <cell r="A1075">
            <v>36978</v>
          </cell>
          <cell r="B1075">
            <v>145.44999999999999</v>
          </cell>
          <cell r="C1075">
            <v>145.44172774869099</v>
          </cell>
          <cell r="D1075">
            <v>16235</v>
          </cell>
          <cell r="E1075">
            <v>18</v>
          </cell>
          <cell r="F1075">
            <v>145.44999999999999</v>
          </cell>
        </row>
        <row r="1076">
          <cell r="A1076">
            <v>36979</v>
          </cell>
          <cell r="B1076">
            <v>145.44</v>
          </cell>
          <cell r="C1076">
            <v>145.43984308992199</v>
          </cell>
          <cell r="D1076">
            <v>8285</v>
          </cell>
          <cell r="E1076">
            <v>18</v>
          </cell>
          <cell r="F1076">
            <v>145.44999999999999</v>
          </cell>
        </row>
        <row r="1077">
          <cell r="A1077">
            <v>36980</v>
          </cell>
          <cell r="B1077">
            <v>145.43</v>
          </cell>
          <cell r="C1077">
            <v>145.42376821651601</v>
          </cell>
          <cell r="D1077">
            <v>14410</v>
          </cell>
          <cell r="E1077">
            <v>20</v>
          </cell>
          <cell r="F1077">
            <v>145.44999999999999</v>
          </cell>
        </row>
        <row r="1078">
          <cell r="A1078">
            <v>36983</v>
          </cell>
          <cell r="B1078">
            <v>145.4</v>
          </cell>
          <cell r="C1078">
            <v>145.4</v>
          </cell>
          <cell r="D1078">
            <v>12145</v>
          </cell>
          <cell r="E1078">
            <v>16</v>
          </cell>
          <cell r="F1078">
            <v>145.4</v>
          </cell>
        </row>
        <row r="1079">
          <cell r="A1079">
            <v>36984</v>
          </cell>
          <cell r="B1079">
            <v>145.44</v>
          </cell>
          <cell r="C1079">
            <v>145.4406875</v>
          </cell>
          <cell r="D1079">
            <v>1600</v>
          </cell>
          <cell r="E1079">
            <v>16</v>
          </cell>
          <cell r="F1079">
            <v>145.4</v>
          </cell>
        </row>
        <row r="1080">
          <cell r="A1080">
            <v>36985</v>
          </cell>
          <cell r="B1080">
            <v>145.61000000000001</v>
          </cell>
          <cell r="C1080">
            <v>145.59386909693501</v>
          </cell>
          <cell r="D1080">
            <v>6035</v>
          </cell>
          <cell r="E1080">
            <v>14</v>
          </cell>
          <cell r="F1080">
            <v>145.4</v>
          </cell>
        </row>
        <row r="1081">
          <cell r="A1081">
            <v>36986</v>
          </cell>
          <cell r="B1081">
            <v>145.61000000000001</v>
          </cell>
          <cell r="C1081">
            <v>145.614410828025</v>
          </cell>
          <cell r="D1081">
            <v>6280</v>
          </cell>
          <cell r="E1081">
            <v>16</v>
          </cell>
          <cell r="F1081">
            <v>145.4</v>
          </cell>
        </row>
        <row r="1082">
          <cell r="A1082">
            <v>36987</v>
          </cell>
          <cell r="B1082">
            <v>145.72</v>
          </cell>
          <cell r="C1082">
            <v>145.696285046729</v>
          </cell>
          <cell r="D1082">
            <v>2140</v>
          </cell>
          <cell r="E1082">
            <v>19</v>
          </cell>
          <cell r="F1082">
            <v>145.4</v>
          </cell>
        </row>
        <row r="1083">
          <cell r="A1083">
            <v>36990</v>
          </cell>
          <cell r="B1083">
            <v>145.69999999999999</v>
          </cell>
          <cell r="C1083">
            <v>145.69071428571399</v>
          </cell>
          <cell r="D1083">
            <v>1820</v>
          </cell>
          <cell r="E1083">
            <v>15</v>
          </cell>
          <cell r="F1083">
            <v>145.55000000000001</v>
          </cell>
        </row>
        <row r="1084">
          <cell r="A1084">
            <v>36991</v>
          </cell>
          <cell r="B1084">
            <v>145.55000000000001</v>
          </cell>
          <cell r="C1084">
            <v>145.55888609188199</v>
          </cell>
          <cell r="D1084">
            <v>7945</v>
          </cell>
          <cell r="E1084">
            <v>17</v>
          </cell>
          <cell r="F1084">
            <v>145.55000000000001</v>
          </cell>
        </row>
        <row r="1085">
          <cell r="A1085">
            <v>36992</v>
          </cell>
          <cell r="B1085">
            <v>145.54</v>
          </cell>
          <cell r="C1085">
            <v>145.54088295687899</v>
          </cell>
          <cell r="D1085">
            <v>4870</v>
          </cell>
          <cell r="E1085">
            <v>16</v>
          </cell>
          <cell r="F1085">
            <v>145.55000000000001</v>
          </cell>
        </row>
        <row r="1086">
          <cell r="A1086">
            <v>36993</v>
          </cell>
          <cell r="B1086">
            <v>145.52000000000001</v>
          </cell>
          <cell r="C1086">
            <v>145.51106435643601</v>
          </cell>
          <cell r="D1086">
            <v>2020</v>
          </cell>
          <cell r="E1086">
            <v>16</v>
          </cell>
          <cell r="F1086">
            <v>145.55000000000001</v>
          </cell>
        </row>
        <row r="1087">
          <cell r="A1087">
            <v>36994</v>
          </cell>
          <cell r="B1087">
            <v>145.47999999999999</v>
          </cell>
          <cell r="C1087">
            <v>145.491913900415</v>
          </cell>
          <cell r="D1087">
            <v>9640</v>
          </cell>
          <cell r="E1087">
            <v>31</v>
          </cell>
          <cell r="F1087">
            <v>145.55000000000001</v>
          </cell>
        </row>
        <row r="1088">
          <cell r="A1088">
            <v>36997</v>
          </cell>
          <cell r="B1088">
            <v>145.53</v>
          </cell>
          <cell r="C1088">
            <v>145.5376</v>
          </cell>
          <cell r="D1088">
            <v>1875</v>
          </cell>
          <cell r="E1088">
            <v>14</v>
          </cell>
          <cell r="F1088">
            <v>145.55000000000001</v>
          </cell>
        </row>
        <row r="1089">
          <cell r="A1089">
            <v>36998</v>
          </cell>
          <cell r="B1089">
            <v>145.53</v>
          </cell>
          <cell r="C1089">
            <v>145.53216159496299</v>
          </cell>
          <cell r="D1089">
            <v>4765</v>
          </cell>
          <cell r="E1089">
            <v>16</v>
          </cell>
          <cell r="F1089">
            <v>145.55000000000001</v>
          </cell>
        </row>
        <row r="1090">
          <cell r="A1090">
            <v>36999</v>
          </cell>
          <cell r="B1090">
            <v>145.52000000000001</v>
          </cell>
          <cell r="C1090">
            <v>145.517371565113</v>
          </cell>
          <cell r="D1090">
            <v>4185</v>
          </cell>
          <cell r="E1090">
            <v>15</v>
          </cell>
          <cell r="F1090">
            <v>145.55000000000001</v>
          </cell>
        </row>
        <row r="1091">
          <cell r="A1091">
            <v>37000</v>
          </cell>
          <cell r="B1091">
            <v>145.5</v>
          </cell>
          <cell r="C1091">
            <v>145.49999032881999</v>
          </cell>
          <cell r="D1091">
            <v>5170</v>
          </cell>
          <cell r="E1091">
            <v>14</v>
          </cell>
          <cell r="F1091">
            <v>145.55000000000001</v>
          </cell>
        </row>
        <row r="1092">
          <cell r="A1092">
            <v>37001</v>
          </cell>
          <cell r="B1092">
            <v>145.52000000000001</v>
          </cell>
          <cell r="C1092">
            <v>145.522210526316</v>
          </cell>
          <cell r="D1092">
            <v>3325</v>
          </cell>
          <cell r="E1092">
            <v>20</v>
          </cell>
          <cell r="F1092">
            <v>145.55000000000001</v>
          </cell>
        </row>
        <row r="1093">
          <cell r="A1093">
            <v>37004</v>
          </cell>
          <cell r="B1093">
            <v>145.5</v>
          </cell>
          <cell r="C1093">
            <v>145.495651230101</v>
          </cell>
          <cell r="D1093">
            <v>6910</v>
          </cell>
          <cell r="E1093">
            <v>18</v>
          </cell>
          <cell r="F1093">
            <v>145.55000000000001</v>
          </cell>
        </row>
        <row r="1094">
          <cell r="A1094">
            <v>37005</v>
          </cell>
          <cell r="B1094">
            <v>145.49</v>
          </cell>
          <cell r="C1094">
            <v>145.49457392571</v>
          </cell>
          <cell r="D1094">
            <v>6865</v>
          </cell>
          <cell r="E1094">
            <v>17</v>
          </cell>
          <cell r="F1094">
            <v>145.55000000000001</v>
          </cell>
        </row>
        <row r="1095">
          <cell r="A1095">
            <v>37006</v>
          </cell>
          <cell r="B1095">
            <v>145.56</v>
          </cell>
          <cell r="C1095">
            <v>145.55280701754401</v>
          </cell>
          <cell r="D1095">
            <v>1710</v>
          </cell>
          <cell r="E1095">
            <v>17</v>
          </cell>
          <cell r="F1095">
            <v>145.55000000000001</v>
          </cell>
        </row>
        <row r="1096">
          <cell r="A1096">
            <v>37007</v>
          </cell>
          <cell r="B1096">
            <v>145.66999999999999</v>
          </cell>
          <cell r="C1096">
            <v>145.63713636363599</v>
          </cell>
          <cell r="D1096">
            <v>2200</v>
          </cell>
          <cell r="E1096">
            <v>19</v>
          </cell>
          <cell r="F1096">
            <v>145.55000000000001</v>
          </cell>
        </row>
        <row r="1097">
          <cell r="A1097">
            <v>37008</v>
          </cell>
          <cell r="B1097">
            <v>145.78</v>
          </cell>
          <cell r="C1097">
            <v>145.78008968609899</v>
          </cell>
          <cell r="D1097">
            <v>4460</v>
          </cell>
          <cell r="E1097">
            <v>15</v>
          </cell>
          <cell r="F1097">
            <v>145.55000000000001</v>
          </cell>
        </row>
        <row r="1098">
          <cell r="A1098">
            <v>37009</v>
          </cell>
          <cell r="B1098">
            <v>145.77000000000001</v>
          </cell>
          <cell r="C1098">
            <v>145.77073770491799</v>
          </cell>
          <cell r="D1098">
            <v>1220</v>
          </cell>
          <cell r="E1098">
            <v>13</v>
          </cell>
          <cell r="F1098">
            <v>145.55000000000001</v>
          </cell>
        </row>
        <row r="1099">
          <cell r="A1099">
            <v>37013</v>
          </cell>
          <cell r="B1099">
            <v>145.86000000000001</v>
          </cell>
          <cell r="C1099">
            <v>145.85762262262301</v>
          </cell>
          <cell r="D1099">
            <v>19980</v>
          </cell>
          <cell r="E1099">
            <v>15</v>
          </cell>
          <cell r="F1099">
            <v>145.65</v>
          </cell>
        </row>
        <row r="1100">
          <cell r="A1100">
            <v>37014</v>
          </cell>
          <cell r="B1100">
            <v>145.94999999999999</v>
          </cell>
          <cell r="C1100">
            <v>145.938080808081</v>
          </cell>
          <cell r="D1100">
            <v>1485</v>
          </cell>
          <cell r="E1100">
            <v>17</v>
          </cell>
          <cell r="F1100">
            <v>145.65</v>
          </cell>
        </row>
        <row r="1101">
          <cell r="A1101">
            <v>37015</v>
          </cell>
          <cell r="B1101">
            <v>146.06</v>
          </cell>
          <cell r="C1101">
            <v>146.05993359375</v>
          </cell>
          <cell r="D1101">
            <v>12800</v>
          </cell>
          <cell r="E1101">
            <v>19</v>
          </cell>
          <cell r="F1101">
            <v>145.65</v>
          </cell>
        </row>
        <row r="1102">
          <cell r="A1102">
            <v>37018</v>
          </cell>
          <cell r="B1102">
            <v>146.15</v>
          </cell>
          <cell r="C1102">
            <v>146.14651480637801</v>
          </cell>
          <cell r="D1102">
            <v>6585</v>
          </cell>
          <cell r="E1102">
            <v>18</v>
          </cell>
          <cell r="F1102">
            <v>145.80000000000001</v>
          </cell>
        </row>
        <row r="1103">
          <cell r="A1103">
            <v>37019</v>
          </cell>
          <cell r="B1103">
            <v>146.25</v>
          </cell>
          <cell r="C1103">
            <v>146.249657092614</v>
          </cell>
          <cell r="D1103">
            <v>17060</v>
          </cell>
          <cell r="E1103">
            <v>16</v>
          </cell>
          <cell r="F1103">
            <v>145.80000000000001</v>
          </cell>
        </row>
        <row r="1104">
          <cell r="A1104">
            <v>37021</v>
          </cell>
          <cell r="B1104">
            <v>146.24</v>
          </cell>
          <cell r="C1104">
            <v>146.21092261904801</v>
          </cell>
          <cell r="D1104">
            <v>1680</v>
          </cell>
          <cell r="E1104">
            <v>16</v>
          </cell>
          <cell r="F1104">
            <v>145.80000000000001</v>
          </cell>
        </row>
        <row r="1105">
          <cell r="A1105">
            <v>37022</v>
          </cell>
          <cell r="B1105">
            <v>146.33000000000001</v>
          </cell>
          <cell r="C1105">
            <v>146.31941176470599</v>
          </cell>
          <cell r="D1105">
            <v>1530</v>
          </cell>
          <cell r="E1105">
            <v>15</v>
          </cell>
          <cell r="F1105">
            <v>145.80000000000001</v>
          </cell>
        </row>
        <row r="1106">
          <cell r="A1106">
            <v>37025</v>
          </cell>
          <cell r="B1106">
            <v>146.4</v>
          </cell>
          <cell r="C1106">
            <v>146.39929166666701</v>
          </cell>
          <cell r="D1106">
            <v>7200</v>
          </cell>
          <cell r="E1106">
            <v>17</v>
          </cell>
          <cell r="F1106">
            <v>146</v>
          </cell>
        </row>
        <row r="1107">
          <cell r="A1107">
            <v>37026</v>
          </cell>
          <cell r="B1107">
            <v>146.22999999999999</v>
          </cell>
          <cell r="C1107">
            <v>146.22952727272701</v>
          </cell>
          <cell r="D1107">
            <v>1375</v>
          </cell>
          <cell r="E1107">
            <v>15</v>
          </cell>
          <cell r="F1107">
            <v>146</v>
          </cell>
        </row>
        <row r="1108">
          <cell r="A1108">
            <v>37027</v>
          </cell>
          <cell r="B1108">
            <v>146.13</v>
          </cell>
          <cell r="C1108">
            <v>146.115719769674</v>
          </cell>
          <cell r="D1108">
            <v>13025</v>
          </cell>
          <cell r="E1108">
            <v>14</v>
          </cell>
          <cell r="F1108">
            <v>146</v>
          </cell>
        </row>
        <row r="1109">
          <cell r="A1109">
            <v>37028</v>
          </cell>
          <cell r="B1109">
            <v>146.11000000000001</v>
          </cell>
          <cell r="C1109">
            <v>146.12565295169901</v>
          </cell>
          <cell r="D1109">
            <v>5590</v>
          </cell>
          <cell r="E1109">
            <v>14</v>
          </cell>
          <cell r="F1109">
            <v>146</v>
          </cell>
        </row>
        <row r="1110">
          <cell r="A1110">
            <v>37029</v>
          </cell>
          <cell r="B1110">
            <v>146.12</v>
          </cell>
          <cell r="C1110">
            <v>146.141799307958</v>
          </cell>
          <cell r="D1110">
            <v>2890</v>
          </cell>
          <cell r="E1110">
            <v>15</v>
          </cell>
          <cell r="F1110">
            <v>146</v>
          </cell>
        </row>
        <row r="1111">
          <cell r="A1111">
            <v>37032</v>
          </cell>
          <cell r="B1111">
            <v>146.11000000000001</v>
          </cell>
          <cell r="C1111">
            <v>146.10770515970501</v>
          </cell>
          <cell r="D1111">
            <v>10175</v>
          </cell>
          <cell r="E1111">
            <v>15</v>
          </cell>
          <cell r="F1111">
            <v>146.1</v>
          </cell>
        </row>
        <row r="1112">
          <cell r="A1112">
            <v>37033</v>
          </cell>
          <cell r="B1112">
            <v>146.1</v>
          </cell>
          <cell r="C1112">
            <v>146.09662536142099</v>
          </cell>
          <cell r="D1112">
            <v>12105</v>
          </cell>
          <cell r="E1112">
            <v>18</v>
          </cell>
          <cell r="F1112">
            <v>146.1</v>
          </cell>
        </row>
        <row r="1113">
          <cell r="A1113">
            <v>37034</v>
          </cell>
          <cell r="B1113">
            <v>146.15</v>
          </cell>
          <cell r="C1113">
            <v>146.14655172413799</v>
          </cell>
          <cell r="D1113">
            <v>2900</v>
          </cell>
          <cell r="E1113">
            <v>18</v>
          </cell>
          <cell r="F1113">
            <v>146.1</v>
          </cell>
        </row>
        <row r="1114">
          <cell r="A1114">
            <v>37035</v>
          </cell>
          <cell r="B1114">
            <v>146.11000000000001</v>
          </cell>
          <cell r="C1114">
            <v>146.11000000000001</v>
          </cell>
          <cell r="D1114">
            <v>3215</v>
          </cell>
          <cell r="E1114">
            <v>17</v>
          </cell>
          <cell r="F1114">
            <v>146.1</v>
          </cell>
        </row>
        <row r="1115">
          <cell r="A1115">
            <v>37036</v>
          </cell>
          <cell r="B1115">
            <v>146.11000000000001</v>
          </cell>
          <cell r="C1115">
            <v>146.10692307692301</v>
          </cell>
          <cell r="D1115">
            <v>1300</v>
          </cell>
          <cell r="E1115">
            <v>15</v>
          </cell>
          <cell r="F1115">
            <v>146.1</v>
          </cell>
        </row>
        <row r="1116">
          <cell r="A1116">
            <v>37039</v>
          </cell>
          <cell r="B1116">
            <v>146.15</v>
          </cell>
          <cell r="C1116">
            <v>146.13800000000001</v>
          </cell>
          <cell r="D1116">
            <v>250</v>
          </cell>
          <cell r="E1116">
            <v>11</v>
          </cell>
          <cell r="F1116">
            <v>146.1</v>
          </cell>
        </row>
        <row r="1117">
          <cell r="A1117">
            <v>37040</v>
          </cell>
          <cell r="B1117">
            <v>146.16</v>
          </cell>
          <cell r="C1117">
            <v>146.16533498759301</v>
          </cell>
          <cell r="D1117">
            <v>4030</v>
          </cell>
          <cell r="E1117">
            <v>29</v>
          </cell>
          <cell r="F1117">
            <v>146.1</v>
          </cell>
        </row>
        <row r="1118">
          <cell r="A1118">
            <v>37041</v>
          </cell>
          <cell r="B1118">
            <v>146.35</v>
          </cell>
          <cell r="C1118">
            <v>146.30767567567599</v>
          </cell>
          <cell r="D1118">
            <v>1850</v>
          </cell>
          <cell r="E1118">
            <v>17</v>
          </cell>
          <cell r="F1118">
            <v>146.1</v>
          </cell>
        </row>
        <row r="1119">
          <cell r="A1119">
            <v>37042</v>
          </cell>
          <cell r="B1119">
            <v>146.47</v>
          </cell>
          <cell r="C1119">
            <v>146.46918074324299</v>
          </cell>
          <cell r="D1119">
            <v>5920</v>
          </cell>
          <cell r="E1119">
            <v>20</v>
          </cell>
          <cell r="F1119">
            <v>146.1</v>
          </cell>
        </row>
        <row r="1120">
          <cell r="A1120">
            <v>37043</v>
          </cell>
          <cell r="B1120">
            <v>146.56</v>
          </cell>
          <cell r="C1120">
            <v>146.52987573099401</v>
          </cell>
          <cell r="D1120">
            <v>6840</v>
          </cell>
          <cell r="E1120">
            <v>17</v>
          </cell>
          <cell r="F1120">
            <v>146.1</v>
          </cell>
        </row>
        <row r="1121">
          <cell r="A1121">
            <v>37046</v>
          </cell>
          <cell r="B1121">
            <v>146.63999999999999</v>
          </cell>
          <cell r="C1121">
            <v>146.62929347826099</v>
          </cell>
          <cell r="D1121">
            <v>1840</v>
          </cell>
          <cell r="E1121">
            <v>14</v>
          </cell>
          <cell r="F1121">
            <v>146.30000000000001</v>
          </cell>
        </row>
        <row r="1122">
          <cell r="A1122">
            <v>37047</v>
          </cell>
          <cell r="B1122">
            <v>146.77000000000001</v>
          </cell>
          <cell r="C1122">
            <v>146.76852631578899</v>
          </cell>
          <cell r="D1122">
            <v>9500</v>
          </cell>
          <cell r="E1122">
            <v>20</v>
          </cell>
          <cell r="F1122">
            <v>146.30000000000001</v>
          </cell>
        </row>
        <row r="1123">
          <cell r="A1123">
            <v>37048</v>
          </cell>
          <cell r="B1123">
            <v>146.87</v>
          </cell>
          <cell r="C1123">
            <v>146.86976198809899</v>
          </cell>
          <cell r="D1123">
            <v>14285</v>
          </cell>
          <cell r="E1123">
            <v>17</v>
          </cell>
          <cell r="F1123">
            <v>146.30000000000001</v>
          </cell>
        </row>
        <row r="1124">
          <cell r="A1124">
            <v>37049</v>
          </cell>
          <cell r="B1124">
            <v>146.66</v>
          </cell>
          <cell r="C1124">
            <v>146.690302571861</v>
          </cell>
          <cell r="D1124">
            <v>3305</v>
          </cell>
          <cell r="E1124">
            <v>14</v>
          </cell>
          <cell r="F1124">
            <v>146.30000000000001</v>
          </cell>
        </row>
        <row r="1125">
          <cell r="A1125">
            <v>37050</v>
          </cell>
          <cell r="B1125">
            <v>146.41999999999999</v>
          </cell>
          <cell r="C1125">
            <v>146.496658624849</v>
          </cell>
          <cell r="D1125">
            <v>8290</v>
          </cell>
          <cell r="E1125">
            <v>17</v>
          </cell>
          <cell r="F1125">
            <v>146.30000000000001</v>
          </cell>
        </row>
        <row r="1126">
          <cell r="A1126">
            <v>37053</v>
          </cell>
          <cell r="B1126">
            <v>146.44</v>
          </cell>
          <cell r="C1126">
            <v>146.43304081632701</v>
          </cell>
          <cell r="D1126">
            <v>4900</v>
          </cell>
          <cell r="E1126">
            <v>16</v>
          </cell>
          <cell r="F1126">
            <v>146.4</v>
          </cell>
        </row>
        <row r="1127">
          <cell r="A1127">
            <v>37054</v>
          </cell>
          <cell r="B1127">
            <v>146.41999999999999</v>
          </cell>
          <cell r="C1127">
            <v>146.420039196472</v>
          </cell>
          <cell r="D1127">
            <v>10205</v>
          </cell>
          <cell r="E1127">
            <v>18</v>
          </cell>
          <cell r="F1127">
            <v>146.4</v>
          </cell>
        </row>
        <row r="1128">
          <cell r="A1128">
            <v>37055</v>
          </cell>
          <cell r="B1128">
            <v>146.43</v>
          </cell>
          <cell r="C1128">
            <v>146.424259789876</v>
          </cell>
          <cell r="D1128">
            <v>5235</v>
          </cell>
          <cell r="E1128">
            <v>18</v>
          </cell>
          <cell r="F1128">
            <v>146.4</v>
          </cell>
        </row>
        <row r="1129">
          <cell r="A1129">
            <v>37056</v>
          </cell>
          <cell r="B1129">
            <v>146.43</v>
          </cell>
          <cell r="C1129">
            <v>146.435600292826</v>
          </cell>
          <cell r="D1129">
            <v>6830</v>
          </cell>
          <cell r="E1129">
            <v>20</v>
          </cell>
          <cell r="F1129">
            <v>146.4</v>
          </cell>
        </row>
        <row r="1130">
          <cell r="A1130">
            <v>37057</v>
          </cell>
          <cell r="B1130">
            <v>146.53</v>
          </cell>
          <cell r="C1130">
            <v>146.523708029197</v>
          </cell>
          <cell r="D1130">
            <v>3425</v>
          </cell>
          <cell r="E1130">
            <v>16</v>
          </cell>
          <cell r="F1130">
            <v>146.4</v>
          </cell>
        </row>
        <row r="1131">
          <cell r="A1131">
            <v>37060</v>
          </cell>
          <cell r="B1131">
            <v>146.57</v>
          </cell>
          <cell r="C1131">
            <v>146.56326530612199</v>
          </cell>
          <cell r="D1131">
            <v>2450</v>
          </cell>
          <cell r="E1131">
            <v>15</v>
          </cell>
          <cell r="F1131">
            <v>146.44999999999999</v>
          </cell>
        </row>
        <row r="1132">
          <cell r="A1132">
            <v>37061</v>
          </cell>
          <cell r="B1132">
            <v>146.44999999999999</v>
          </cell>
          <cell r="C1132">
            <v>146.45802913453301</v>
          </cell>
          <cell r="D1132">
            <v>5835</v>
          </cell>
          <cell r="E1132">
            <v>17</v>
          </cell>
          <cell r="F1132">
            <v>146.44999999999999</v>
          </cell>
        </row>
        <row r="1133">
          <cell r="A1133">
            <v>37062</v>
          </cell>
          <cell r="B1133">
            <v>146.47</v>
          </cell>
          <cell r="C1133">
            <v>146.46345029239799</v>
          </cell>
          <cell r="D1133">
            <v>1710</v>
          </cell>
          <cell r="E1133">
            <v>15</v>
          </cell>
          <cell r="F1133">
            <v>146.44999999999999</v>
          </cell>
        </row>
        <row r="1134">
          <cell r="A1134">
            <v>37063</v>
          </cell>
          <cell r="B1134">
            <v>146.59</v>
          </cell>
          <cell r="C1134">
            <v>146.57183856502201</v>
          </cell>
          <cell r="D1134">
            <v>3345</v>
          </cell>
          <cell r="E1134">
            <v>18</v>
          </cell>
          <cell r="F1134">
            <v>146.44999999999999</v>
          </cell>
        </row>
        <row r="1135">
          <cell r="A1135">
            <v>37064</v>
          </cell>
          <cell r="B1135">
            <v>146.47999999999999</v>
          </cell>
          <cell r="C1135">
            <v>146.48001468428799</v>
          </cell>
          <cell r="D1135">
            <v>3405</v>
          </cell>
          <cell r="E1135">
            <v>16</v>
          </cell>
          <cell r="F1135">
            <v>146.44999999999999</v>
          </cell>
        </row>
        <row r="1136">
          <cell r="A1136">
            <v>37067</v>
          </cell>
          <cell r="B1136">
            <v>146.5</v>
          </cell>
          <cell r="C1136">
            <v>146.517816683831</v>
          </cell>
          <cell r="D1136">
            <v>4855</v>
          </cell>
          <cell r="E1136">
            <v>18</v>
          </cell>
          <cell r="F1136">
            <v>146.5</v>
          </cell>
        </row>
        <row r="1137">
          <cell r="A1137">
            <v>37068</v>
          </cell>
          <cell r="B1137">
            <v>146.66999999999999</v>
          </cell>
          <cell r="C1137">
            <v>146.661888888889</v>
          </cell>
          <cell r="D1137">
            <v>1800</v>
          </cell>
          <cell r="E1137">
            <v>17</v>
          </cell>
          <cell r="F1137">
            <v>146.5</v>
          </cell>
        </row>
        <row r="1138">
          <cell r="A1138">
            <v>37069</v>
          </cell>
          <cell r="B1138">
            <v>146.61000000000001</v>
          </cell>
          <cell r="C1138">
            <v>146.59570016474501</v>
          </cell>
          <cell r="D1138">
            <v>3035</v>
          </cell>
          <cell r="E1138">
            <v>15</v>
          </cell>
          <cell r="F1138">
            <v>146.5</v>
          </cell>
        </row>
        <row r="1139">
          <cell r="A1139">
            <v>37070</v>
          </cell>
          <cell r="B1139">
            <v>146.66</v>
          </cell>
          <cell r="C1139">
            <v>146.65433850702101</v>
          </cell>
          <cell r="D1139">
            <v>6765</v>
          </cell>
          <cell r="E1139">
            <v>21</v>
          </cell>
          <cell r="F1139">
            <v>146.5</v>
          </cell>
        </row>
        <row r="1140">
          <cell r="A1140">
            <v>37071</v>
          </cell>
          <cell r="B1140">
            <v>146.80000000000001</v>
          </cell>
          <cell r="C1140">
            <v>146.79998749999999</v>
          </cell>
          <cell r="D1140">
            <v>4000</v>
          </cell>
          <cell r="E1140">
            <v>17</v>
          </cell>
          <cell r="F1140">
            <v>146.5</v>
          </cell>
        </row>
        <row r="1141">
          <cell r="A1141">
            <v>37074</v>
          </cell>
          <cell r="B1141">
            <v>146.79</v>
          </cell>
          <cell r="C1141">
            <v>146.79474576271201</v>
          </cell>
          <cell r="D1141">
            <v>2950</v>
          </cell>
          <cell r="E1141">
            <v>14</v>
          </cell>
          <cell r="F1141">
            <v>146.6</v>
          </cell>
        </row>
        <row r="1142">
          <cell r="A1142">
            <v>37075</v>
          </cell>
          <cell r="B1142">
            <v>146.83000000000001</v>
          </cell>
          <cell r="C1142">
            <v>146.83750176928501</v>
          </cell>
          <cell r="D1142">
            <v>14130</v>
          </cell>
          <cell r="E1142">
            <v>17</v>
          </cell>
          <cell r="F1142">
            <v>146.6</v>
          </cell>
        </row>
        <row r="1143">
          <cell r="A1143">
            <v>37076</v>
          </cell>
          <cell r="B1143">
            <v>146.81</v>
          </cell>
          <cell r="C1143">
            <v>146.82294642857099</v>
          </cell>
          <cell r="D1143">
            <v>3360</v>
          </cell>
          <cell r="E1143">
            <v>11</v>
          </cell>
          <cell r="F1143">
            <v>146.6</v>
          </cell>
        </row>
        <row r="1144">
          <cell r="A1144">
            <v>37077</v>
          </cell>
          <cell r="B1144">
            <v>146.84</v>
          </cell>
          <cell r="C1144">
            <v>146.838417849899</v>
          </cell>
          <cell r="D1144">
            <v>4930</v>
          </cell>
          <cell r="E1144">
            <v>17</v>
          </cell>
          <cell r="F1144">
            <v>146.6</v>
          </cell>
        </row>
        <row r="1145">
          <cell r="A1145">
            <v>37078</v>
          </cell>
          <cell r="B1145">
            <v>146.74</v>
          </cell>
          <cell r="C1145">
            <v>146.74213788300801</v>
          </cell>
          <cell r="D1145">
            <v>7180</v>
          </cell>
          <cell r="E1145">
            <v>14</v>
          </cell>
          <cell r="F1145">
            <v>146.6</v>
          </cell>
        </row>
        <row r="1146">
          <cell r="A1146">
            <v>37081</v>
          </cell>
          <cell r="B1146">
            <v>146.75</v>
          </cell>
          <cell r="C1146">
            <v>146.72773691042801</v>
          </cell>
          <cell r="D1146">
            <v>11555</v>
          </cell>
          <cell r="E1146">
            <v>12</v>
          </cell>
          <cell r="F1146">
            <v>146.69999999999999</v>
          </cell>
        </row>
        <row r="1147">
          <cell r="A1147">
            <v>37082</v>
          </cell>
          <cell r="B1147">
            <v>146.71</v>
          </cell>
          <cell r="C1147">
            <v>146.71502558853601</v>
          </cell>
          <cell r="D1147">
            <v>14655</v>
          </cell>
          <cell r="E1147">
            <v>14</v>
          </cell>
          <cell r="F1147">
            <v>146.69999999999999</v>
          </cell>
        </row>
        <row r="1148">
          <cell r="A1148">
            <v>37083</v>
          </cell>
          <cell r="B1148">
            <v>146.72</v>
          </cell>
          <cell r="C1148">
            <v>146.71595561035801</v>
          </cell>
          <cell r="D1148">
            <v>12165</v>
          </cell>
          <cell r="E1148">
            <v>16</v>
          </cell>
          <cell r="F1148">
            <v>146.69999999999999</v>
          </cell>
        </row>
        <row r="1149">
          <cell r="A1149">
            <v>37084</v>
          </cell>
          <cell r="B1149">
            <v>146.74</v>
          </cell>
          <cell r="C1149">
            <v>146.729849056604</v>
          </cell>
          <cell r="D1149">
            <v>1325</v>
          </cell>
          <cell r="E1149">
            <v>12</v>
          </cell>
          <cell r="F1149">
            <v>146.69999999999999</v>
          </cell>
        </row>
        <row r="1150">
          <cell r="A1150">
            <v>37085</v>
          </cell>
          <cell r="B1150">
            <v>146.72999999999999</v>
          </cell>
          <cell r="C1150">
            <v>146.73219977553299</v>
          </cell>
          <cell r="D1150">
            <v>4455</v>
          </cell>
          <cell r="E1150">
            <v>12</v>
          </cell>
          <cell r="F1150">
            <v>146.69999999999999</v>
          </cell>
        </row>
        <row r="1151">
          <cell r="A1151">
            <v>37088</v>
          </cell>
          <cell r="B1151">
            <v>146.72999999999999</v>
          </cell>
          <cell r="C1151">
            <v>146.714666666667</v>
          </cell>
          <cell r="D1151">
            <v>7425</v>
          </cell>
          <cell r="E1151">
            <v>16</v>
          </cell>
          <cell r="F1151">
            <v>146.69999999999999</v>
          </cell>
        </row>
        <row r="1152">
          <cell r="A1152">
            <v>37089</v>
          </cell>
          <cell r="B1152">
            <v>146.71</v>
          </cell>
          <cell r="C1152">
            <v>146.70544067796601</v>
          </cell>
          <cell r="D1152">
            <v>8850</v>
          </cell>
          <cell r="E1152">
            <v>17</v>
          </cell>
          <cell r="F1152">
            <v>146.69999999999999</v>
          </cell>
        </row>
        <row r="1153">
          <cell r="A1153">
            <v>37090</v>
          </cell>
          <cell r="B1153">
            <v>146.72999999999999</v>
          </cell>
          <cell r="C1153">
            <v>146.74319429198701</v>
          </cell>
          <cell r="D1153">
            <v>4555</v>
          </cell>
          <cell r="E1153">
            <v>18</v>
          </cell>
          <cell r="F1153">
            <v>146.69999999999999</v>
          </cell>
        </row>
        <row r="1154">
          <cell r="A1154">
            <v>37091</v>
          </cell>
          <cell r="B1154">
            <v>146.72999999999999</v>
          </cell>
          <cell r="C1154">
            <v>146.71730468749999</v>
          </cell>
          <cell r="D1154">
            <v>5120</v>
          </cell>
          <cell r="E1154">
            <v>14</v>
          </cell>
          <cell r="F1154">
            <v>146.69999999999999</v>
          </cell>
        </row>
        <row r="1155">
          <cell r="A1155">
            <v>37092</v>
          </cell>
          <cell r="B1155">
            <v>146.72</v>
          </cell>
          <cell r="C1155">
            <v>146.72999999999999</v>
          </cell>
          <cell r="D1155">
            <v>8710</v>
          </cell>
          <cell r="E1155">
            <v>13</v>
          </cell>
          <cell r="F1155">
            <v>146.69999999999999</v>
          </cell>
        </row>
        <row r="1156">
          <cell r="A1156">
            <v>37095</v>
          </cell>
          <cell r="B1156">
            <v>146.72999999999999</v>
          </cell>
          <cell r="C1156">
            <v>146.731380368098</v>
          </cell>
          <cell r="D1156">
            <v>3260</v>
          </cell>
          <cell r="E1156">
            <v>17</v>
          </cell>
          <cell r="F1156">
            <v>146.69999999999999</v>
          </cell>
        </row>
        <row r="1157">
          <cell r="A1157">
            <v>37096</v>
          </cell>
          <cell r="B1157">
            <v>146.71</v>
          </cell>
          <cell r="C1157">
            <v>146.71904695652199</v>
          </cell>
          <cell r="D1157">
            <v>14375</v>
          </cell>
          <cell r="E1157">
            <v>17</v>
          </cell>
          <cell r="F1157">
            <v>146.69999999999999</v>
          </cell>
        </row>
        <row r="1158">
          <cell r="A1158">
            <v>37097</v>
          </cell>
          <cell r="B1158">
            <v>146.77000000000001</v>
          </cell>
          <cell r="C1158">
            <v>146.75593434343401</v>
          </cell>
          <cell r="D1158">
            <v>1980</v>
          </cell>
          <cell r="E1158">
            <v>16</v>
          </cell>
          <cell r="F1158">
            <v>146.69999999999999</v>
          </cell>
        </row>
        <row r="1159">
          <cell r="A1159">
            <v>37098</v>
          </cell>
          <cell r="B1159">
            <v>146.91</v>
          </cell>
          <cell r="C1159">
            <v>146.911978021978</v>
          </cell>
          <cell r="D1159">
            <v>2730</v>
          </cell>
          <cell r="E1159">
            <v>16</v>
          </cell>
          <cell r="F1159">
            <v>146.69999999999999</v>
          </cell>
        </row>
        <row r="1160">
          <cell r="A1160">
            <v>37099</v>
          </cell>
          <cell r="B1160">
            <v>146.9</v>
          </cell>
          <cell r="C1160">
            <v>146.897817047817</v>
          </cell>
          <cell r="D1160">
            <v>2405</v>
          </cell>
          <cell r="E1160">
            <v>19</v>
          </cell>
          <cell r="F1160">
            <v>146.69999999999999</v>
          </cell>
        </row>
        <row r="1161">
          <cell r="A1161">
            <v>37102</v>
          </cell>
          <cell r="B1161">
            <v>147.01</v>
          </cell>
          <cell r="C1161">
            <v>147.012970639033</v>
          </cell>
          <cell r="D1161">
            <v>2895</v>
          </cell>
          <cell r="E1161">
            <v>15</v>
          </cell>
          <cell r="F1161">
            <v>146.80000000000001</v>
          </cell>
        </row>
        <row r="1162">
          <cell r="A1162">
            <v>37103</v>
          </cell>
          <cell r="B1162">
            <v>147.08000000000001</v>
          </cell>
          <cell r="C1162">
            <v>147.06822761193999</v>
          </cell>
          <cell r="D1162">
            <v>2680</v>
          </cell>
          <cell r="E1162">
            <v>19</v>
          </cell>
          <cell r="F1162">
            <v>146.80000000000001</v>
          </cell>
        </row>
        <row r="1163">
          <cell r="A1163">
            <v>37104</v>
          </cell>
          <cell r="B1163">
            <v>147.15</v>
          </cell>
          <cell r="C1163">
            <v>147.15377337733801</v>
          </cell>
          <cell r="D1163">
            <v>4545</v>
          </cell>
          <cell r="E1163">
            <v>18</v>
          </cell>
          <cell r="F1163">
            <v>146.80000000000001</v>
          </cell>
        </row>
        <row r="1164">
          <cell r="A1164">
            <v>37105</v>
          </cell>
          <cell r="B1164">
            <v>147.19</v>
          </cell>
          <cell r="C1164">
            <v>147.198999179655</v>
          </cell>
          <cell r="D1164">
            <v>6095</v>
          </cell>
          <cell r="E1164">
            <v>19</v>
          </cell>
          <cell r="F1164">
            <v>146.80000000000001</v>
          </cell>
        </row>
        <row r="1165">
          <cell r="A1165">
            <v>37106</v>
          </cell>
          <cell r="B1165">
            <v>147.16</v>
          </cell>
          <cell r="C1165">
            <v>147.15916916916899</v>
          </cell>
          <cell r="D1165">
            <v>4995</v>
          </cell>
          <cell r="E1165">
            <v>17</v>
          </cell>
          <cell r="F1165">
            <v>146.80000000000001</v>
          </cell>
        </row>
        <row r="1166">
          <cell r="A1166">
            <v>37109</v>
          </cell>
          <cell r="B1166">
            <v>147.32</v>
          </cell>
          <cell r="C1166">
            <v>147.29869421487601</v>
          </cell>
          <cell r="D1166">
            <v>3025</v>
          </cell>
          <cell r="E1166">
            <v>17</v>
          </cell>
          <cell r="F1166">
            <v>147.05000000000001</v>
          </cell>
        </row>
        <row r="1167">
          <cell r="A1167">
            <v>37110</v>
          </cell>
          <cell r="B1167">
            <v>147.19</v>
          </cell>
          <cell r="C1167">
            <v>147.20201133144499</v>
          </cell>
          <cell r="D1167">
            <v>1765</v>
          </cell>
          <cell r="E1167">
            <v>21</v>
          </cell>
          <cell r="F1167">
            <v>147.05000000000001</v>
          </cell>
        </row>
        <row r="1168">
          <cell r="A1168">
            <v>37111</v>
          </cell>
          <cell r="B1168">
            <v>147.16</v>
          </cell>
          <cell r="C1168">
            <v>147.16197301854999</v>
          </cell>
          <cell r="D1168">
            <v>2965</v>
          </cell>
          <cell r="E1168">
            <v>18</v>
          </cell>
          <cell r="F1168">
            <v>147.05000000000001</v>
          </cell>
        </row>
        <row r="1169">
          <cell r="A1169">
            <v>37112</v>
          </cell>
          <cell r="B1169">
            <v>147.09</v>
          </cell>
          <cell r="C1169">
            <v>147.07628787878801</v>
          </cell>
          <cell r="D1169">
            <v>1980</v>
          </cell>
          <cell r="E1169">
            <v>18</v>
          </cell>
          <cell r="F1169">
            <v>147.05000000000001</v>
          </cell>
        </row>
        <row r="1170">
          <cell r="A1170">
            <v>37113</v>
          </cell>
          <cell r="B1170">
            <v>147.19999999999999</v>
          </cell>
          <cell r="C1170">
            <v>147.17307692307699</v>
          </cell>
          <cell r="D1170">
            <v>195</v>
          </cell>
          <cell r="E1170">
            <v>16</v>
          </cell>
          <cell r="F1170">
            <v>147.05000000000001</v>
          </cell>
        </row>
        <row r="1171">
          <cell r="A1171">
            <v>37116</v>
          </cell>
          <cell r="B1171">
            <v>147.18</v>
          </cell>
          <cell r="C1171">
            <v>147.18280701754401</v>
          </cell>
          <cell r="D1171">
            <v>1140</v>
          </cell>
          <cell r="E1171">
            <v>16</v>
          </cell>
          <cell r="F1171">
            <v>147.1</v>
          </cell>
        </row>
        <row r="1172">
          <cell r="A1172">
            <v>37117</v>
          </cell>
          <cell r="B1172">
            <v>147.18</v>
          </cell>
          <cell r="C1172">
            <v>147.162411924119</v>
          </cell>
          <cell r="D1172">
            <v>1845</v>
          </cell>
          <cell r="E1172">
            <v>17</v>
          </cell>
          <cell r="F1172">
            <v>147.1</v>
          </cell>
        </row>
        <row r="1173">
          <cell r="A1173">
            <v>37118</v>
          </cell>
          <cell r="B1173">
            <v>147.19999999999999</v>
          </cell>
          <cell r="C1173">
            <v>147.19968490878901</v>
          </cell>
          <cell r="D1173">
            <v>3015</v>
          </cell>
          <cell r="E1173">
            <v>16</v>
          </cell>
          <cell r="F1173">
            <v>147.1</v>
          </cell>
        </row>
        <row r="1174">
          <cell r="A1174">
            <v>37119</v>
          </cell>
          <cell r="B1174">
            <v>147.16</v>
          </cell>
          <cell r="C1174">
            <v>147.144943037975</v>
          </cell>
          <cell r="D1174">
            <v>15800</v>
          </cell>
          <cell r="E1174">
            <v>16</v>
          </cell>
          <cell r="F1174">
            <v>147.1</v>
          </cell>
        </row>
        <row r="1175">
          <cell r="A1175">
            <v>37120</v>
          </cell>
          <cell r="B1175">
            <v>147.18</v>
          </cell>
          <cell r="C1175">
            <v>147.18391304347799</v>
          </cell>
          <cell r="D1175">
            <v>805</v>
          </cell>
          <cell r="E1175">
            <v>15</v>
          </cell>
          <cell r="F1175">
            <v>147.1</v>
          </cell>
        </row>
        <row r="1176">
          <cell r="A1176">
            <v>37123</v>
          </cell>
          <cell r="B1176">
            <v>147.16</v>
          </cell>
          <cell r="C1176">
            <v>147.17965686274499</v>
          </cell>
          <cell r="D1176">
            <v>1020</v>
          </cell>
          <cell r="E1176">
            <v>17</v>
          </cell>
          <cell r="F1176">
            <v>147.15</v>
          </cell>
        </row>
        <row r="1177">
          <cell r="A1177">
            <v>37124</v>
          </cell>
          <cell r="B1177">
            <v>147.15</v>
          </cell>
          <cell r="C1177">
            <v>147.14855364335401</v>
          </cell>
          <cell r="D1177">
            <v>13655</v>
          </cell>
          <cell r="E1177">
            <v>18</v>
          </cell>
          <cell r="F1177">
            <v>147.15</v>
          </cell>
        </row>
        <row r="1178">
          <cell r="A1178">
            <v>37125</v>
          </cell>
          <cell r="B1178">
            <v>147.15</v>
          </cell>
          <cell r="C1178">
            <v>147.15436936936899</v>
          </cell>
          <cell r="D1178">
            <v>1110</v>
          </cell>
          <cell r="E1178">
            <v>14</v>
          </cell>
          <cell r="F1178">
            <v>147.15</v>
          </cell>
        </row>
        <row r="1179">
          <cell r="A1179">
            <v>37126</v>
          </cell>
          <cell r="B1179">
            <v>147.13999999999999</v>
          </cell>
          <cell r="C1179">
            <v>147.13999999999999</v>
          </cell>
          <cell r="D1179">
            <v>14500</v>
          </cell>
          <cell r="E1179">
            <v>14</v>
          </cell>
          <cell r="F1179">
            <v>147.15</v>
          </cell>
        </row>
        <row r="1180">
          <cell r="A1180">
            <v>37127</v>
          </cell>
          <cell r="B1180">
            <v>147.13999999999999</v>
          </cell>
          <cell r="C1180">
            <v>147.13993190151899</v>
          </cell>
          <cell r="D1180">
            <v>9545</v>
          </cell>
          <cell r="E1180">
            <v>15</v>
          </cell>
          <cell r="F1180">
            <v>147.15</v>
          </cell>
        </row>
        <row r="1181">
          <cell r="A1181">
            <v>37130</v>
          </cell>
          <cell r="B1181">
            <v>147.16</v>
          </cell>
          <cell r="C1181">
            <v>147.150062444246</v>
          </cell>
          <cell r="D1181">
            <v>5605</v>
          </cell>
          <cell r="E1181">
            <v>15</v>
          </cell>
          <cell r="F1181">
            <v>147.15</v>
          </cell>
        </row>
        <row r="1182">
          <cell r="A1182">
            <v>37131</v>
          </cell>
          <cell r="B1182">
            <v>147.27000000000001</v>
          </cell>
          <cell r="C1182">
            <v>147.242164502165</v>
          </cell>
          <cell r="D1182">
            <v>1155</v>
          </cell>
          <cell r="E1182">
            <v>16</v>
          </cell>
          <cell r="F1182">
            <v>147.15</v>
          </cell>
        </row>
        <row r="1183">
          <cell r="A1183">
            <v>37132</v>
          </cell>
          <cell r="B1183">
            <v>147.29</v>
          </cell>
          <cell r="C1183">
            <v>147.29826044225999</v>
          </cell>
          <cell r="D1183">
            <v>10175</v>
          </cell>
          <cell r="E1183">
            <v>18</v>
          </cell>
          <cell r="F1183">
            <v>147.15</v>
          </cell>
        </row>
        <row r="1184">
          <cell r="A1184">
            <v>37136</v>
          </cell>
          <cell r="B1184">
            <v>147.35</v>
          </cell>
          <cell r="C1184">
            <v>147.35</v>
          </cell>
          <cell r="D1184">
            <v>500</v>
          </cell>
          <cell r="E1184">
            <v>6</v>
          </cell>
          <cell r="F1184">
            <v>147.15</v>
          </cell>
        </row>
        <row r="1185">
          <cell r="A1185">
            <v>37137</v>
          </cell>
          <cell r="B1185">
            <v>147.36000000000001</v>
          </cell>
          <cell r="C1185">
            <v>147.358928571429</v>
          </cell>
          <cell r="D1185">
            <v>2800</v>
          </cell>
          <cell r="E1185">
            <v>14</v>
          </cell>
          <cell r="F1185">
            <v>147.25</v>
          </cell>
        </row>
        <row r="1186">
          <cell r="A1186">
            <v>37138</v>
          </cell>
          <cell r="B1186">
            <v>147.53</v>
          </cell>
          <cell r="C1186">
            <v>147.51</v>
          </cell>
          <cell r="D1186">
            <v>8940</v>
          </cell>
          <cell r="E1186">
            <v>20</v>
          </cell>
          <cell r="F1186">
            <v>147.25</v>
          </cell>
        </row>
        <row r="1187">
          <cell r="A1187">
            <v>37139</v>
          </cell>
          <cell r="B1187">
            <v>147.52000000000001</v>
          </cell>
          <cell r="C1187">
            <v>147.494880573248</v>
          </cell>
          <cell r="D1187">
            <v>6280</v>
          </cell>
          <cell r="E1187">
            <v>19</v>
          </cell>
          <cell r="F1187">
            <v>147.25</v>
          </cell>
        </row>
        <row r="1188">
          <cell r="A1188">
            <v>37140</v>
          </cell>
          <cell r="B1188">
            <v>147.75</v>
          </cell>
          <cell r="C1188">
            <v>147.72875402792701</v>
          </cell>
          <cell r="D1188">
            <v>4655</v>
          </cell>
          <cell r="E1188">
            <v>21</v>
          </cell>
          <cell r="F1188">
            <v>147.25</v>
          </cell>
        </row>
        <row r="1189">
          <cell r="A1189">
            <v>37141</v>
          </cell>
          <cell r="B1189">
            <v>147.80000000000001</v>
          </cell>
          <cell r="C1189">
            <v>147.80654320987699</v>
          </cell>
          <cell r="D1189">
            <v>11745</v>
          </cell>
          <cell r="E1189">
            <v>20</v>
          </cell>
          <cell r="F1189">
            <v>147.25</v>
          </cell>
        </row>
        <row r="1190">
          <cell r="A1190">
            <v>37144</v>
          </cell>
          <cell r="B1190">
            <v>147.69</v>
          </cell>
          <cell r="C1190">
            <v>147.674168618267</v>
          </cell>
          <cell r="D1190">
            <v>2135</v>
          </cell>
          <cell r="E1190">
            <v>18</v>
          </cell>
          <cell r="F1190">
            <v>147.5</v>
          </cell>
        </row>
        <row r="1191">
          <cell r="A1191">
            <v>37145</v>
          </cell>
          <cell r="B1191">
            <v>147.71</v>
          </cell>
          <cell r="C1191">
            <v>147.69741348973599</v>
          </cell>
          <cell r="D1191">
            <v>8525</v>
          </cell>
          <cell r="E1191">
            <v>19</v>
          </cell>
          <cell r="F1191">
            <v>147.5</v>
          </cell>
        </row>
        <row r="1192">
          <cell r="A1192">
            <v>37146</v>
          </cell>
          <cell r="B1192">
            <v>147.62</v>
          </cell>
          <cell r="C1192">
            <v>147.56366197183101</v>
          </cell>
          <cell r="D1192">
            <v>355</v>
          </cell>
          <cell r="E1192">
            <v>8</v>
          </cell>
          <cell r="F1192">
            <v>147.5</v>
          </cell>
        </row>
        <row r="1193">
          <cell r="A1193">
            <v>37147</v>
          </cell>
          <cell r="B1193">
            <v>147.78</v>
          </cell>
          <cell r="C1193">
            <v>147.77139013452901</v>
          </cell>
          <cell r="D1193">
            <v>1115</v>
          </cell>
          <cell r="E1193">
            <v>16</v>
          </cell>
          <cell r="F1193">
            <v>147.5</v>
          </cell>
        </row>
        <row r="1194">
          <cell r="A1194">
            <v>37148</v>
          </cell>
          <cell r="B1194">
            <v>147.91</v>
          </cell>
          <cell r="C1194">
            <v>147.904660326087</v>
          </cell>
          <cell r="D1194">
            <v>3680</v>
          </cell>
          <cell r="E1194">
            <v>20</v>
          </cell>
          <cell r="F1194">
            <v>147.5</v>
          </cell>
        </row>
        <row r="1195">
          <cell r="A1195">
            <v>37151</v>
          </cell>
          <cell r="B1195">
            <v>147.97</v>
          </cell>
          <cell r="C1195">
            <v>147.96850931677</v>
          </cell>
          <cell r="D1195">
            <v>805</v>
          </cell>
          <cell r="E1195">
            <v>17</v>
          </cell>
          <cell r="F1195">
            <v>147.69999999999999</v>
          </cell>
        </row>
        <row r="1196">
          <cell r="A1196">
            <v>37152</v>
          </cell>
          <cell r="B1196">
            <v>147.75</v>
          </cell>
          <cell r="C1196">
            <v>147.76506711409399</v>
          </cell>
          <cell r="D1196">
            <v>4470</v>
          </cell>
          <cell r="E1196">
            <v>18</v>
          </cell>
          <cell r="F1196">
            <v>147.69999999999999</v>
          </cell>
        </row>
        <row r="1197">
          <cell r="A1197">
            <v>37153</v>
          </cell>
          <cell r="B1197">
            <v>147.72</v>
          </cell>
          <cell r="C1197">
            <v>147.72676303562201</v>
          </cell>
          <cell r="D1197">
            <v>9685</v>
          </cell>
          <cell r="E1197">
            <v>18</v>
          </cell>
          <cell r="F1197">
            <v>147.69999999999999</v>
          </cell>
        </row>
        <row r="1198">
          <cell r="A1198">
            <v>37154</v>
          </cell>
          <cell r="B1198">
            <v>147.75</v>
          </cell>
          <cell r="C1198">
            <v>147.746068111455</v>
          </cell>
          <cell r="D1198">
            <v>1615</v>
          </cell>
          <cell r="E1198">
            <v>20</v>
          </cell>
          <cell r="F1198">
            <v>147.69999999999999</v>
          </cell>
        </row>
        <row r="1199">
          <cell r="A1199">
            <v>37155</v>
          </cell>
          <cell r="B1199">
            <v>147.72</v>
          </cell>
          <cell r="C1199">
            <v>147.71535714285699</v>
          </cell>
          <cell r="D1199">
            <v>3640</v>
          </cell>
          <cell r="E1199">
            <v>21</v>
          </cell>
          <cell r="F1199">
            <v>147.69999999999999</v>
          </cell>
        </row>
        <row r="1200">
          <cell r="A1200">
            <v>37158</v>
          </cell>
          <cell r="B1200">
            <v>147.69999999999999</v>
          </cell>
          <cell r="C1200">
            <v>147.707673733804</v>
          </cell>
          <cell r="D1200">
            <v>8490</v>
          </cell>
          <cell r="E1200">
            <v>17</v>
          </cell>
          <cell r="F1200">
            <v>147.69999999999999</v>
          </cell>
        </row>
        <row r="1201">
          <cell r="A1201">
            <v>37159</v>
          </cell>
          <cell r="B1201">
            <v>147.71</v>
          </cell>
          <cell r="C1201">
            <v>147.70862877997899</v>
          </cell>
          <cell r="D1201">
            <v>19180</v>
          </cell>
          <cell r="E1201">
            <v>19</v>
          </cell>
          <cell r="F1201">
            <v>147.69999999999999</v>
          </cell>
        </row>
        <row r="1202">
          <cell r="A1202">
            <v>37160</v>
          </cell>
          <cell r="B1202">
            <v>147.69999999999999</v>
          </cell>
          <cell r="C1202">
            <v>147.705184331797</v>
          </cell>
          <cell r="D1202">
            <v>21700</v>
          </cell>
          <cell r="E1202">
            <v>18</v>
          </cell>
          <cell r="F1202">
            <v>147.69999999999999</v>
          </cell>
        </row>
        <row r="1203">
          <cell r="A1203">
            <v>37161</v>
          </cell>
          <cell r="B1203">
            <v>147.71</v>
          </cell>
          <cell r="C1203">
            <v>147.71</v>
          </cell>
          <cell r="D1203">
            <v>1690</v>
          </cell>
          <cell r="E1203">
            <v>16</v>
          </cell>
          <cell r="F1203">
            <v>147.69999999999999</v>
          </cell>
        </row>
        <row r="1204">
          <cell r="A1204">
            <v>37162</v>
          </cell>
          <cell r="B1204">
            <v>147.82</v>
          </cell>
          <cell r="C1204">
            <v>147.80229617304499</v>
          </cell>
          <cell r="D1204">
            <v>6010</v>
          </cell>
          <cell r="E1204">
            <v>16</v>
          </cell>
          <cell r="F1204">
            <v>147.69999999999999</v>
          </cell>
        </row>
        <row r="1205">
          <cell r="A1205">
            <v>37165</v>
          </cell>
          <cell r="B1205">
            <v>147.99</v>
          </cell>
          <cell r="C1205">
            <v>147.97352941176501</v>
          </cell>
          <cell r="D1205">
            <v>5100</v>
          </cell>
          <cell r="E1205">
            <v>16</v>
          </cell>
          <cell r="F1205">
            <v>147.75</v>
          </cell>
        </row>
        <row r="1206">
          <cell r="A1206">
            <v>37166</v>
          </cell>
          <cell r="B1206">
            <v>147.97999999999999</v>
          </cell>
          <cell r="C1206">
            <v>147.97167984189699</v>
          </cell>
          <cell r="D1206">
            <v>10120</v>
          </cell>
          <cell r="E1206">
            <v>20</v>
          </cell>
          <cell r="F1206">
            <v>147.75</v>
          </cell>
        </row>
        <row r="1207">
          <cell r="A1207">
            <v>37167</v>
          </cell>
          <cell r="B1207">
            <v>147.96</v>
          </cell>
          <cell r="C1207">
            <v>147.96105600933501</v>
          </cell>
          <cell r="D1207">
            <v>8570</v>
          </cell>
          <cell r="E1207">
            <v>16</v>
          </cell>
          <cell r="F1207">
            <v>147.75</v>
          </cell>
        </row>
        <row r="1208">
          <cell r="A1208">
            <v>37168</v>
          </cell>
          <cell r="B1208">
            <v>147.96</v>
          </cell>
          <cell r="C1208">
            <v>147.96334381551401</v>
          </cell>
          <cell r="D1208">
            <v>4770</v>
          </cell>
          <cell r="E1208">
            <v>17</v>
          </cell>
          <cell r="F1208">
            <v>147.75</v>
          </cell>
        </row>
        <row r="1209">
          <cell r="A1209">
            <v>37169</v>
          </cell>
          <cell r="B1209">
            <v>148.01</v>
          </cell>
          <cell r="C1209">
            <v>148.01268828451899</v>
          </cell>
          <cell r="D1209">
            <v>4780</v>
          </cell>
          <cell r="E1209">
            <v>17</v>
          </cell>
          <cell r="F1209">
            <v>147.75</v>
          </cell>
        </row>
        <row r="1210">
          <cell r="A1210">
            <v>37172</v>
          </cell>
          <cell r="B1210">
            <v>147.97999999999999</v>
          </cell>
          <cell r="C1210">
            <v>148.006007751938</v>
          </cell>
          <cell r="D1210">
            <v>2580</v>
          </cell>
          <cell r="E1210">
            <v>15</v>
          </cell>
          <cell r="F1210">
            <v>147.9</v>
          </cell>
        </row>
        <row r="1211">
          <cell r="A1211">
            <v>37173</v>
          </cell>
          <cell r="B1211">
            <v>147.94999999999999</v>
          </cell>
          <cell r="C1211">
            <v>147.941272727273</v>
          </cell>
          <cell r="D1211">
            <v>9625</v>
          </cell>
          <cell r="E1211">
            <v>17</v>
          </cell>
          <cell r="F1211">
            <v>147.9</v>
          </cell>
        </row>
        <row r="1212">
          <cell r="A1212">
            <v>37174</v>
          </cell>
          <cell r="B1212">
            <v>147.94999999999999</v>
          </cell>
          <cell r="C1212">
            <v>147.953</v>
          </cell>
          <cell r="D1212">
            <v>6000</v>
          </cell>
          <cell r="E1212">
            <v>16</v>
          </cell>
          <cell r="F1212">
            <v>147.9</v>
          </cell>
        </row>
        <row r="1213">
          <cell r="A1213">
            <v>37175</v>
          </cell>
          <cell r="B1213">
            <v>147.93</v>
          </cell>
          <cell r="C1213">
            <v>147.93</v>
          </cell>
          <cell r="D1213">
            <v>11050</v>
          </cell>
          <cell r="E1213">
            <v>15</v>
          </cell>
          <cell r="F1213">
            <v>147.9</v>
          </cell>
        </row>
        <row r="1214">
          <cell r="A1214">
            <v>37176</v>
          </cell>
          <cell r="B1214">
            <v>148.04</v>
          </cell>
          <cell r="C1214">
            <v>148.02655791190901</v>
          </cell>
          <cell r="D1214">
            <v>3065</v>
          </cell>
          <cell r="E1214">
            <v>15</v>
          </cell>
          <cell r="F1214">
            <v>147.9</v>
          </cell>
        </row>
        <row r="1215">
          <cell r="A1215">
            <v>37179</v>
          </cell>
          <cell r="B1215">
            <v>148.09</v>
          </cell>
          <cell r="C1215">
            <v>148.080579915134</v>
          </cell>
          <cell r="D1215">
            <v>3535</v>
          </cell>
          <cell r="E1215">
            <v>16</v>
          </cell>
          <cell r="F1215">
            <v>148</v>
          </cell>
        </row>
        <row r="1216">
          <cell r="A1216">
            <v>37180</v>
          </cell>
          <cell r="B1216">
            <v>148</v>
          </cell>
          <cell r="C1216">
            <v>147.998966155473</v>
          </cell>
          <cell r="D1216">
            <v>18910</v>
          </cell>
          <cell r="E1216">
            <v>18</v>
          </cell>
          <cell r="F1216">
            <v>148</v>
          </cell>
        </row>
        <row r="1217">
          <cell r="A1217">
            <v>37181</v>
          </cell>
          <cell r="B1217">
            <v>148.01</v>
          </cell>
          <cell r="C1217">
            <v>148.008855345912</v>
          </cell>
          <cell r="D1217">
            <v>3975</v>
          </cell>
          <cell r="E1217">
            <v>15</v>
          </cell>
          <cell r="F1217">
            <v>148</v>
          </cell>
        </row>
        <row r="1218">
          <cell r="A1218">
            <v>37182</v>
          </cell>
          <cell r="B1218">
            <v>148</v>
          </cell>
          <cell r="C1218">
            <v>148.00950331125799</v>
          </cell>
          <cell r="D1218">
            <v>7550</v>
          </cell>
          <cell r="E1218">
            <v>12</v>
          </cell>
          <cell r="F1218">
            <v>148</v>
          </cell>
        </row>
        <row r="1219">
          <cell r="A1219">
            <v>37183</v>
          </cell>
          <cell r="B1219">
            <v>148.05000000000001</v>
          </cell>
          <cell r="C1219">
            <v>148.04447121034099</v>
          </cell>
          <cell r="D1219">
            <v>8510</v>
          </cell>
          <cell r="E1219">
            <v>26</v>
          </cell>
          <cell r="F1219">
            <v>148</v>
          </cell>
        </row>
        <row r="1220">
          <cell r="A1220">
            <v>37186</v>
          </cell>
          <cell r="B1220">
            <v>148.04</v>
          </cell>
          <cell r="C1220">
            <v>148.019230769231</v>
          </cell>
          <cell r="D1220">
            <v>7020</v>
          </cell>
          <cell r="E1220">
            <v>14</v>
          </cell>
          <cell r="F1220">
            <v>148</v>
          </cell>
        </row>
        <row r="1221">
          <cell r="A1221">
            <v>37187</v>
          </cell>
          <cell r="B1221">
            <v>148.05000000000001</v>
          </cell>
          <cell r="C1221">
            <v>148.067282958199</v>
          </cell>
          <cell r="D1221">
            <v>6220</v>
          </cell>
          <cell r="E1221">
            <v>14</v>
          </cell>
          <cell r="F1221">
            <v>148</v>
          </cell>
        </row>
        <row r="1222">
          <cell r="A1222">
            <v>37188</v>
          </cell>
          <cell r="B1222">
            <v>148.07</v>
          </cell>
          <cell r="C1222">
            <v>148.06603954463799</v>
          </cell>
          <cell r="D1222">
            <v>8345</v>
          </cell>
          <cell r="E1222">
            <v>17</v>
          </cell>
          <cell r="F1222">
            <v>148</v>
          </cell>
        </row>
        <row r="1223">
          <cell r="A1223">
            <v>37192</v>
          </cell>
          <cell r="B1223">
            <v>148.12</v>
          </cell>
          <cell r="C1223">
            <v>148.122786885246</v>
          </cell>
          <cell r="D1223">
            <v>3050</v>
          </cell>
          <cell r="E1223">
            <v>14</v>
          </cell>
          <cell r="F1223">
            <v>148</v>
          </cell>
        </row>
        <row r="1224">
          <cell r="A1224">
            <v>37193</v>
          </cell>
          <cell r="B1224">
            <v>148.1</v>
          </cell>
          <cell r="C1224">
            <v>148.107629139073</v>
          </cell>
          <cell r="D1224">
            <v>3775</v>
          </cell>
          <cell r="E1224">
            <v>15</v>
          </cell>
          <cell r="F1224">
            <v>148.1</v>
          </cell>
        </row>
        <row r="1225">
          <cell r="A1225">
            <v>37194</v>
          </cell>
          <cell r="B1225">
            <v>148.1</v>
          </cell>
          <cell r="C1225">
            <v>148.1</v>
          </cell>
          <cell r="D1225">
            <v>28905</v>
          </cell>
          <cell r="E1225">
            <v>18</v>
          </cell>
          <cell r="F1225">
            <v>148.1</v>
          </cell>
        </row>
        <row r="1226">
          <cell r="A1226">
            <v>37195</v>
          </cell>
          <cell r="B1226">
            <v>148.15</v>
          </cell>
          <cell r="C1226">
            <v>148.129709821429</v>
          </cell>
          <cell r="D1226">
            <v>13440</v>
          </cell>
          <cell r="E1226">
            <v>17</v>
          </cell>
          <cell r="F1226">
            <v>148.1</v>
          </cell>
        </row>
        <row r="1227">
          <cell r="A1227">
            <v>37196</v>
          </cell>
          <cell r="B1227">
            <v>148.32</v>
          </cell>
          <cell r="C1227">
            <v>148.301304347826</v>
          </cell>
          <cell r="D1227">
            <v>10005</v>
          </cell>
          <cell r="E1227">
            <v>19</v>
          </cell>
          <cell r="F1227">
            <v>148.1</v>
          </cell>
        </row>
        <row r="1228">
          <cell r="A1228">
            <v>37197</v>
          </cell>
          <cell r="B1228">
            <v>148.5</v>
          </cell>
          <cell r="C1228">
            <v>148.46478991596601</v>
          </cell>
          <cell r="D1228">
            <v>5950</v>
          </cell>
          <cell r="E1228">
            <v>15</v>
          </cell>
          <cell r="F1228">
            <v>148.1</v>
          </cell>
        </row>
        <row r="1229">
          <cell r="A1229">
            <v>37200</v>
          </cell>
          <cell r="B1229">
            <v>148.71</v>
          </cell>
          <cell r="C1229">
            <v>148.72017602283501</v>
          </cell>
          <cell r="D1229">
            <v>10510</v>
          </cell>
          <cell r="E1229">
            <v>19</v>
          </cell>
          <cell r="F1229">
            <v>148.30000000000001</v>
          </cell>
        </row>
        <row r="1230">
          <cell r="A1230">
            <v>37201</v>
          </cell>
          <cell r="B1230">
            <v>148.66999999999999</v>
          </cell>
          <cell r="C1230">
            <v>148.65138153185401</v>
          </cell>
          <cell r="D1230">
            <v>6985</v>
          </cell>
          <cell r="E1230">
            <v>18</v>
          </cell>
          <cell r="F1230">
            <v>148.30000000000001</v>
          </cell>
        </row>
        <row r="1231">
          <cell r="A1231">
            <v>37202</v>
          </cell>
          <cell r="B1231">
            <v>148.61000000000001</v>
          </cell>
          <cell r="C1231">
            <v>148.62298372513601</v>
          </cell>
          <cell r="D1231">
            <v>2765</v>
          </cell>
          <cell r="E1231">
            <v>17</v>
          </cell>
          <cell r="F1231">
            <v>148.30000000000001</v>
          </cell>
        </row>
        <row r="1232">
          <cell r="A1232">
            <v>37203</v>
          </cell>
          <cell r="B1232">
            <v>148.47</v>
          </cell>
          <cell r="C1232">
            <v>148.46506478873201</v>
          </cell>
          <cell r="D1232">
            <v>8875</v>
          </cell>
          <cell r="E1232">
            <v>17</v>
          </cell>
          <cell r="F1232">
            <v>148.30000000000001</v>
          </cell>
        </row>
        <row r="1233">
          <cell r="A1233">
            <v>37204</v>
          </cell>
          <cell r="B1233">
            <v>148.47999999999999</v>
          </cell>
          <cell r="C1233">
            <v>148.46325984251999</v>
          </cell>
          <cell r="D1233">
            <v>6350</v>
          </cell>
          <cell r="E1233">
            <v>19</v>
          </cell>
          <cell r="F1233">
            <v>148.30000000000001</v>
          </cell>
        </row>
        <row r="1234">
          <cell r="A1234">
            <v>37207</v>
          </cell>
          <cell r="B1234">
            <v>148.5</v>
          </cell>
          <cell r="C1234">
            <v>148.507530864198</v>
          </cell>
          <cell r="D1234">
            <v>1620</v>
          </cell>
          <cell r="E1234">
            <v>13</v>
          </cell>
          <cell r="F1234">
            <v>148.44999999999999</v>
          </cell>
        </row>
        <row r="1235">
          <cell r="A1235">
            <v>37208</v>
          </cell>
          <cell r="B1235">
            <v>148.49</v>
          </cell>
          <cell r="C1235">
            <v>148.47799607072699</v>
          </cell>
          <cell r="D1235">
            <v>5090</v>
          </cell>
          <cell r="E1235">
            <v>20</v>
          </cell>
          <cell r="F1235">
            <v>148.44999999999999</v>
          </cell>
        </row>
        <row r="1236">
          <cell r="A1236">
            <v>37209</v>
          </cell>
          <cell r="B1236">
            <v>148.55000000000001</v>
          </cell>
          <cell r="C1236">
            <v>148.552658862876</v>
          </cell>
          <cell r="D1236">
            <v>5980</v>
          </cell>
          <cell r="E1236">
            <v>16</v>
          </cell>
          <cell r="F1236">
            <v>148.44999999999999</v>
          </cell>
        </row>
        <row r="1237">
          <cell r="A1237">
            <v>37210</v>
          </cell>
          <cell r="B1237">
            <v>148.58000000000001</v>
          </cell>
          <cell r="C1237">
            <v>148.588271604938</v>
          </cell>
          <cell r="D1237">
            <v>5670</v>
          </cell>
          <cell r="E1237">
            <v>18</v>
          </cell>
          <cell r="F1237">
            <v>148.44999999999999</v>
          </cell>
        </row>
        <row r="1238">
          <cell r="A1238">
            <v>37211</v>
          </cell>
          <cell r="B1238">
            <v>148.65</v>
          </cell>
          <cell r="C1238">
            <v>148.63601910828001</v>
          </cell>
          <cell r="D1238">
            <v>1570</v>
          </cell>
          <cell r="E1238">
            <v>16</v>
          </cell>
          <cell r="F1238">
            <v>148.44999999999999</v>
          </cell>
        </row>
        <row r="1239">
          <cell r="A1239">
            <v>37214</v>
          </cell>
          <cell r="B1239">
            <v>148.59</v>
          </cell>
          <cell r="C1239">
            <v>148.61489067894101</v>
          </cell>
          <cell r="D1239">
            <v>4345</v>
          </cell>
          <cell r="E1239">
            <v>18</v>
          </cell>
          <cell r="F1239">
            <v>148.55000000000001</v>
          </cell>
        </row>
        <row r="1240">
          <cell r="A1240">
            <v>37215</v>
          </cell>
          <cell r="B1240">
            <v>148.52000000000001</v>
          </cell>
          <cell r="C1240">
            <v>148.510583738707</v>
          </cell>
          <cell r="D1240">
            <v>28780</v>
          </cell>
          <cell r="E1240">
            <v>17</v>
          </cell>
          <cell r="F1240">
            <v>148.55000000000001</v>
          </cell>
        </row>
        <row r="1241">
          <cell r="A1241">
            <v>37216</v>
          </cell>
          <cell r="B1241">
            <v>148.56</v>
          </cell>
          <cell r="C1241">
            <v>148.539146919431</v>
          </cell>
          <cell r="D1241">
            <v>1055</v>
          </cell>
          <cell r="E1241">
            <v>15</v>
          </cell>
          <cell r="F1241">
            <v>148.55000000000001</v>
          </cell>
        </row>
        <row r="1242">
          <cell r="A1242">
            <v>37217</v>
          </cell>
          <cell r="B1242">
            <v>148.6</v>
          </cell>
          <cell r="C1242">
            <v>148.602380952381</v>
          </cell>
          <cell r="D1242">
            <v>2100</v>
          </cell>
          <cell r="E1242">
            <v>9</v>
          </cell>
          <cell r="F1242">
            <v>148.55000000000001</v>
          </cell>
        </row>
        <row r="1243">
          <cell r="A1243">
            <v>37218</v>
          </cell>
          <cell r="B1243">
            <v>148.59</v>
          </cell>
          <cell r="C1243">
            <v>148.56720812182701</v>
          </cell>
          <cell r="D1243">
            <v>9850</v>
          </cell>
          <cell r="E1243">
            <v>17</v>
          </cell>
          <cell r="F1243">
            <v>148.55000000000001</v>
          </cell>
        </row>
        <row r="1244">
          <cell r="A1244">
            <v>37221</v>
          </cell>
          <cell r="B1244">
            <v>148.6</v>
          </cell>
          <cell r="C1244">
            <v>148.60002659574499</v>
          </cell>
          <cell r="D1244">
            <v>3760</v>
          </cell>
          <cell r="E1244">
            <v>28</v>
          </cell>
          <cell r="F1244">
            <v>148.55000000000001</v>
          </cell>
        </row>
        <row r="1245">
          <cell r="A1245">
            <v>37223</v>
          </cell>
          <cell r="B1245">
            <v>148.58000000000001</v>
          </cell>
          <cell r="C1245">
            <v>148.57150147928999</v>
          </cell>
          <cell r="D1245">
            <v>13520</v>
          </cell>
          <cell r="E1245">
            <v>16</v>
          </cell>
          <cell r="F1245">
            <v>148.55000000000001</v>
          </cell>
        </row>
        <row r="1246">
          <cell r="A1246">
            <v>37224</v>
          </cell>
          <cell r="B1246">
            <v>148.68</v>
          </cell>
          <cell r="C1246">
            <v>148.66024390243899</v>
          </cell>
          <cell r="D1246">
            <v>410</v>
          </cell>
          <cell r="E1246">
            <v>13</v>
          </cell>
          <cell r="F1246">
            <v>148.55000000000001</v>
          </cell>
        </row>
        <row r="1247">
          <cell r="A1247">
            <v>37225</v>
          </cell>
          <cell r="B1247">
            <v>148.97</v>
          </cell>
          <cell r="C1247">
            <v>148.954179954442</v>
          </cell>
          <cell r="D1247">
            <v>8780</v>
          </cell>
          <cell r="E1247">
            <v>17</v>
          </cell>
          <cell r="F1247">
            <v>148.55000000000001</v>
          </cell>
        </row>
        <row r="1248">
          <cell r="A1248">
            <v>37228</v>
          </cell>
          <cell r="B1248">
            <v>149.30000000000001</v>
          </cell>
          <cell r="C1248">
            <v>149.28452693993299</v>
          </cell>
          <cell r="D1248">
            <v>19395</v>
          </cell>
          <cell r="E1248">
            <v>16</v>
          </cell>
          <cell r="F1248">
            <v>148.75</v>
          </cell>
        </row>
        <row r="1249">
          <cell r="A1249">
            <v>37229</v>
          </cell>
          <cell r="B1249">
            <v>149.47999999999999</v>
          </cell>
          <cell r="C1249">
            <v>149.45216545012201</v>
          </cell>
          <cell r="D1249">
            <v>4110</v>
          </cell>
          <cell r="E1249">
            <v>17</v>
          </cell>
          <cell r="F1249">
            <v>148.75</v>
          </cell>
        </row>
        <row r="1250">
          <cell r="A1250">
            <v>37230</v>
          </cell>
          <cell r="B1250">
            <v>149.74</v>
          </cell>
          <cell r="C1250">
            <v>149.755571101501</v>
          </cell>
          <cell r="D1250">
            <v>19655</v>
          </cell>
          <cell r="E1250">
            <v>19</v>
          </cell>
          <cell r="F1250">
            <v>148.75</v>
          </cell>
        </row>
        <row r="1251">
          <cell r="A1251">
            <v>37231</v>
          </cell>
          <cell r="B1251">
            <v>149.69999999999999</v>
          </cell>
          <cell r="C1251">
            <v>149.64350746268701</v>
          </cell>
          <cell r="D1251">
            <v>4020</v>
          </cell>
          <cell r="E1251">
            <v>17</v>
          </cell>
          <cell r="F1251">
            <v>148.75</v>
          </cell>
        </row>
        <row r="1252">
          <cell r="A1252">
            <v>37232</v>
          </cell>
          <cell r="B1252">
            <v>149.94999999999999</v>
          </cell>
          <cell r="C1252">
            <v>149.94584913611499</v>
          </cell>
          <cell r="D1252">
            <v>11865</v>
          </cell>
          <cell r="E1252">
            <v>32</v>
          </cell>
          <cell r="F1252">
            <v>148.75</v>
          </cell>
        </row>
        <row r="1253">
          <cell r="A1253">
            <v>37235</v>
          </cell>
          <cell r="B1253">
            <v>150.13999999999999</v>
          </cell>
          <cell r="C1253">
            <v>150.05061425061399</v>
          </cell>
          <cell r="D1253">
            <v>4070</v>
          </cell>
          <cell r="E1253">
            <v>16</v>
          </cell>
          <cell r="F1253">
            <v>149.5</v>
          </cell>
        </row>
        <row r="1254">
          <cell r="A1254">
            <v>37236</v>
          </cell>
          <cell r="B1254">
            <v>150.08000000000001</v>
          </cell>
          <cell r="C1254">
            <v>150.081736997056</v>
          </cell>
          <cell r="D1254">
            <v>5095</v>
          </cell>
          <cell r="E1254">
            <v>19</v>
          </cell>
          <cell r="F1254">
            <v>149.5</v>
          </cell>
        </row>
        <row r="1255">
          <cell r="A1255">
            <v>37237</v>
          </cell>
          <cell r="B1255">
            <v>149.85</v>
          </cell>
          <cell r="C1255">
            <v>149.858456790123</v>
          </cell>
          <cell r="D1255">
            <v>4860</v>
          </cell>
          <cell r="E1255">
            <v>17</v>
          </cell>
          <cell r="F1255">
            <v>149.5</v>
          </cell>
        </row>
        <row r="1256">
          <cell r="A1256">
            <v>37238</v>
          </cell>
          <cell r="B1256">
            <v>149.86000000000001</v>
          </cell>
          <cell r="C1256">
            <v>149.819028290283</v>
          </cell>
          <cell r="D1256">
            <v>4065</v>
          </cell>
          <cell r="E1256">
            <v>19</v>
          </cell>
          <cell r="F1256">
            <v>149.5</v>
          </cell>
        </row>
        <row r="1257">
          <cell r="A1257">
            <v>37239</v>
          </cell>
          <cell r="B1257">
            <v>150.22</v>
          </cell>
          <cell r="C1257">
            <v>150.21525876817799</v>
          </cell>
          <cell r="D1257">
            <v>23380</v>
          </cell>
          <cell r="E1257">
            <v>15</v>
          </cell>
          <cell r="F1257">
            <v>149.5</v>
          </cell>
        </row>
        <row r="1261">
          <cell r="D1261">
            <v>7464540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плвед"/>
      <sheetName val="расч ведомость"/>
      <sheetName val="справка"/>
    </sheetNames>
    <sheetDataSet>
      <sheetData sheetId="0" refreshError="1"/>
      <sheetData sheetId="1" refreshError="1"/>
      <sheetData sheetId="2" refreshError="1">
        <row r="4">
          <cell r="A4" t="str">
            <v>Янв</v>
          </cell>
          <cell r="B4">
            <v>725</v>
          </cell>
        </row>
        <row r="5">
          <cell r="A5" t="str">
            <v>Фев</v>
          </cell>
          <cell r="B5">
            <v>725</v>
          </cell>
        </row>
        <row r="6">
          <cell r="A6" t="str">
            <v>Мар</v>
          </cell>
          <cell r="B6">
            <v>725</v>
          </cell>
        </row>
        <row r="7">
          <cell r="A7" t="str">
            <v>Апр</v>
          </cell>
          <cell r="B7">
            <v>725</v>
          </cell>
        </row>
        <row r="8">
          <cell r="A8" t="str">
            <v>Май</v>
          </cell>
          <cell r="B8">
            <v>725</v>
          </cell>
        </row>
        <row r="9">
          <cell r="A9" t="str">
            <v>Июн</v>
          </cell>
          <cell r="B9">
            <v>725</v>
          </cell>
        </row>
        <row r="10">
          <cell r="A10" t="str">
            <v>Июл</v>
          </cell>
          <cell r="B10">
            <v>725</v>
          </cell>
        </row>
        <row r="11">
          <cell r="A11" t="str">
            <v>Авг</v>
          </cell>
          <cell r="B11">
            <v>725</v>
          </cell>
        </row>
        <row r="12">
          <cell r="A12" t="str">
            <v>Сен</v>
          </cell>
          <cell r="B12">
            <v>725</v>
          </cell>
        </row>
        <row r="13">
          <cell r="A13" t="str">
            <v>Окт</v>
          </cell>
          <cell r="B13">
            <v>725</v>
          </cell>
        </row>
        <row r="14">
          <cell r="A14" t="str">
            <v>Ноя</v>
          </cell>
          <cell r="B14">
            <v>725</v>
          </cell>
        </row>
        <row r="15">
          <cell r="A15" t="str">
            <v>Дек</v>
          </cell>
          <cell r="B15">
            <v>725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ateriality"/>
      <sheetName val="BS-Sections-1"/>
      <sheetName val="IS-Sections-2"/>
      <sheetName val="Significant processes"/>
      <sheetName val="Significant BS accounts"/>
      <sheetName val="Significant IS accounts"/>
      <sheetName val="BS"/>
      <sheetName val="IS"/>
      <sheetName val="TB 30.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Памятка по заполнению"/>
      <sheetName val="ТитулЛистОтч"/>
      <sheetName val="ОборБалФормОтч"/>
      <sheetName val="ОтчРезултФХД"/>
      <sheetName val="ОтчетДвижДенег"/>
      <sheetName val="РасхПерФормОтч"/>
      <sheetName val="ТрудФормОтч"/>
      <sheetName val="ПроизПоказ"/>
      <sheetName val="РаспрДох"/>
      <sheetName val="ДДСАБ"/>
      <sheetName val="ДДСККБ"/>
      <sheetName val="комплекс работ калькуляции  2"/>
      <sheetName val="комплекс работ калькуляции 1"/>
      <sheetName val="справка"/>
      <sheetName val="МО 0012"/>
      <sheetName val="Ввод"/>
      <sheetName val="ЯНВАРЬ"/>
      <sheetName val="12 из 57 АЗС"/>
      <sheetName val="Константы"/>
      <sheetName val="П"/>
      <sheetName val="Обoрот.баланс и его формы 1.01"/>
      <sheetName val="Cost 99v98"/>
      <sheetName val="класс"/>
      <sheetName val="Памятка_по_заполнению"/>
      <sheetName val="МО_0012"/>
      <sheetName val="Cost_99v98"/>
      <sheetName val="12_из_57_АЗС"/>
      <sheetName val="Лист3"/>
    </sheetNames>
    <sheetDataSet>
      <sheetData sheetId="0"/>
      <sheetData sheetId="1"/>
      <sheetData sheetId="2" refreshError="1">
        <row r="48">
          <cell r="C48">
            <v>0</v>
          </cell>
          <cell r="F4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OBL_CRED_30-06-97"/>
      <sheetName val="предприятия"/>
      <sheetName val="справка"/>
      <sheetName val="Лв 1715 (сб)"/>
      <sheetName val="ИзменяемыеДанные"/>
      <sheetName val="ДДСАБ"/>
      <sheetName val="ДДСККБ"/>
      <sheetName val="P&amp;L"/>
      <sheetName val="Provisions"/>
      <sheetName val="ОборБалФормОтч"/>
      <sheetName val="SMSTemp"/>
      <sheetName val="МО 0012"/>
      <sheetName val="д.7.001"/>
      <sheetName val="СписокТЭП"/>
      <sheetName val="Форма2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10Cash"/>
      <sheetName val="СПгнг"/>
      <sheetName val="Rollforward"/>
      <sheetName val="класс"/>
      <sheetName val="#ССЫЛКА"/>
      <sheetName val="FES"/>
      <sheetName val="База"/>
      <sheetName val="из сем"/>
      <sheetName val="Пр3"/>
      <sheetName val="ниигкр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2000"/>
      <sheetName val="февраль 2000"/>
      <sheetName val="МАРТ 2000"/>
      <sheetName val="АПРЕЛЬ 2000"/>
      <sheetName val="МАЙ2000"/>
      <sheetName val="ИЮНЬ 2000"/>
      <sheetName val="ИЮЛЬ 2000"/>
      <sheetName val="АВГУСТ 00"/>
      <sheetName val="СЕНТЯБ"/>
      <sheetName val="ОКТЯБ"/>
      <sheetName val="ноябрь"/>
      <sheetName val="декабрь"/>
      <sheetName val="Average"/>
      <sheetName val="LME_prices"/>
      <sheetName val="справки"/>
      <sheetName val="Лист2"/>
      <sheetName val="Лист1"/>
      <sheetName val="Справки для счетов"/>
      <sheetName val="LME_PRIC_2000"/>
      <sheetName val="misc"/>
      <sheetName val="справка"/>
      <sheetName val="FA movement schedule"/>
      <sheetName val="FA_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>
        <row r="177">
          <cell r="F177">
            <v>914.16666666666674</v>
          </cell>
        </row>
      </sheetData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"/>
      <sheetName val="Баланс"/>
      <sheetName val="ОПУ"/>
      <sheetName val="ДДС"/>
      <sheetName val="Капитал"/>
    </sheetNames>
    <sheetDataSet>
      <sheetData sheetId="0" refreshError="1"/>
      <sheetData sheetId="1">
        <row r="18">
          <cell r="C18">
            <v>43924171</v>
          </cell>
        </row>
        <row r="28">
          <cell r="C28">
            <v>36220358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всп"/>
      <sheetName val="ОСВ"/>
      <sheetName val="Лист3"/>
      <sheetName val="Лист4"/>
      <sheetName val="исх"/>
      <sheetName val="ДДС Байтерек"/>
      <sheetName val="свод"/>
      <sheetName val="ДДС"/>
      <sheetName val="ф1"/>
      <sheetName val="ф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C12">
            <v>211545</v>
          </cell>
        </row>
        <row r="13">
          <cell r="C13">
            <v>1111915</v>
          </cell>
        </row>
        <row r="15">
          <cell r="C15">
            <v>220893</v>
          </cell>
        </row>
        <row r="16">
          <cell r="C16">
            <v>8019</v>
          </cell>
        </row>
        <row r="18">
          <cell r="C18">
            <v>-399030</v>
          </cell>
        </row>
        <row r="19">
          <cell r="C19">
            <v>-943251</v>
          </cell>
        </row>
        <row r="20">
          <cell r="C20">
            <v>-7104</v>
          </cell>
        </row>
        <row r="22">
          <cell r="C22">
            <v>-40803</v>
          </cell>
        </row>
        <row r="23">
          <cell r="C23">
            <v>448334</v>
          </cell>
        </row>
        <row r="24">
          <cell r="C24">
            <v>-6906</v>
          </cell>
        </row>
        <row r="25">
          <cell r="C25">
            <v>-448934</v>
          </cell>
        </row>
        <row r="28">
          <cell r="C28">
            <v>-765059</v>
          </cell>
        </row>
        <row r="30">
          <cell r="C30">
            <v>3283400</v>
          </cell>
        </row>
        <row r="31">
          <cell r="C31">
            <v>-6074630</v>
          </cell>
        </row>
        <row r="33">
          <cell r="C33">
            <v>-61716</v>
          </cell>
        </row>
        <row r="35">
          <cell r="C35">
            <v>250326</v>
          </cell>
        </row>
        <row r="36">
          <cell r="C36">
            <v>0</v>
          </cell>
        </row>
        <row r="37">
          <cell r="C37">
            <v>-322744</v>
          </cell>
        </row>
        <row r="38">
          <cell r="C38">
            <v>-783000</v>
          </cell>
        </row>
        <row r="39">
          <cell r="C39">
            <v>-217236</v>
          </cell>
        </row>
        <row r="41">
          <cell r="C41">
            <v>-33895</v>
          </cell>
        </row>
        <row r="49">
          <cell r="C49">
            <v>-7928</v>
          </cell>
        </row>
        <row r="53">
          <cell r="C53">
            <v>11438108</v>
          </cell>
        </row>
        <row r="54">
          <cell r="C54">
            <v>-11592408</v>
          </cell>
        </row>
        <row r="55">
          <cell r="C55">
            <v>4673360</v>
          </cell>
        </row>
        <row r="61">
          <cell r="C61">
            <v>744</v>
          </cell>
        </row>
        <row r="62">
          <cell r="C62">
            <v>1369647</v>
          </cell>
        </row>
      </sheetData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31.12.03"/>
      <sheetName val="PBC-Final Kmod8-December-2001"/>
      <sheetName val="std tabel"/>
      <sheetName val="DATA"/>
      <sheetName val="I-Index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D2 DCF"/>
      <sheetName val="Info"/>
      <sheetName val="Pilot"/>
      <sheetName val="п 15"/>
      <sheetName val="8"/>
      <sheetName val="IS"/>
      <sheetName val="BS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2"/>
  <sheetViews>
    <sheetView tabSelected="1" workbookViewId="0">
      <selection activeCell="B29" sqref="B29"/>
    </sheetView>
  </sheetViews>
  <sheetFormatPr defaultRowHeight="12.75"/>
  <cols>
    <col min="1" max="1" width="9.140625" style="165"/>
    <col min="2" max="2" width="51.7109375" style="165" customWidth="1"/>
    <col min="3" max="4" width="22.28515625" style="165" customWidth="1"/>
    <col min="5" max="5" width="20" style="165" bestFit="1" customWidth="1"/>
    <col min="6" max="7" width="8.7109375" style="165" bestFit="1" customWidth="1"/>
    <col min="8" max="8" width="14.7109375" style="165" bestFit="1" customWidth="1"/>
    <col min="9" max="9" width="10.85546875" style="165" bestFit="1" customWidth="1"/>
    <col min="10" max="16384" width="9.140625" style="165"/>
  </cols>
  <sheetData>
    <row r="2" spans="1:5">
      <c r="B2" s="166" t="s">
        <v>147</v>
      </c>
      <c r="C2" s="166"/>
    </row>
    <row r="5" spans="1:5">
      <c r="C5" s="167" t="s">
        <v>167</v>
      </c>
      <c r="D5" s="167" t="s">
        <v>148</v>
      </c>
      <c r="E5" s="168"/>
    </row>
    <row r="6" spans="1:5">
      <c r="A6" s="165" t="s">
        <v>149</v>
      </c>
      <c r="B6" s="165" t="s">
        <v>150</v>
      </c>
      <c r="C6" s="169">
        <f>ф1!B18</f>
        <v>48037202</v>
      </c>
      <c r="D6" s="169">
        <f>[83]Баланс!C18</f>
        <v>43924171</v>
      </c>
      <c r="E6" s="170" t="s">
        <v>151</v>
      </c>
    </row>
    <row r="7" spans="1:5">
      <c r="A7" s="165" t="s">
        <v>152</v>
      </c>
      <c r="B7" s="165" t="s">
        <v>153</v>
      </c>
      <c r="C7" s="169">
        <f>H20/1000</f>
        <v>910.22274000000004</v>
      </c>
      <c r="D7" s="169">
        <f>D20/1000</f>
        <v>1232.5065400000001</v>
      </c>
      <c r="E7" s="171"/>
    </row>
    <row r="8" spans="1:5">
      <c r="A8" s="165" t="s">
        <v>154</v>
      </c>
      <c r="B8" s="165" t="s">
        <v>155</v>
      </c>
      <c r="C8" s="169">
        <f>ф1!B28</f>
        <v>29603429</v>
      </c>
      <c r="D8" s="169">
        <f>[83]Баланс!C28</f>
        <v>36220358</v>
      </c>
      <c r="E8" s="170" t="s">
        <v>156</v>
      </c>
    </row>
    <row r="9" spans="1:5" ht="25.5">
      <c r="A9" s="165" t="s">
        <v>157</v>
      </c>
      <c r="B9" s="172" t="s">
        <v>158</v>
      </c>
      <c r="C9" s="173">
        <v>0</v>
      </c>
      <c r="D9" s="169">
        <v>0</v>
      </c>
    </row>
    <row r="10" spans="1:5">
      <c r="C10" s="169"/>
      <c r="D10" s="169"/>
    </row>
    <row r="11" spans="1:5">
      <c r="A11" s="165" t="s">
        <v>159</v>
      </c>
      <c r="B11" s="165" t="s">
        <v>160</v>
      </c>
      <c r="C11" s="169">
        <f>C6-C7-C8-C9</f>
        <v>18432862.777259998</v>
      </c>
      <c r="D11" s="169">
        <f>D6-D7-D8-D9</f>
        <v>7702580.4934599996</v>
      </c>
      <c r="E11" s="169"/>
    </row>
    <row r="12" spans="1:5">
      <c r="C12" s="169"/>
      <c r="D12" s="169"/>
    </row>
    <row r="13" spans="1:5">
      <c r="C13" s="169"/>
      <c r="D13" s="169"/>
    </row>
    <row r="14" spans="1:5">
      <c r="A14" s="165" t="s">
        <v>161</v>
      </c>
      <c r="B14" s="165" t="s">
        <v>162</v>
      </c>
      <c r="C14" s="169">
        <v>400000</v>
      </c>
      <c r="D14" s="169">
        <v>213831</v>
      </c>
    </row>
    <row r="15" spans="1:5">
      <c r="C15" s="169"/>
      <c r="D15" s="169"/>
    </row>
    <row r="16" spans="1:5">
      <c r="A16" s="165" t="s">
        <v>163</v>
      </c>
      <c r="B16" s="167" t="s">
        <v>164</v>
      </c>
      <c r="C16" s="174">
        <f>C11/C14*1000</f>
        <v>46082.156943149996</v>
      </c>
      <c r="D16" s="174">
        <f>D11/D14*1000</f>
        <v>36021.813925296141</v>
      </c>
      <c r="E16" s="175"/>
    </row>
    <row r="18" spans="1:9">
      <c r="C18" s="169"/>
    </row>
    <row r="19" spans="1:9">
      <c r="H19" s="176" t="s">
        <v>167</v>
      </c>
    </row>
    <row r="20" spans="1:9">
      <c r="A20" s="177">
        <v>2700</v>
      </c>
      <c r="B20" s="187" t="s">
        <v>153</v>
      </c>
      <c r="C20" s="187"/>
      <c r="D20" s="178">
        <v>1232506.54</v>
      </c>
      <c r="E20" s="179"/>
      <c r="F20" s="178">
        <v>616000</v>
      </c>
      <c r="G20" s="178">
        <v>938283.8</v>
      </c>
      <c r="H20" s="186">
        <v>910222.74</v>
      </c>
      <c r="I20" s="180"/>
    </row>
    <row r="21" spans="1:9">
      <c r="A21" s="181">
        <v>2730</v>
      </c>
      <c r="B21" s="188" t="s">
        <v>165</v>
      </c>
      <c r="C21" s="188"/>
      <c r="D21" s="182">
        <v>27511277.559999999</v>
      </c>
      <c r="E21" s="183"/>
      <c r="F21" s="182">
        <v>616000</v>
      </c>
      <c r="G21" s="183"/>
      <c r="H21" s="182">
        <v>28127277.559999999</v>
      </c>
      <c r="I21" s="184"/>
    </row>
    <row r="22" spans="1:9">
      <c r="A22" s="181">
        <v>2740</v>
      </c>
      <c r="B22" s="188" t="s">
        <v>166</v>
      </c>
      <c r="C22" s="188"/>
      <c r="D22" s="183"/>
      <c r="E22" s="182">
        <v>26278771.02</v>
      </c>
      <c r="F22" s="183"/>
      <c r="G22" s="182">
        <v>938283.8</v>
      </c>
      <c r="H22" s="183"/>
      <c r="I22" s="185">
        <v>27217054.82</v>
      </c>
    </row>
  </sheetData>
  <mergeCells count="3">
    <mergeCell ref="B20:C20"/>
    <mergeCell ref="B21:C21"/>
    <mergeCell ref="B22:C22"/>
  </mergeCells>
  <pageMargins left="0.70866141732283472" right="0.18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2"/>
  <sheetViews>
    <sheetView topLeftCell="A25" workbookViewId="0">
      <selection activeCell="A37" sqref="A37"/>
    </sheetView>
  </sheetViews>
  <sheetFormatPr defaultColWidth="10.28515625" defaultRowHeight="15.75"/>
  <cols>
    <col min="1" max="1" width="70.28515625" style="54" customWidth="1"/>
    <col min="2" max="2" width="18.28515625" style="54" customWidth="1"/>
    <col min="3" max="3" width="20.28515625" style="54" customWidth="1"/>
    <col min="4" max="16384" width="10.28515625" style="54"/>
  </cols>
  <sheetData>
    <row r="1" spans="1:5">
      <c r="B1" s="189"/>
      <c r="C1" s="189"/>
    </row>
    <row r="2" spans="1:5">
      <c r="A2" s="190" t="s">
        <v>42</v>
      </c>
      <c r="B2" s="190"/>
      <c r="C2" s="190"/>
    </row>
    <row r="3" spans="1:5">
      <c r="A3" s="190" t="s">
        <v>43</v>
      </c>
      <c r="B3" s="190"/>
      <c r="C3" s="190"/>
    </row>
    <row r="4" spans="1:5">
      <c r="A4" s="191" t="s">
        <v>79</v>
      </c>
      <c r="B4" s="191"/>
      <c r="C4" s="191"/>
    </row>
    <row r="5" spans="1:5">
      <c r="A5" s="90"/>
      <c r="B5" s="90"/>
      <c r="C5" s="90"/>
    </row>
    <row r="6" spans="1:5" ht="16.5" thickBot="1">
      <c r="C6" s="87" t="s">
        <v>1</v>
      </c>
    </row>
    <row r="7" spans="1:5" ht="16.5" thickBot="1">
      <c r="A7" s="55"/>
      <c r="B7" s="56" t="s">
        <v>80</v>
      </c>
      <c r="C7" s="57">
        <v>41274</v>
      </c>
    </row>
    <row r="8" spans="1:5">
      <c r="A8" s="58"/>
      <c r="B8" s="59"/>
      <c r="C8" s="60"/>
    </row>
    <row r="9" spans="1:5">
      <c r="A9" s="61" t="s">
        <v>44</v>
      </c>
      <c r="B9" s="62"/>
      <c r="C9" s="63"/>
    </row>
    <row r="10" spans="1:5">
      <c r="A10" s="64" t="s">
        <v>45</v>
      </c>
      <c r="B10" s="89">
        <v>1311647</v>
      </c>
      <c r="C10" s="79">
        <v>1369647</v>
      </c>
      <c r="E10" s="80"/>
    </row>
    <row r="11" spans="1:5">
      <c r="A11" s="64" t="s">
        <v>46</v>
      </c>
      <c r="B11" s="89">
        <v>9355555</v>
      </c>
      <c r="C11" s="79">
        <v>8501574</v>
      </c>
    </row>
    <row r="12" spans="1:5">
      <c r="A12" s="67" t="s">
        <v>47</v>
      </c>
      <c r="B12" s="89">
        <v>20080892</v>
      </c>
      <c r="C12" s="79">
        <v>22971908</v>
      </c>
    </row>
    <row r="13" spans="1:5">
      <c r="A13" s="64" t="s">
        <v>48</v>
      </c>
      <c r="B13" s="89">
        <v>4050807</v>
      </c>
      <c r="C13" s="79">
        <v>4097050</v>
      </c>
    </row>
    <row r="14" spans="1:5">
      <c r="A14" s="67" t="s">
        <v>49</v>
      </c>
      <c r="B14" s="89">
        <v>425847</v>
      </c>
      <c r="C14" s="79">
        <v>4870009</v>
      </c>
    </row>
    <row r="15" spans="1:5">
      <c r="A15" s="67" t="s">
        <v>50</v>
      </c>
      <c r="B15" s="89">
        <v>12358515</v>
      </c>
      <c r="C15" s="65">
        <v>1681599</v>
      </c>
    </row>
    <row r="16" spans="1:5">
      <c r="A16" s="64" t="s">
        <v>51</v>
      </c>
      <c r="B16" s="89">
        <v>17648</v>
      </c>
      <c r="C16" s="65">
        <v>17327</v>
      </c>
    </row>
    <row r="17" spans="1:4" ht="16.5" thickBot="1">
      <c r="A17" s="64" t="s">
        <v>52</v>
      </c>
      <c r="B17" s="89">
        <v>436291</v>
      </c>
      <c r="C17" s="65">
        <v>415057</v>
      </c>
    </row>
    <row r="18" spans="1:4" ht="16.5" thickBot="1">
      <c r="A18" s="70" t="s">
        <v>53</v>
      </c>
      <c r="B18" s="88">
        <f>SUM(B10:B17)</f>
        <v>48037202</v>
      </c>
      <c r="C18" s="71">
        <v>43924171</v>
      </c>
    </row>
    <row r="19" spans="1:4">
      <c r="A19" s="72"/>
      <c r="B19" s="73"/>
      <c r="C19" s="74"/>
    </row>
    <row r="20" spans="1:4">
      <c r="A20" s="61" t="s">
        <v>54</v>
      </c>
      <c r="B20" s="75"/>
      <c r="C20" s="65"/>
    </row>
    <row r="21" spans="1:4">
      <c r="A21" s="64" t="s">
        <v>55</v>
      </c>
      <c r="B21" s="89">
        <v>15350436</v>
      </c>
      <c r="C21" s="79">
        <v>24191033</v>
      </c>
    </row>
    <row r="22" spans="1:4">
      <c r="A22" s="64" t="s">
        <v>56</v>
      </c>
      <c r="B22" s="89">
        <v>5091104</v>
      </c>
      <c r="C22" s="65">
        <v>5204101</v>
      </c>
    </row>
    <row r="23" spans="1:4">
      <c r="A23" s="67" t="s">
        <v>73</v>
      </c>
      <c r="B23" s="89">
        <v>2177548</v>
      </c>
      <c r="C23" s="65">
        <v>2244191</v>
      </c>
    </row>
    <row r="24" spans="1:4">
      <c r="A24" s="64" t="s">
        <v>57</v>
      </c>
      <c r="B24" s="78">
        <v>0</v>
      </c>
      <c r="C24" s="79">
        <v>783083</v>
      </c>
    </row>
    <row r="25" spans="1:4">
      <c r="A25" s="67" t="s">
        <v>58</v>
      </c>
      <c r="B25" s="89">
        <v>1524757</v>
      </c>
      <c r="C25" s="65">
        <v>158118</v>
      </c>
    </row>
    <row r="26" spans="1:4">
      <c r="A26" s="67" t="s">
        <v>59</v>
      </c>
      <c r="B26" s="89">
        <v>5360018</v>
      </c>
      <c r="C26" s="65">
        <v>3320300</v>
      </c>
    </row>
    <row r="27" spans="1:4" ht="16.5" thickBot="1">
      <c r="A27" s="64" t="s">
        <v>60</v>
      </c>
      <c r="B27" s="89">
        <v>99566</v>
      </c>
      <c r="C27" s="65">
        <v>319532</v>
      </c>
    </row>
    <row r="28" spans="1:4" ht="16.5" thickBot="1">
      <c r="A28" s="70" t="s">
        <v>61</v>
      </c>
      <c r="B28" s="76">
        <f>SUM(B21:B27)</f>
        <v>29603429</v>
      </c>
      <c r="C28" s="71">
        <v>36220358</v>
      </c>
    </row>
    <row r="29" spans="1:4">
      <c r="A29" s="72"/>
      <c r="B29" s="77"/>
      <c r="C29" s="74"/>
    </row>
    <row r="30" spans="1:4">
      <c r="A30" s="61" t="s">
        <v>62</v>
      </c>
      <c r="B30" s="66"/>
      <c r="C30" s="65"/>
    </row>
    <row r="31" spans="1:4">
      <c r="A31" s="64" t="s">
        <v>63</v>
      </c>
      <c r="B31" s="89">
        <v>22129658</v>
      </c>
      <c r="C31" s="65">
        <v>10691550</v>
      </c>
      <c r="D31" s="80"/>
    </row>
    <row r="32" spans="1:4" ht="30">
      <c r="A32" s="64" t="s">
        <v>64</v>
      </c>
      <c r="B32" s="78">
        <v>-346936</v>
      </c>
      <c r="C32" s="79">
        <v>-329856</v>
      </c>
      <c r="D32" s="80"/>
    </row>
    <row r="33" spans="1:4">
      <c r="A33" s="64" t="s">
        <v>65</v>
      </c>
      <c r="B33" s="78">
        <v>-2657881</v>
      </c>
      <c r="C33" s="79">
        <v>-2752616</v>
      </c>
      <c r="D33" s="80"/>
    </row>
    <row r="34" spans="1:4" ht="16.5" thickBot="1">
      <c r="A34" s="68" t="s">
        <v>66</v>
      </c>
      <c r="B34" s="78">
        <v>-691068</v>
      </c>
      <c r="C34" s="69">
        <v>94735</v>
      </c>
      <c r="D34" s="80"/>
    </row>
    <row r="35" spans="1:4" ht="16.5" thickBot="1">
      <c r="A35" s="81" t="s">
        <v>67</v>
      </c>
      <c r="B35" s="82">
        <f>SUM(B31:B34)</f>
        <v>18433773</v>
      </c>
      <c r="C35" s="83">
        <v>7703813</v>
      </c>
    </row>
    <row r="36" spans="1:4" ht="16.5" thickBot="1">
      <c r="A36" s="70" t="s">
        <v>68</v>
      </c>
      <c r="B36" s="76">
        <f>B35+B28</f>
        <v>48037202</v>
      </c>
      <c r="C36" s="71">
        <v>43924171</v>
      </c>
    </row>
    <row r="37" spans="1:4">
      <c r="A37" s="206" t="s">
        <v>171</v>
      </c>
      <c r="B37" s="85"/>
      <c r="C37" s="86"/>
    </row>
    <row r="38" spans="1:4">
      <c r="A38" s="206"/>
      <c r="B38" s="85"/>
      <c r="C38" s="86"/>
    </row>
    <row r="39" spans="1:4">
      <c r="A39" s="84"/>
      <c r="B39" s="85"/>
      <c r="C39" s="85"/>
    </row>
    <row r="40" spans="1:4">
      <c r="A40" s="50" t="s">
        <v>39</v>
      </c>
      <c r="B40" s="51"/>
      <c r="C40" s="52" t="s">
        <v>168</v>
      </c>
    </row>
    <row r="41" spans="1:4">
      <c r="A41" s="50"/>
      <c r="B41" s="85"/>
      <c r="C41" s="52"/>
    </row>
    <row r="42" spans="1:4">
      <c r="A42" s="50" t="s">
        <v>40</v>
      </c>
      <c r="B42" s="85"/>
      <c r="C42" s="52" t="s">
        <v>69</v>
      </c>
    </row>
  </sheetData>
  <mergeCells count="4">
    <mergeCell ref="B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3"/>
  <sheetViews>
    <sheetView view="pageBreakPreview" topLeftCell="A46" zoomScaleNormal="85" zoomScaleSheetLayoutView="100" workbookViewId="0">
      <selection activeCell="C59" sqref="C59"/>
    </sheetView>
  </sheetViews>
  <sheetFormatPr defaultColWidth="10.42578125" defaultRowHeight="15.75"/>
  <cols>
    <col min="1" max="1" width="84.85546875" style="1" customWidth="1"/>
    <col min="2" max="2" width="18.140625" style="1" customWidth="1"/>
    <col min="3" max="3" width="21.28515625" style="1" customWidth="1"/>
    <col min="4" max="4" width="8.7109375" style="2" customWidth="1"/>
    <col min="5" max="5" width="13.5703125" style="2" customWidth="1"/>
    <col min="6" max="6" width="13" style="2" customWidth="1"/>
    <col min="7" max="35" width="1.140625" style="2" customWidth="1"/>
    <col min="36" max="16384" width="10.42578125" style="2"/>
  </cols>
  <sheetData>
    <row r="1" spans="1:7">
      <c r="B1" s="192"/>
      <c r="C1" s="192"/>
    </row>
    <row r="2" spans="1:7" ht="18.75">
      <c r="A2" s="193" t="s">
        <v>0</v>
      </c>
      <c r="B2" s="193"/>
      <c r="C2" s="193"/>
    </row>
    <row r="3" spans="1:7" ht="19.5" customHeight="1">
      <c r="A3" s="193" t="s">
        <v>37</v>
      </c>
      <c r="B3" s="193"/>
      <c r="C3" s="193"/>
    </row>
    <row r="4" spans="1:7" ht="18.75">
      <c r="A4" s="193" t="s">
        <v>78</v>
      </c>
      <c r="B4" s="193"/>
      <c r="C4" s="25"/>
    </row>
    <row r="5" spans="1:7">
      <c r="A5" s="3"/>
      <c r="B5" s="26"/>
      <c r="C5" s="26"/>
    </row>
    <row r="6" spans="1:7" ht="16.5" thickBot="1">
      <c r="A6" s="4"/>
      <c r="B6" s="27"/>
      <c r="C6" s="53" t="s">
        <v>1</v>
      </c>
    </row>
    <row r="7" spans="1:7" ht="16.5" thickBot="1">
      <c r="A7" s="46"/>
      <c r="B7" s="47">
        <v>41547</v>
      </c>
      <c r="C7" s="48">
        <v>41182</v>
      </c>
      <c r="D7" s="5"/>
      <c r="E7" s="5"/>
      <c r="F7" s="5"/>
    </row>
    <row r="8" spans="1:7">
      <c r="A8" s="43" t="s">
        <v>2</v>
      </c>
      <c r="B8" s="44">
        <f>SUM(B9:B14)</f>
        <v>2079535</v>
      </c>
      <c r="C8" s="45">
        <f>SUM(C9:C14)</f>
        <v>1644395</v>
      </c>
      <c r="D8" s="7"/>
      <c r="E8" s="8"/>
      <c r="F8" s="8"/>
      <c r="G8" s="8"/>
    </row>
    <row r="9" spans="1:7">
      <c r="A9" s="9" t="s">
        <v>3</v>
      </c>
      <c r="B9" s="14"/>
      <c r="C9" s="15"/>
      <c r="D9" s="7"/>
      <c r="E9" s="8"/>
      <c r="F9" s="8"/>
      <c r="G9" s="8"/>
    </row>
    <row r="10" spans="1:7">
      <c r="A10" s="9" t="s">
        <v>4</v>
      </c>
      <c r="B10" s="14">
        <v>182382</v>
      </c>
      <c r="C10" s="14">
        <v>192382</v>
      </c>
      <c r="D10" s="7"/>
      <c r="E10" s="8"/>
      <c r="F10" s="8"/>
      <c r="G10" s="8"/>
    </row>
    <row r="11" spans="1:7">
      <c r="A11" s="9" t="s">
        <v>5</v>
      </c>
      <c r="B11" s="14"/>
      <c r="C11" s="15"/>
      <c r="D11" s="7"/>
      <c r="E11" s="8"/>
      <c r="F11" s="8"/>
      <c r="G11" s="8"/>
    </row>
    <row r="12" spans="1:7">
      <c r="A12" s="9" t="s">
        <v>6</v>
      </c>
      <c r="B12" s="14">
        <v>1662348</v>
      </c>
      <c r="C12" s="14">
        <v>1300419</v>
      </c>
      <c r="D12" s="7"/>
      <c r="E12" s="8"/>
      <c r="F12" s="8"/>
      <c r="G12" s="8"/>
    </row>
    <row r="13" spans="1:7">
      <c r="A13" s="9" t="s">
        <v>7</v>
      </c>
      <c r="B13" s="14">
        <v>226786</v>
      </c>
      <c r="C13" s="14">
        <v>151586</v>
      </c>
      <c r="D13" s="7"/>
      <c r="E13" s="8"/>
      <c r="F13" s="8"/>
      <c r="G13" s="8"/>
    </row>
    <row r="14" spans="1:7">
      <c r="A14" s="9" t="s">
        <v>70</v>
      </c>
      <c r="B14" s="30">
        <v>8019</v>
      </c>
      <c r="C14" s="30">
        <v>8</v>
      </c>
      <c r="D14" s="7"/>
      <c r="E14" s="8"/>
      <c r="F14" s="8"/>
      <c r="G14" s="8"/>
    </row>
    <row r="15" spans="1:7">
      <c r="A15" s="10"/>
      <c r="B15" s="14"/>
      <c r="C15" s="15"/>
      <c r="D15" s="7"/>
      <c r="E15" s="8"/>
      <c r="F15" s="8"/>
      <c r="G15" s="8"/>
    </row>
    <row r="16" spans="1:7">
      <c r="A16" s="6" t="s">
        <v>8</v>
      </c>
      <c r="B16" s="28">
        <f>SUM(B17:B25)</f>
        <v>-1115259</v>
      </c>
      <c r="C16" s="29">
        <f>SUM(C17:C24)</f>
        <v>-1212841</v>
      </c>
      <c r="D16" s="7"/>
      <c r="E16" s="8"/>
      <c r="F16" s="8"/>
      <c r="G16" s="8"/>
    </row>
    <row r="17" spans="1:7">
      <c r="A17" s="11" t="s">
        <v>9</v>
      </c>
      <c r="B17" s="30">
        <v>-286033</v>
      </c>
      <c r="C17" s="30">
        <v>-286970</v>
      </c>
      <c r="D17" s="7"/>
      <c r="E17" s="8"/>
      <c r="F17" s="8"/>
      <c r="G17" s="8"/>
    </row>
    <row r="18" spans="1:7">
      <c r="A18" s="11" t="s">
        <v>10</v>
      </c>
      <c r="B18" s="14"/>
      <c r="C18" s="15"/>
      <c r="D18" s="7"/>
      <c r="E18" s="8"/>
      <c r="F18" s="8"/>
      <c r="G18" s="8"/>
    </row>
    <row r="19" spans="1:7">
      <c r="A19" s="11" t="s">
        <v>11</v>
      </c>
      <c r="B19" s="30"/>
      <c r="C19" s="31"/>
      <c r="D19" s="7"/>
      <c r="E19" s="8"/>
      <c r="F19" s="8"/>
      <c r="G19" s="8"/>
    </row>
    <row r="20" spans="1:7">
      <c r="A20" s="9" t="s">
        <v>71</v>
      </c>
      <c r="B20" s="30">
        <v>-7021</v>
      </c>
      <c r="C20" s="30">
        <v>-1117</v>
      </c>
      <c r="D20" s="7"/>
      <c r="E20" s="8"/>
      <c r="F20" s="8"/>
      <c r="G20" s="8"/>
    </row>
    <row r="21" spans="1:7">
      <c r="A21" s="9" t="s">
        <v>12</v>
      </c>
      <c r="B21" s="30">
        <v>-805665</v>
      </c>
      <c r="C21" s="30">
        <v>-924754</v>
      </c>
      <c r="D21" s="7"/>
      <c r="E21" s="8"/>
      <c r="F21" s="8"/>
      <c r="G21" s="8"/>
    </row>
    <row r="22" spans="1:7">
      <c r="A22" s="11" t="s">
        <v>13</v>
      </c>
      <c r="B22" s="30"/>
      <c r="C22" s="31"/>
      <c r="D22" s="7"/>
      <c r="E22" s="8"/>
      <c r="F22" s="8"/>
      <c r="G22" s="8"/>
    </row>
    <row r="23" spans="1:7">
      <c r="A23" s="11" t="s">
        <v>14</v>
      </c>
      <c r="B23" s="12"/>
      <c r="C23" s="32"/>
      <c r="D23" s="7"/>
      <c r="E23" s="8"/>
      <c r="F23" s="8"/>
      <c r="G23" s="8"/>
    </row>
    <row r="24" spans="1:7">
      <c r="A24" s="11" t="s">
        <v>15</v>
      </c>
      <c r="B24" s="14"/>
      <c r="C24" s="15"/>
    </row>
    <row r="25" spans="1:7">
      <c r="A25" s="11" t="s">
        <v>72</v>
      </c>
      <c r="B25" s="14">
        <v>-16540</v>
      </c>
      <c r="C25" s="15">
        <v>0</v>
      </c>
    </row>
    <row r="26" spans="1:7">
      <c r="A26" s="6" t="s">
        <v>74</v>
      </c>
      <c r="B26" s="33">
        <f>B8+B16</f>
        <v>964276</v>
      </c>
      <c r="C26" s="34">
        <f>C8+C16</f>
        <v>431554</v>
      </c>
    </row>
    <row r="27" spans="1:7">
      <c r="A27" s="10"/>
      <c r="B27" s="14"/>
      <c r="C27" s="15"/>
    </row>
    <row r="28" spans="1:7">
      <c r="A28" s="11" t="s">
        <v>16</v>
      </c>
      <c r="B28" s="36">
        <v>-218817</v>
      </c>
      <c r="C28" s="37">
        <v>-174524</v>
      </c>
    </row>
    <row r="29" spans="1:7" ht="31.5">
      <c r="A29" s="11" t="s">
        <v>17</v>
      </c>
      <c r="B29" s="37"/>
      <c r="C29" s="37"/>
    </row>
    <row r="30" spans="1:7" ht="30.75" customHeight="1">
      <c r="A30" s="11" t="s">
        <v>18</v>
      </c>
      <c r="B30" s="36">
        <v>12060</v>
      </c>
      <c r="C30" s="37">
        <v>338702</v>
      </c>
    </row>
    <row r="31" spans="1:7">
      <c r="A31" s="11" t="s">
        <v>19</v>
      </c>
      <c r="B31" s="14">
        <v>0</v>
      </c>
      <c r="C31" s="14"/>
    </row>
    <row r="32" spans="1:7">
      <c r="A32" s="11" t="s">
        <v>20</v>
      </c>
      <c r="B32" s="36">
        <v>-6906</v>
      </c>
      <c r="C32" s="37">
        <v>-59283</v>
      </c>
      <c r="D32" s="13"/>
    </row>
    <row r="33" spans="1:6">
      <c r="A33" s="6" t="s">
        <v>21</v>
      </c>
      <c r="B33" s="38">
        <f>B26+SUM(B28:B32)</f>
        <v>750613</v>
      </c>
      <c r="C33" s="38">
        <f>C26+SUM(C28:C32)</f>
        <v>536449</v>
      </c>
    </row>
    <row r="34" spans="1:6">
      <c r="A34" s="10"/>
      <c r="B34" s="37"/>
      <c r="C34" s="35"/>
    </row>
    <row r="35" spans="1:6" ht="31.5">
      <c r="A35" s="11" t="s">
        <v>22</v>
      </c>
      <c r="B35" s="37">
        <v>-781114</v>
      </c>
      <c r="C35" s="37">
        <v>23745</v>
      </c>
    </row>
    <row r="36" spans="1:6">
      <c r="A36" s="11" t="s">
        <v>23</v>
      </c>
      <c r="B36" s="37"/>
      <c r="C36" s="35"/>
    </row>
    <row r="37" spans="1:6" ht="31.5">
      <c r="A37" s="11" t="s">
        <v>24</v>
      </c>
      <c r="B37" s="37"/>
      <c r="C37" s="35"/>
    </row>
    <row r="38" spans="1:6">
      <c r="A38" s="11" t="s">
        <v>25</v>
      </c>
      <c r="B38" s="37">
        <v>-173151</v>
      </c>
      <c r="C38" s="37">
        <v>-26745</v>
      </c>
    </row>
    <row r="39" spans="1:6">
      <c r="A39" s="11" t="s">
        <v>26</v>
      </c>
      <c r="B39" s="14"/>
      <c r="C39" s="15"/>
    </row>
    <row r="40" spans="1:6">
      <c r="A40" s="10"/>
      <c r="B40" s="14"/>
      <c r="C40" s="15"/>
    </row>
    <row r="41" spans="1:6">
      <c r="A41" s="6" t="s">
        <v>77</v>
      </c>
      <c r="B41" s="33">
        <f>ROUND(SUM(B42:B45),)</f>
        <v>-453521</v>
      </c>
      <c r="C41" s="38">
        <f>ROUND(SUM(C42:C45),)</f>
        <v>-426564</v>
      </c>
    </row>
    <row r="42" spans="1:6">
      <c r="A42" s="16" t="s">
        <v>38</v>
      </c>
      <c r="B42" s="37">
        <v>-319723</v>
      </c>
      <c r="C42" s="37">
        <v>-286617</v>
      </c>
      <c r="E42" s="17"/>
      <c r="F42" s="17"/>
    </row>
    <row r="43" spans="1:6">
      <c r="A43" s="16" t="s">
        <v>27</v>
      </c>
      <c r="B43" s="37">
        <v>-7607</v>
      </c>
      <c r="C43" s="37">
        <v>-11635</v>
      </c>
    </row>
    <row r="44" spans="1:6">
      <c r="A44" s="16" t="s">
        <v>28</v>
      </c>
      <c r="B44" s="37">
        <v>-11443</v>
      </c>
      <c r="C44" s="37">
        <v>-6674</v>
      </c>
    </row>
    <row r="45" spans="1:6">
      <c r="A45" s="16" t="s">
        <v>29</v>
      </c>
      <c r="B45" s="37">
        <v>-114748</v>
      </c>
      <c r="C45" s="37">
        <v>-121638</v>
      </c>
    </row>
    <row r="46" spans="1:6">
      <c r="A46" s="10"/>
      <c r="B46" s="37"/>
      <c r="C46" s="35"/>
    </row>
    <row r="47" spans="1:6">
      <c r="A47" s="6" t="s">
        <v>30</v>
      </c>
      <c r="B47" s="38">
        <f>B33+B35+B38+B41</f>
        <v>-657173</v>
      </c>
      <c r="C47" s="34">
        <f>C33+C35+C38+C41</f>
        <v>106885</v>
      </c>
    </row>
    <row r="48" spans="1:6">
      <c r="A48" s="10"/>
      <c r="B48" s="37"/>
      <c r="C48" s="35"/>
    </row>
    <row r="49" spans="1:3">
      <c r="A49" s="11" t="s">
        <v>31</v>
      </c>
      <c r="B49" s="37">
        <v>-33895</v>
      </c>
      <c r="C49" s="37">
        <v>-22576</v>
      </c>
    </row>
    <row r="50" spans="1:3">
      <c r="A50" s="10"/>
      <c r="B50" s="37"/>
      <c r="C50" s="35"/>
    </row>
    <row r="51" spans="1:3">
      <c r="A51" s="6" t="s">
        <v>32</v>
      </c>
      <c r="B51" s="33">
        <f>B47+B49</f>
        <v>-691068</v>
      </c>
      <c r="C51" s="49">
        <f>C47+C49</f>
        <v>84309</v>
      </c>
    </row>
    <row r="52" spans="1:3">
      <c r="A52" s="6"/>
      <c r="B52" s="33"/>
      <c r="C52" s="39"/>
    </row>
    <row r="53" spans="1:3">
      <c r="A53" s="18" t="s">
        <v>33</v>
      </c>
      <c r="B53" s="36"/>
      <c r="C53" s="40"/>
    </row>
    <row r="54" spans="1:3" ht="35.25" customHeight="1">
      <c r="A54" s="19" t="s">
        <v>34</v>
      </c>
      <c r="B54" s="36">
        <v>-17080</v>
      </c>
      <c r="C54" s="40">
        <v>-14465</v>
      </c>
    </row>
    <row r="55" spans="1:3" ht="31.5">
      <c r="A55" s="19" t="s">
        <v>35</v>
      </c>
      <c r="B55" s="36"/>
      <c r="C55" s="40"/>
    </row>
    <row r="56" spans="1:3" ht="31.5">
      <c r="A56" s="20" t="s">
        <v>36</v>
      </c>
      <c r="B56" s="36"/>
      <c r="C56" s="40"/>
    </row>
    <row r="57" spans="1:3">
      <c r="A57" s="21" t="s">
        <v>75</v>
      </c>
      <c r="B57" s="33">
        <f>SUM(B54:B56)</f>
        <v>-17080</v>
      </c>
      <c r="C57" s="39">
        <f>SUM(C54:C56)</f>
        <v>-14465</v>
      </c>
    </row>
    <row r="58" spans="1:3" ht="16.5" thickBot="1">
      <c r="A58" s="22" t="s">
        <v>76</v>
      </c>
      <c r="B58" s="41">
        <f>B51+B57</f>
        <v>-708148</v>
      </c>
      <c r="C58" s="42">
        <f>C51+C57</f>
        <v>69844</v>
      </c>
    </row>
    <row r="59" spans="1:3">
      <c r="A59" s="207" t="s">
        <v>170</v>
      </c>
      <c r="B59" s="208">
        <f>B58/400</f>
        <v>-1770.37</v>
      </c>
      <c r="C59" s="212">
        <f>C58/213.831</f>
        <v>326.63177930234627</v>
      </c>
    </row>
    <row r="60" spans="1:3">
      <c r="A60" s="209"/>
      <c r="B60" s="210"/>
      <c r="C60" s="211"/>
    </row>
    <row r="61" spans="1:3" ht="18" customHeight="1">
      <c r="A61" s="50" t="s">
        <v>39</v>
      </c>
      <c r="B61" s="51"/>
      <c r="C61" s="52" t="s">
        <v>168</v>
      </c>
    </row>
    <row r="62" spans="1:3" ht="11.25" customHeight="1">
      <c r="A62" s="23"/>
      <c r="B62" s="24"/>
      <c r="C62" s="24"/>
    </row>
    <row r="63" spans="1:3" ht="18.75" customHeight="1">
      <c r="A63" s="23" t="s">
        <v>40</v>
      </c>
      <c r="B63" s="24"/>
      <c r="C63" s="24" t="s">
        <v>41</v>
      </c>
    </row>
  </sheetData>
  <mergeCells count="4">
    <mergeCell ref="B1:C1"/>
    <mergeCell ref="A2:C2"/>
    <mergeCell ref="A4:B4"/>
    <mergeCell ref="A3:C3"/>
  </mergeCells>
  <pageMargins left="0.68" right="0.46" top="0.41" bottom="0.31" header="0.19" footer="0.17"/>
  <pageSetup paperSize="9" scale="6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E39"/>
  <sheetViews>
    <sheetView workbookViewId="0">
      <selection activeCell="C36" sqref="C36"/>
    </sheetView>
  </sheetViews>
  <sheetFormatPr defaultRowHeight="15.75"/>
  <cols>
    <col min="1" max="1" width="63.28515625" style="91" customWidth="1"/>
    <col min="2" max="2" width="28.140625" style="92" customWidth="1"/>
    <col min="3" max="3" width="27.140625" style="92" customWidth="1"/>
    <col min="4" max="4" width="30.28515625" style="92" customWidth="1"/>
    <col min="5" max="5" width="21.140625" style="92" customWidth="1"/>
    <col min="6" max="7" width="9.140625" style="91"/>
    <col min="8" max="8" width="9.85546875" style="91" bestFit="1" customWidth="1"/>
    <col min="9" max="16384" width="9.140625" style="91"/>
  </cols>
  <sheetData>
    <row r="2" spans="1:5">
      <c r="D2" s="194"/>
      <c r="E2" s="194"/>
    </row>
    <row r="3" spans="1:5" ht="18.75" customHeight="1">
      <c r="A3" s="195" t="s">
        <v>96</v>
      </c>
      <c r="B3" s="195"/>
      <c r="C3" s="195"/>
      <c r="D3" s="195"/>
      <c r="E3" s="195"/>
    </row>
    <row r="4" spans="1:5" ht="18.75" customHeight="1">
      <c r="A4" s="195" t="s">
        <v>43</v>
      </c>
      <c r="B4" s="195"/>
      <c r="C4" s="195"/>
      <c r="D4" s="195"/>
      <c r="E4" s="195"/>
    </row>
    <row r="5" spans="1:5" ht="18.75" customHeight="1">
      <c r="A5" s="195" t="s">
        <v>169</v>
      </c>
      <c r="B5" s="195"/>
      <c r="C5" s="195"/>
      <c r="D5" s="195"/>
      <c r="E5" s="195"/>
    </row>
    <row r="6" spans="1:5" ht="18.75">
      <c r="A6" s="195"/>
      <c r="B6" s="195"/>
      <c r="C6" s="128"/>
    </row>
    <row r="7" spans="1:5" ht="16.5" thickBot="1">
      <c r="E7" s="127" t="s">
        <v>1</v>
      </c>
    </row>
    <row r="8" spans="1:5" ht="15.75" customHeight="1">
      <c r="A8" s="196"/>
      <c r="B8" s="198" t="s">
        <v>63</v>
      </c>
      <c r="C8" s="198" t="s">
        <v>95</v>
      </c>
      <c r="D8" s="198" t="s">
        <v>94</v>
      </c>
      <c r="E8" s="200" t="s">
        <v>67</v>
      </c>
    </row>
    <row r="9" spans="1:5">
      <c r="A9" s="197"/>
      <c r="B9" s="199"/>
      <c r="C9" s="199"/>
      <c r="D9" s="199"/>
      <c r="E9" s="201"/>
    </row>
    <row r="10" spans="1:5">
      <c r="A10" s="112"/>
      <c r="B10" s="126"/>
      <c r="C10" s="126"/>
      <c r="D10" s="126"/>
      <c r="E10" s="125"/>
    </row>
    <row r="11" spans="1:5">
      <c r="A11" s="116" t="s">
        <v>93</v>
      </c>
      <c r="B11" s="110">
        <v>8000000</v>
      </c>
      <c r="C11" s="110">
        <v>-109367</v>
      </c>
      <c r="D11" s="110">
        <v>-2752616</v>
      </c>
      <c r="E11" s="109">
        <f>SUM(B11:D11)</f>
        <v>5138017</v>
      </c>
    </row>
    <row r="12" spans="1:5">
      <c r="A12" s="108" t="s">
        <v>90</v>
      </c>
      <c r="B12" s="114"/>
      <c r="C12" s="114"/>
      <c r="D12" s="114"/>
      <c r="E12" s="111"/>
    </row>
    <row r="13" spans="1:5">
      <c r="A13" s="112" t="s">
        <v>89</v>
      </c>
      <c r="B13" s="114"/>
      <c r="C13" s="114"/>
      <c r="D13" s="114">
        <v>84309</v>
      </c>
      <c r="E13" s="109">
        <f>SUM(B13:D13)</f>
        <v>84309</v>
      </c>
    </row>
    <row r="14" spans="1:5">
      <c r="A14" s="108" t="s">
        <v>88</v>
      </c>
      <c r="B14" s="114"/>
      <c r="C14" s="114"/>
      <c r="D14" s="114"/>
      <c r="E14" s="109"/>
    </row>
    <row r="15" spans="1:5" ht="47.25">
      <c r="A15" s="112" t="s">
        <v>87</v>
      </c>
      <c r="B15" s="114">
        <v>0</v>
      </c>
      <c r="C15" s="114">
        <v>-14466</v>
      </c>
      <c r="D15" s="114">
        <v>0</v>
      </c>
      <c r="E15" s="109">
        <f>SUM(B15:D15)</f>
        <v>-14466</v>
      </c>
    </row>
    <row r="16" spans="1:5" ht="47.25">
      <c r="A16" s="112" t="s">
        <v>86</v>
      </c>
      <c r="B16" s="114">
        <v>0</v>
      </c>
      <c r="C16" s="114"/>
      <c r="D16" s="114">
        <v>0</v>
      </c>
      <c r="E16" s="109">
        <f>SUM(B16:D16)</f>
        <v>0</v>
      </c>
    </row>
    <row r="17" spans="1:5">
      <c r="A17" s="108" t="s">
        <v>85</v>
      </c>
      <c r="B17" s="110">
        <f>B15+B16</f>
        <v>0</v>
      </c>
      <c r="C17" s="110">
        <f>C15+C16</f>
        <v>-14466</v>
      </c>
      <c r="D17" s="110">
        <f>D15+D16</f>
        <v>0</v>
      </c>
      <c r="E17" s="109">
        <f>E15+E16</f>
        <v>-14466</v>
      </c>
    </row>
    <row r="18" spans="1:5">
      <c r="A18" s="108" t="s">
        <v>84</v>
      </c>
      <c r="B18" s="110">
        <f>B13+B17</f>
        <v>0</v>
      </c>
      <c r="C18" s="110">
        <f>C13+C17</f>
        <v>-14466</v>
      </c>
      <c r="D18" s="110">
        <f>D13+D17</f>
        <v>84309</v>
      </c>
      <c r="E18" s="109">
        <f>E13+E17</f>
        <v>69843</v>
      </c>
    </row>
    <row r="19" spans="1:5" ht="31.5">
      <c r="A19" s="108" t="s">
        <v>83</v>
      </c>
      <c r="B19" s="107"/>
      <c r="C19" s="110"/>
      <c r="D19" s="110"/>
      <c r="E19" s="109"/>
    </row>
    <row r="20" spans="1:5" s="122" customFormat="1" ht="16.5" thickBot="1">
      <c r="A20" s="105" t="s">
        <v>82</v>
      </c>
      <c r="B20" s="124">
        <v>2691550</v>
      </c>
      <c r="C20" s="124">
        <v>0</v>
      </c>
      <c r="D20" s="124">
        <v>0</v>
      </c>
      <c r="E20" s="123">
        <f>SUM(B20:D20)</f>
        <v>2691550</v>
      </c>
    </row>
    <row r="21" spans="1:5" ht="16.5" thickBot="1">
      <c r="A21" s="102" t="s">
        <v>92</v>
      </c>
      <c r="B21" s="121">
        <f>B11+B18+B20</f>
        <v>10691550</v>
      </c>
      <c r="C21" s="121">
        <f>C11+C18+C20</f>
        <v>-123833</v>
      </c>
      <c r="D21" s="121">
        <f>D11+D18+D20</f>
        <v>-2668307</v>
      </c>
      <c r="E21" s="120">
        <f>E11+E18+E20</f>
        <v>7899410</v>
      </c>
    </row>
    <row r="22" spans="1:5">
      <c r="A22" s="119"/>
      <c r="B22" s="118"/>
      <c r="C22" s="118"/>
      <c r="D22" s="118"/>
      <c r="E22" s="117"/>
    </row>
    <row r="23" spans="1:5">
      <c r="A23" s="116" t="s">
        <v>91</v>
      </c>
      <c r="B23" s="110">
        <v>10691550</v>
      </c>
      <c r="C23" s="110">
        <v>-329856</v>
      </c>
      <c r="D23" s="110">
        <v>-2657881</v>
      </c>
      <c r="E23" s="109">
        <f>SUM(B23:D23)</f>
        <v>7703813</v>
      </c>
    </row>
    <row r="24" spans="1:5">
      <c r="A24" s="108" t="s">
        <v>90</v>
      </c>
      <c r="B24" s="114"/>
      <c r="C24" s="114"/>
      <c r="D24" s="114"/>
      <c r="E24" s="111"/>
    </row>
    <row r="25" spans="1:5">
      <c r="A25" s="112" t="s">
        <v>89</v>
      </c>
      <c r="B25" s="114"/>
      <c r="C25" s="115"/>
      <c r="D25" s="107">
        <v>-691068</v>
      </c>
      <c r="E25" s="111">
        <f>SUM(B25:D25)</f>
        <v>-691068</v>
      </c>
    </row>
    <row r="26" spans="1:5">
      <c r="A26" s="108" t="s">
        <v>88</v>
      </c>
      <c r="B26" s="114"/>
      <c r="C26" s="114"/>
      <c r="D26" s="114"/>
      <c r="E26" s="111"/>
    </row>
    <row r="27" spans="1:5" ht="47.25">
      <c r="A27" s="112" t="s">
        <v>87</v>
      </c>
      <c r="B27" s="113">
        <v>0</v>
      </c>
      <c r="C27" s="107">
        <v>-17080</v>
      </c>
      <c r="D27" s="113">
        <v>0</v>
      </c>
      <c r="E27" s="111">
        <f>SUM(B27:D27)</f>
        <v>-17080</v>
      </c>
    </row>
    <row r="28" spans="1:5" ht="47.25">
      <c r="A28" s="112" t="s">
        <v>86</v>
      </c>
      <c r="B28" s="110">
        <v>0</v>
      </c>
      <c r="C28" s="110"/>
      <c r="D28" s="110">
        <v>0</v>
      </c>
      <c r="E28" s="111">
        <f>SUM(B28:D28)</f>
        <v>0</v>
      </c>
    </row>
    <row r="29" spans="1:5">
      <c r="A29" s="108" t="s">
        <v>85</v>
      </c>
      <c r="B29" s="110">
        <f>B27+B28</f>
        <v>0</v>
      </c>
      <c r="C29" s="110">
        <f>C27+C28</f>
        <v>-17080</v>
      </c>
      <c r="D29" s="110">
        <f>D27+D28</f>
        <v>0</v>
      </c>
      <c r="E29" s="109">
        <f>E27+E28</f>
        <v>-17080</v>
      </c>
    </row>
    <row r="30" spans="1:5">
      <c r="A30" s="108" t="s">
        <v>84</v>
      </c>
      <c r="B30" s="110">
        <f>B25+B29</f>
        <v>0</v>
      </c>
      <c r="C30" s="110">
        <f>C25+C29</f>
        <v>-17080</v>
      </c>
      <c r="D30" s="110">
        <f>D25+D29</f>
        <v>-691068</v>
      </c>
      <c r="E30" s="109">
        <f>E25+E29</f>
        <v>-708148</v>
      </c>
    </row>
    <row r="31" spans="1:5" ht="31.5">
      <c r="A31" s="108" t="s">
        <v>83</v>
      </c>
      <c r="B31" s="107"/>
      <c r="C31" s="107"/>
      <c r="D31" s="107"/>
      <c r="E31" s="106"/>
    </row>
    <row r="32" spans="1:5" ht="16.5" thickBot="1">
      <c r="A32" s="105" t="s">
        <v>82</v>
      </c>
      <c r="B32" s="104">
        <v>11438108</v>
      </c>
      <c r="C32" s="104"/>
      <c r="D32" s="104"/>
      <c r="E32" s="103">
        <f>SUM(B32:D32)</f>
        <v>11438108</v>
      </c>
    </row>
    <row r="33" spans="1:5" ht="16.5" thickBot="1">
      <c r="A33" s="102" t="s">
        <v>81</v>
      </c>
      <c r="B33" s="101">
        <f>B23+B30+B32</f>
        <v>22129658</v>
      </c>
      <c r="C33" s="101">
        <f>C23+C30+C32</f>
        <v>-346936</v>
      </c>
      <c r="D33" s="101">
        <f>D23+D30+D32</f>
        <v>-3348949</v>
      </c>
      <c r="E33" s="100">
        <f>E23+E30+E32</f>
        <v>18433773</v>
      </c>
    </row>
    <row r="36" spans="1:5" ht="20.25">
      <c r="A36" s="50" t="s">
        <v>39</v>
      </c>
      <c r="B36" s="96"/>
      <c r="C36" s="52" t="s">
        <v>168</v>
      </c>
    </row>
    <row r="37" spans="1:5">
      <c r="A37" s="99"/>
      <c r="B37" s="98"/>
      <c r="C37" s="97"/>
    </row>
    <row r="38" spans="1:5" ht="20.25">
      <c r="A38" s="50" t="s">
        <v>40</v>
      </c>
      <c r="B38" s="96"/>
      <c r="C38" s="95" t="s">
        <v>41</v>
      </c>
    </row>
    <row r="39" spans="1:5">
      <c r="A39" s="94"/>
      <c r="B39" s="93"/>
    </row>
  </sheetData>
  <mergeCells count="10">
    <mergeCell ref="D2:E2"/>
    <mergeCell ref="A6:B6"/>
    <mergeCell ref="A8:A9"/>
    <mergeCell ref="B8:B9"/>
    <mergeCell ref="C8:C9"/>
    <mergeCell ref="D8:D9"/>
    <mergeCell ref="E8:E9"/>
    <mergeCell ref="A4:E4"/>
    <mergeCell ref="A3:E3"/>
    <mergeCell ref="A5:E5"/>
  </mergeCells>
  <pageMargins left="0.70866141732283472" right="0.70866141732283472" top="0.43307086614173229" bottom="0.35433070866141736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9"/>
  <sheetViews>
    <sheetView workbookViewId="0">
      <selection activeCell="A72" sqref="A72"/>
    </sheetView>
  </sheetViews>
  <sheetFormatPr defaultRowHeight="15.75" outlineLevelRow="1"/>
  <cols>
    <col min="1" max="1" width="84" style="129" customWidth="1"/>
    <col min="2" max="2" width="18.140625" style="129" customWidth="1"/>
    <col min="3" max="3" width="22.140625" style="129" customWidth="1"/>
    <col min="4" max="16384" width="9.140625" style="129"/>
  </cols>
  <sheetData>
    <row r="1" spans="1:3">
      <c r="B1" s="204"/>
      <c r="C1" s="204"/>
    </row>
    <row r="2" spans="1:3" ht="18.75">
      <c r="A2" s="203" t="s">
        <v>146</v>
      </c>
      <c r="B2" s="203"/>
      <c r="C2" s="203"/>
    </row>
    <row r="3" spans="1:3" ht="18.75">
      <c r="A3" s="203" t="s">
        <v>43</v>
      </c>
      <c r="B3" s="203"/>
      <c r="C3" s="203"/>
    </row>
    <row r="4" spans="1:3" ht="18.75">
      <c r="A4" s="205" t="s">
        <v>145</v>
      </c>
      <c r="B4" s="205"/>
      <c r="C4" s="205"/>
    </row>
    <row r="6" spans="1:3" ht="16.5" thickBot="1">
      <c r="B6" s="164"/>
      <c r="C6" s="164" t="s">
        <v>1</v>
      </c>
    </row>
    <row r="7" spans="1:3">
      <c r="A7" s="163"/>
      <c r="B7" s="162">
        <v>41547</v>
      </c>
      <c r="C7" s="161">
        <v>41182</v>
      </c>
    </row>
    <row r="8" spans="1:3">
      <c r="A8" s="160" t="s">
        <v>144</v>
      </c>
      <c r="B8" s="159"/>
      <c r="C8" s="158"/>
    </row>
    <row r="9" spans="1:3">
      <c r="A9" s="151" t="s">
        <v>143</v>
      </c>
      <c r="B9" s="139">
        <f>B10+B11+B12+B13</f>
        <v>1552372</v>
      </c>
      <c r="C9" s="138">
        <f>C10+C11+C12+C13</f>
        <v>1415901</v>
      </c>
    </row>
    <row r="10" spans="1:3" hidden="1" outlineLevel="1">
      <c r="A10" s="157" t="s">
        <v>142</v>
      </c>
      <c r="B10" s="156">
        <f>[84]ДДС!C12</f>
        <v>211545</v>
      </c>
      <c r="C10" s="155">
        <v>211544</v>
      </c>
    </row>
    <row r="11" spans="1:3" hidden="1" outlineLevel="1">
      <c r="A11" s="157" t="s">
        <v>141</v>
      </c>
      <c r="B11" s="156">
        <f>[84]ДДС!C13</f>
        <v>1111915</v>
      </c>
      <c r="C11" s="155">
        <v>1052299</v>
      </c>
    </row>
    <row r="12" spans="1:3" hidden="1" outlineLevel="1">
      <c r="A12" s="157" t="s">
        <v>140</v>
      </c>
      <c r="B12" s="156">
        <f>[84]ДДС!C15</f>
        <v>220893</v>
      </c>
      <c r="C12" s="155">
        <v>152050</v>
      </c>
    </row>
    <row r="13" spans="1:3" hidden="1" outlineLevel="1">
      <c r="A13" s="157" t="s">
        <v>139</v>
      </c>
      <c r="B13" s="156">
        <f>[84]ДДС!C16</f>
        <v>8019</v>
      </c>
      <c r="C13" s="155">
        <v>8</v>
      </c>
    </row>
    <row r="14" spans="1:3" collapsed="1">
      <c r="A14" s="140" t="s">
        <v>138</v>
      </c>
      <c r="B14" s="139">
        <f>B15+B16+B17</f>
        <v>-1349385</v>
      </c>
      <c r="C14" s="138">
        <f>C15+C16+C17</f>
        <v>-1531004</v>
      </c>
    </row>
    <row r="15" spans="1:3" hidden="1" outlineLevel="1">
      <c r="A15" s="154" t="s">
        <v>56</v>
      </c>
      <c r="B15" s="153">
        <f>[84]ДДС!C18</f>
        <v>-399030</v>
      </c>
      <c r="C15" s="152">
        <v>-399031</v>
      </c>
    </row>
    <row r="16" spans="1:3" hidden="1" outlineLevel="1">
      <c r="A16" s="154" t="s">
        <v>137</v>
      </c>
      <c r="B16" s="153">
        <f>[84]ДДС!C19</f>
        <v>-943251</v>
      </c>
      <c r="C16" s="152">
        <v>-1130899</v>
      </c>
    </row>
    <row r="17" spans="1:5" hidden="1" outlineLevel="1">
      <c r="A17" s="154" t="s">
        <v>136</v>
      </c>
      <c r="B17" s="153">
        <f>[84]ДДС!C20</f>
        <v>-7104</v>
      </c>
      <c r="C17" s="152">
        <v>-1074</v>
      </c>
    </row>
    <row r="18" spans="1:5" collapsed="1">
      <c r="A18" s="140" t="s">
        <v>135</v>
      </c>
      <c r="B18" s="139">
        <f>[84]ДДС!C22</f>
        <v>-40803</v>
      </c>
      <c r="C18" s="138">
        <v>-6166</v>
      </c>
    </row>
    <row r="19" spans="1:5" ht="31.5">
      <c r="A19" s="140" t="s">
        <v>134</v>
      </c>
      <c r="B19" s="139">
        <f>[84]ДДС!C23</f>
        <v>448334</v>
      </c>
      <c r="C19" s="138">
        <v>242597</v>
      </c>
    </row>
    <row r="20" spans="1:5">
      <c r="A20" s="140" t="s">
        <v>133</v>
      </c>
      <c r="B20" s="139">
        <f>[84]ДДС!C24</f>
        <v>-6906</v>
      </c>
      <c r="C20" s="138">
        <f>-57392+7775-9666</f>
        <v>-59283</v>
      </c>
    </row>
    <row r="21" spans="1:5">
      <c r="A21" s="140" t="s">
        <v>132</v>
      </c>
      <c r="B21" s="139">
        <f>[84]ДДС!C25</f>
        <v>-448934</v>
      </c>
      <c r="C21" s="138">
        <v>-404291</v>
      </c>
    </row>
    <row r="22" spans="1:5">
      <c r="A22" s="151"/>
      <c r="B22" s="142">
        <f>SUM(B18:B21)+B14+B9</f>
        <v>154678</v>
      </c>
      <c r="C22" s="141">
        <f>SUM(C18:C21)+C14+C9</f>
        <v>-342246</v>
      </c>
    </row>
    <row r="23" spans="1:5">
      <c r="A23" s="143" t="s">
        <v>131</v>
      </c>
      <c r="B23" s="150"/>
      <c r="C23" s="149"/>
      <c r="D23" s="202"/>
      <c r="E23" s="202"/>
    </row>
    <row r="24" spans="1:5">
      <c r="A24" s="140" t="s">
        <v>130</v>
      </c>
      <c r="B24" s="139">
        <f>[84]ДДС!C28</f>
        <v>-765059</v>
      </c>
      <c r="C24" s="138">
        <v>-2334240</v>
      </c>
      <c r="D24" s="147"/>
    </row>
    <row r="25" spans="1:5">
      <c r="A25" s="140" t="s">
        <v>129</v>
      </c>
      <c r="B25" s="139"/>
      <c r="C25" s="138">
        <v>0</v>
      </c>
      <c r="D25" s="147"/>
    </row>
    <row r="26" spans="1:5">
      <c r="A26" s="140" t="s">
        <v>128</v>
      </c>
      <c r="B26" s="139"/>
      <c r="C26" s="138"/>
      <c r="D26" s="147"/>
    </row>
    <row r="27" spans="1:5">
      <c r="A27" s="140" t="s">
        <v>127</v>
      </c>
      <c r="B27" s="139">
        <f>[84]ДДС!C30</f>
        <v>3283400</v>
      </c>
      <c r="C27" s="138">
        <v>1769692</v>
      </c>
      <c r="D27" s="147"/>
    </row>
    <row r="28" spans="1:5">
      <c r="A28" s="140" t="s">
        <v>126</v>
      </c>
      <c r="B28" s="139">
        <f>[84]ДДС!C31</f>
        <v>-6074630</v>
      </c>
      <c r="C28" s="138">
        <v>-2253334</v>
      </c>
      <c r="D28" s="147"/>
    </row>
    <row r="29" spans="1:5">
      <c r="A29" s="140" t="s">
        <v>125</v>
      </c>
      <c r="B29" s="139"/>
      <c r="C29" s="138">
        <v>0</v>
      </c>
      <c r="D29" s="147"/>
    </row>
    <row r="30" spans="1:5">
      <c r="A30" s="140" t="s">
        <v>124</v>
      </c>
      <c r="B30" s="139"/>
      <c r="C30" s="138"/>
      <c r="D30" s="147"/>
    </row>
    <row r="31" spans="1:5">
      <c r="A31" s="140" t="s">
        <v>52</v>
      </c>
      <c r="B31" s="139">
        <f>[84]ДДС!C33</f>
        <v>-61716</v>
      </c>
      <c r="C31" s="138">
        <v>-104138</v>
      </c>
      <c r="D31" s="147"/>
    </row>
    <row r="32" spans="1:5">
      <c r="A32" s="143" t="s">
        <v>123</v>
      </c>
      <c r="B32" s="139"/>
      <c r="C32" s="138"/>
      <c r="D32" s="147"/>
    </row>
    <row r="33" spans="1:4">
      <c r="A33" s="140" t="s">
        <v>122</v>
      </c>
      <c r="B33" s="139"/>
      <c r="C33" s="138"/>
      <c r="D33" s="147"/>
    </row>
    <row r="34" spans="1:4">
      <c r="A34" s="140" t="s">
        <v>121</v>
      </c>
      <c r="B34" s="139"/>
      <c r="C34" s="138"/>
      <c r="D34" s="147"/>
    </row>
    <row r="35" spans="1:4">
      <c r="A35" s="140" t="s">
        <v>120</v>
      </c>
      <c r="B35" s="139"/>
      <c r="C35" s="138"/>
      <c r="D35" s="147"/>
    </row>
    <row r="36" spans="1:4">
      <c r="A36" s="140" t="s">
        <v>119</v>
      </c>
      <c r="B36" s="139">
        <f>[84]ДДС!C38</f>
        <v>-783000</v>
      </c>
      <c r="C36" s="138">
        <v>1004000</v>
      </c>
      <c r="D36" s="147"/>
    </row>
    <row r="37" spans="1:4">
      <c r="A37" s="140" t="s">
        <v>118</v>
      </c>
      <c r="B37" s="139">
        <f>[84]ДДС!C35</f>
        <v>250326</v>
      </c>
      <c r="C37" s="138">
        <v>388034</v>
      </c>
      <c r="D37" s="147"/>
    </row>
    <row r="38" spans="1:4">
      <c r="A38" s="140" t="s">
        <v>59</v>
      </c>
      <c r="B38" s="139">
        <f>[84]ДДС!C36</f>
        <v>0</v>
      </c>
      <c r="C38" s="138">
        <v>52353</v>
      </c>
      <c r="D38" s="147"/>
    </row>
    <row r="39" spans="1:4">
      <c r="A39" s="140" t="s">
        <v>117</v>
      </c>
      <c r="B39" s="139">
        <f>[84]ДДС!C37</f>
        <v>-322744</v>
      </c>
      <c r="C39" s="138">
        <v>-238387</v>
      </c>
      <c r="D39" s="147"/>
    </row>
    <row r="40" spans="1:4">
      <c r="A40" s="140" t="s">
        <v>60</v>
      </c>
      <c r="B40" s="139">
        <f>[84]ДДС!C39</f>
        <v>-217236</v>
      </c>
      <c r="C40" s="138">
        <v>5180</v>
      </c>
      <c r="D40" s="147"/>
    </row>
    <row r="41" spans="1:4" ht="31.5">
      <c r="A41" s="148" t="s">
        <v>116</v>
      </c>
      <c r="B41" s="142">
        <f>SUM(B22:B40)</f>
        <v>-4535981</v>
      </c>
      <c r="C41" s="141">
        <f>SUM(C22:C40)</f>
        <v>-2053086</v>
      </c>
      <c r="D41" s="147"/>
    </row>
    <row r="42" spans="1:4">
      <c r="A42" s="140" t="s">
        <v>115</v>
      </c>
      <c r="B42" s="145">
        <f>[84]ДДС!C41</f>
        <v>-33895</v>
      </c>
      <c r="C42" s="144">
        <v>-22576</v>
      </c>
      <c r="D42" s="147"/>
    </row>
    <row r="43" spans="1:4">
      <c r="A43" s="143" t="s">
        <v>114</v>
      </c>
      <c r="B43" s="142">
        <f>SUM(B41:B42)</f>
        <v>-4569876</v>
      </c>
      <c r="C43" s="141">
        <f>SUM(C41:C42)</f>
        <v>-2075662</v>
      </c>
      <c r="D43" s="147"/>
    </row>
    <row r="44" spans="1:4">
      <c r="A44" s="143"/>
      <c r="B44" s="145"/>
      <c r="C44" s="144"/>
    </row>
    <row r="45" spans="1:4" ht="31.5">
      <c r="A45" s="143" t="s">
        <v>113</v>
      </c>
      <c r="B45" s="145"/>
      <c r="C45" s="144"/>
    </row>
    <row r="46" spans="1:4">
      <c r="A46" s="140" t="s">
        <v>112</v>
      </c>
      <c r="B46" s="145">
        <f>[84]ДДС!C49</f>
        <v>-7928</v>
      </c>
      <c r="C46" s="144">
        <v>-4508</v>
      </c>
    </row>
    <row r="47" spans="1:4">
      <c r="A47" s="140" t="s">
        <v>111</v>
      </c>
      <c r="B47" s="139"/>
      <c r="C47" s="138"/>
    </row>
    <row r="48" spans="1:4">
      <c r="A48" s="140" t="s">
        <v>110</v>
      </c>
      <c r="B48" s="139"/>
      <c r="C48" s="138"/>
    </row>
    <row r="49" spans="1:3">
      <c r="A49" s="146" t="s">
        <v>109</v>
      </c>
      <c r="B49" s="142">
        <f>SUM(B46:B48)</f>
        <v>-7928</v>
      </c>
      <c r="C49" s="141">
        <f>SUM(C46:C48)</f>
        <v>-4508</v>
      </c>
    </row>
    <row r="50" spans="1:3">
      <c r="A50" s="140"/>
      <c r="B50" s="145"/>
      <c r="C50" s="144"/>
    </row>
    <row r="51" spans="1:3">
      <c r="A51" s="143" t="s">
        <v>108</v>
      </c>
      <c r="B51" s="145"/>
      <c r="C51" s="144"/>
    </row>
    <row r="52" spans="1:3">
      <c r="A52" s="140" t="s">
        <v>107</v>
      </c>
      <c r="B52" s="145">
        <f>[84]ДДС!C53</f>
        <v>11438108</v>
      </c>
      <c r="C52" s="144">
        <v>2691550</v>
      </c>
    </row>
    <row r="53" spans="1:3">
      <c r="A53" s="140" t="s">
        <v>106</v>
      </c>
      <c r="B53" s="139"/>
      <c r="C53" s="138"/>
    </row>
    <row r="54" spans="1:3">
      <c r="A54" s="140" t="s">
        <v>105</v>
      </c>
      <c r="B54" s="139"/>
      <c r="C54" s="138"/>
    </row>
    <row r="55" spans="1:3">
      <c r="A55" s="140" t="s">
        <v>104</v>
      </c>
      <c r="B55" s="139">
        <f>[84]ДДС!C55</f>
        <v>4673360</v>
      </c>
      <c r="C55" s="138">
        <v>5749313</v>
      </c>
    </row>
    <row r="56" spans="1:3">
      <c r="A56" s="140" t="s">
        <v>103</v>
      </c>
      <c r="B56" s="139">
        <f>[84]ДДС!C54</f>
        <v>-11592408</v>
      </c>
      <c r="C56" s="138">
        <v>-2067065</v>
      </c>
    </row>
    <row r="57" spans="1:3">
      <c r="A57" s="140" t="s">
        <v>102</v>
      </c>
      <c r="B57" s="139"/>
      <c r="C57" s="138"/>
    </row>
    <row r="58" spans="1:3">
      <c r="A58" s="143" t="s">
        <v>101</v>
      </c>
      <c r="B58" s="142">
        <f>SUM(B52:B57)</f>
        <v>4519060</v>
      </c>
      <c r="C58" s="141">
        <f>SUM(C52:C57)</f>
        <v>6373798</v>
      </c>
    </row>
    <row r="59" spans="1:3">
      <c r="A59" s="143"/>
      <c r="B59" s="145"/>
      <c r="C59" s="144"/>
    </row>
    <row r="60" spans="1:3">
      <c r="A60" s="140" t="s">
        <v>100</v>
      </c>
      <c r="B60" s="139">
        <f>[84]ДДС!C61</f>
        <v>744</v>
      </c>
      <c r="C60" s="138">
        <v>-8731</v>
      </c>
    </row>
    <row r="61" spans="1:3">
      <c r="A61" s="143" t="s">
        <v>99</v>
      </c>
      <c r="B61" s="142">
        <f>B43+B49+B58+B60</f>
        <v>-58000</v>
      </c>
      <c r="C61" s="141">
        <f>C43+C49+C58+C60</f>
        <v>4284897</v>
      </c>
    </row>
    <row r="62" spans="1:3">
      <c r="A62" s="140" t="s">
        <v>98</v>
      </c>
      <c r="B62" s="139">
        <f>[84]ДДС!C62</f>
        <v>1369647</v>
      </c>
      <c r="C62" s="138">
        <v>3396899</v>
      </c>
    </row>
    <row r="63" spans="1:3" ht="16.5" thickBot="1">
      <c r="A63" s="137" t="s">
        <v>97</v>
      </c>
      <c r="B63" s="136">
        <f>SUM(B61:B62)</f>
        <v>1311647</v>
      </c>
      <c r="C63" s="135">
        <f>SUM(C61:C62)</f>
        <v>7681796</v>
      </c>
    </row>
    <row r="64" spans="1:3">
      <c r="A64" s="134"/>
      <c r="B64" s="133"/>
    </row>
    <row r="65" spans="1:3">
      <c r="A65" s="134"/>
      <c r="B65" s="133"/>
      <c r="C65" s="132"/>
    </row>
    <row r="66" spans="1:3">
      <c r="A66" s="23" t="s">
        <v>39</v>
      </c>
      <c r="B66" s="24"/>
      <c r="C66" s="52" t="s">
        <v>168</v>
      </c>
    </row>
    <row r="67" spans="1:3">
      <c r="A67" s="23"/>
      <c r="B67" s="24"/>
      <c r="C67" s="24"/>
    </row>
    <row r="68" spans="1:3">
      <c r="A68" s="23" t="s">
        <v>40</v>
      </c>
      <c r="B68" s="24"/>
      <c r="C68" s="24" t="s">
        <v>41</v>
      </c>
    </row>
    <row r="69" spans="1:3">
      <c r="A69" s="131"/>
      <c r="B69" s="130"/>
    </row>
  </sheetData>
  <mergeCells count="5">
    <mergeCell ref="D23:E23"/>
    <mergeCell ref="A2:C2"/>
    <mergeCell ref="A3:C3"/>
    <mergeCell ref="B1:C1"/>
    <mergeCell ref="A4:C4"/>
  </mergeCells>
  <pageMargins left="0.70866141732283472" right="0.18" top="0.56999999999999995" bottom="0.27" header="0.31496062992125984" footer="0.18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ф1</vt:lpstr>
      <vt:lpstr>ф2</vt:lpstr>
      <vt:lpstr>ф.4</vt:lpstr>
      <vt:lpstr>ф.3</vt:lpstr>
      <vt:lpstr>ф2!Область_печати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Lyublinskaya</dc:creator>
  <cp:lastModifiedBy>Абетова А.О.</cp:lastModifiedBy>
  <cp:lastPrinted>2013-10-25T08:58:58Z</cp:lastPrinted>
  <dcterms:created xsi:type="dcterms:W3CDTF">2013-03-01T09:35:24Z</dcterms:created>
  <dcterms:modified xsi:type="dcterms:W3CDTF">2013-10-25T09:01:13Z</dcterms:modified>
</cp:coreProperties>
</file>