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8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6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870" windowWidth="19320" windowHeight="8895"/>
  </bookViews>
  <sheets>
    <sheet name="ф1" sheetId="11" r:id="rId1"/>
    <sheet name="ф2" sheetId="1" r:id="rId2"/>
    <sheet name="ф4" sheetId="12" r:id="rId3"/>
    <sheet name="расчет 1 акции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_____sh1">'[1]I-Index'!#REF!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LA1">#REF!</definedName>
    <definedName name="_____MIF1">[2]Расчет_Ин!$H$8</definedName>
    <definedName name="_____RA1">#REF!</definedName>
    <definedName name="_____sh1">'[3]I-Index'!#REF!</definedName>
    <definedName name="____A70000">'[4]B-4'!#REF!</definedName>
    <definedName name="____A80000">'[4]B-4'!#REF!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'[5]п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LA1">#REF!</definedName>
    <definedName name="____lp280202">#REF!</definedName>
    <definedName name="____MIF1">[6]Расчет_Ин!$H$8</definedName>
    <definedName name="____MIF2">'[7]PIT&amp;PP(2)'!#REF!</definedName>
    <definedName name="____MIF3">'[7]PIT&amp;PP(2)'!#REF!</definedName>
    <definedName name="____RA1">#REF!</definedName>
    <definedName name="____sh1">'[3]I-Index'!#REF!</definedName>
    <definedName name="____sul1">#REF!</definedName>
    <definedName name="___A70000">'[4]B-4'!#REF!</definedName>
    <definedName name="___A80000">'[4]B-4'!#REF!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'[5]п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lp280202">#REF!</definedName>
    <definedName name="___MIF1">[6]Расчет_Ин!$H$8</definedName>
    <definedName name="___MIF2">'[7]PIT&amp;PP(2)'!#REF!</definedName>
    <definedName name="___MIF3">'[7]PIT&amp;PP(2)'!#REF!</definedName>
    <definedName name="___RA1">#REF!</definedName>
    <definedName name="___sh1">'[3]I-Index'!#REF!</definedName>
    <definedName name="___sul1">#REF!</definedName>
    <definedName name="__5450_01" localSheetId="1">#REF!</definedName>
    <definedName name="__5450_01">#REF!</definedName>
    <definedName name="__5456_n" localSheetId="1">#REF!</definedName>
    <definedName name="__5456_n">#REF!</definedName>
    <definedName name="__A70000">'[4]B-4'!#REF!</definedName>
    <definedName name="__A80000">'[4]B-4'!#REF!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'[5]п 15'!#REF!</definedName>
    <definedName name="__END7">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lp280202">#REF!</definedName>
    <definedName name="__MIF1">[6]Расчет_Ин!$H$8</definedName>
    <definedName name="__MIF2">'[7]PIT&amp;PP(2)'!#REF!</definedName>
    <definedName name="__MIF3">'[7]PIT&amp;PP(2)'!#REF!</definedName>
    <definedName name="__RA1">#REF!</definedName>
    <definedName name="__sh1">'[3]I-Index'!#REF!</definedName>
    <definedName name="__spReport3__">[8]BS!#REF!</definedName>
    <definedName name="__sul1">#REF!</definedName>
    <definedName name="_11">#REF!</definedName>
    <definedName name="_123">#REF!</definedName>
    <definedName name="_123Graph_ACHART2" hidden="1">'[9]Prelim Cost'!$B$31:$L$31</definedName>
    <definedName name="_124" hidden="1">'[9]Prelim Cost'!$B$31:$L$31</definedName>
    <definedName name="_23">#REF!</definedName>
    <definedName name="_234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'[10]A-20'!$E$149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'[4]B-4'!#REF!</definedName>
    <definedName name="_A80000">'[4]B-4'!#REF!</definedName>
    <definedName name="_b">#REF!</definedName>
    <definedName name="_b_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END1">#REF!</definedName>
    <definedName name="_END2">#REF!</definedName>
    <definedName name="_END4">#REF!</definedName>
    <definedName name="_END6">'[5]п 15'!#REF!</definedName>
    <definedName name="_END7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ey1" hidden="1">#REF!</definedName>
    <definedName name="_Key2" hidden="1">#REF!</definedName>
    <definedName name="_LA1">#REF!</definedName>
    <definedName name="_lp280202">#REF!</definedName>
    <definedName name="_MIF1">[6]Расчет_Ин!$H$8</definedName>
    <definedName name="_MIF2">'[7]PIT&amp;PP(2)'!#REF!</definedName>
    <definedName name="_MIF3">'[7]PIT&amp;PP(2)'!#REF!</definedName>
    <definedName name="_RA1">#REF!</definedName>
    <definedName name="_sh1">'[11]I-Index'!#REF!</definedName>
    <definedName name="_Sort" hidden="1">#REF!</definedName>
    <definedName name="_sul1">#REF!</definedName>
    <definedName name="_tax">#REF!</definedName>
    <definedName name="_tax_">#REF!</definedName>
    <definedName name="_xx_34_Dc">#REF!</definedName>
    <definedName name="a" hidden="1">'[12]Prelim Cost'!$B$31:$L$31</definedName>
    <definedName name="a_">#REF!</definedName>
    <definedName name="Account_Balance">#REF!</definedName>
    <definedName name="Actual">[13]DATA!ActualQry</definedName>
    <definedName name="ADSDF">[0]!ADSDF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NLAGE_III">[14]Anlagevermögen!$A$1:$Z$29</definedName>
    <definedName name="ARA_Threshold">'[15]Bal Sheet'!#REF!</definedName>
    <definedName name="ARP_Threshold">'[15]Bal Sheet'!#REF!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[16]Securities!A1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fasf">#REF!</definedName>
    <definedName name="AuditDate">[17]SMSTemp!$B$4</definedName>
    <definedName name="B">#REF!</definedName>
    <definedName name="b_">#REF!</definedName>
    <definedName name="BALSHT">#REF!</definedName>
    <definedName name="basic_level">'[18]Threshold Table'!$A$6:$C$11</definedName>
    <definedName name="bcm">'[12]CamKum Prod'!$H$11</definedName>
    <definedName name="Bd_">#REF!</definedName>
    <definedName name="BG_Del" hidden="1">15</definedName>
    <definedName name="BG_Ins" hidden="1">4</definedName>
    <definedName name="BG_Mod" hidden="1">6</definedName>
    <definedName name="BILAN">[19]!BILAN</definedName>
    <definedName name="bolag">[20]Tabeller!$B$25</definedName>
    <definedName name="bomb">'[21]O-20'!#REF!</definedName>
    <definedName name="CARLSB_IC">#REF!</definedName>
    <definedName name="CASH">#REF!</definedName>
    <definedName name="CASHCVNMAY">'[22]Cash CCI Detail'!$G$28+'[22]Cash CCI Detail'!$K$107</definedName>
    <definedName name="Cashflow2">[23]База!$A$1:$T$65536</definedName>
    <definedName name="ccoppy">[0]!ccoppy</definedName>
    <definedName name="cellIsStratified">'[24]J-55'!$B$39</definedName>
    <definedName name="cellProjectedMisstatementWarning">'[24]J-55'!$A$141</definedName>
    <definedName name="cellSampleSize">'[24]J-55'!$B$62</definedName>
    <definedName name="cellSampleSizeWarning">'[24]J-55'!$A$140</definedName>
    <definedName name="cellSSF">'[24]J-55'!$B$44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F">91.92</definedName>
    <definedName name="cig">[25]Anlagevermögen!$A$1:$Z$29</definedName>
    <definedName name="ClientName">[17]SMSTemp!$B$3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GS">[26]IS!#REF!</definedName>
    <definedName name="conect_name">#REF!</definedName>
    <definedName name="connect_name">#REF!</definedName>
    <definedName name="copy">[0]!copy</definedName>
    <definedName name="copy1">[0]!copy1</definedName>
    <definedName name="copy1234">[0]!copy1234</definedName>
    <definedName name="cost">#REF!</definedName>
    <definedName name="count">'[27]G-40'!$B$26:$B$31</definedName>
    <definedName name="country">[28]misc!$B$1</definedName>
    <definedName name="Coupon_rate">#REF!</definedName>
    <definedName name="Coupon_rate_IBRD_05_2">#REF!</definedName>
    <definedName name="cr_f700_________________">#REF!</definedName>
    <definedName name="crkf" hidden="1">{#N/A,#N/A,FALSE,"Aging Summary";#N/A,#N/A,FALSE,"Ratio Analysis";#N/A,#N/A,FALSE,"Test 120 Day Accts";#N/A,#N/A,FALSE,"Tickmarks"}</definedName>
    <definedName name="curIntCo">[29]ДДС!$E$4</definedName>
    <definedName name="currency">[30]Tabeller!$K$15</definedName>
    <definedName name="Current">#REF!</definedName>
    <definedName name="CY_Accounts_Receivable">#REF!</definedName>
    <definedName name="CY_Administration">'[15]Income Statement'!#REF!</definedName>
    <definedName name="CY_Cash">#REF!</definedName>
    <definedName name="CY_Common_Equity">#REF!</definedName>
    <definedName name="CY_Cost_of_Sales">'[15]Income Statement'!#REF!</definedName>
    <definedName name="CY_Current_Liabilities">'[15]Bal Sheet'!#REF!</definedName>
    <definedName name="CY_Depreciation">'[15]Income Statement'!#REF!</definedName>
    <definedName name="CY_Gross_Profit">'[15]Income Statement'!#REF!</definedName>
    <definedName name="CY_Inc_Bef_Tax">#REF!</definedName>
    <definedName name="CY_Intangible_Assets">#REF!</definedName>
    <definedName name="CY_Interest_Expense">'[15]Income Statement'!#REF!</definedName>
    <definedName name="CY_Inventory">#REF!</definedName>
    <definedName name="CY_LIABIL_EQUITY">#REF!</definedName>
    <definedName name="CY_LT_Debt">#REF!</definedName>
    <definedName name="CY_Market_Value_of_Equity">'[15]Income Statement'!#REF!</definedName>
    <definedName name="CY_Marketable_Sec">'[15]Bal Sheet'!#REF!</definedName>
    <definedName name="CY_NET_PROFIT">'[15]Income Statement'!#REF!</definedName>
    <definedName name="CY_Net_Revenue">#REF!</definedName>
    <definedName name="CY_Operating_Income">'[15]Income Statement'!#REF!</definedName>
    <definedName name="CY_Other">'[15]Income Statement'!#REF!</definedName>
    <definedName name="CY_Other_Curr_Assets">#REF!</definedName>
    <definedName name="CY_Other_LT_Assets">'[15]Bal Sheet'!#REF!</definedName>
    <definedName name="CY_Other_LT_Liabilities">#REF!</definedName>
    <definedName name="CY_Preferred_Stock">'[15]Bal Sheet'!#REF!</definedName>
    <definedName name="CY_QUICK_ASSETS">#REF!</definedName>
    <definedName name="CY_Retained_Earnings">#REF!</definedName>
    <definedName name="CY_Selling">'[15]Income Statement'!#REF!</definedName>
    <definedName name="CY_Tangible_Assets">#REF!</definedName>
    <definedName name="CY_Tangible_Net_Worth">'[15]Income Statement'!#REF!</definedName>
    <definedName name="CY_Taxes">'[15]Income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'[15]Income Statement'!#REF!</definedName>
    <definedName name="cyp">'[31]FS-97'!$BA$90</definedName>
    <definedName name="D">'[9]Prelim Cost'!$B$36:$L$36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e_of_Maturity">#REF!</definedName>
    <definedName name="Date_of_Purchase">#REF!</definedName>
    <definedName name="ddd">#REF!</definedName>
    <definedName name="def_gen_book">#REF!</definedName>
    <definedName name="def_templ_book">#REF!</definedName>
    <definedName name="DEM">68.91</definedName>
    <definedName name="Depreciation_OGA">'[32]16'!$O$24</definedName>
    <definedName name="Depreciation_PPE">'[32]12'!$N$48</definedName>
    <definedName name="Difference">#REF!</definedName>
    <definedName name="Dirty_Price">#REF!</definedName>
    <definedName name="Disaggregations">#REF!</definedName>
    <definedName name="dItemsToTest">'[24]J-55'!$B$58</definedName>
    <definedName name="dName">'[24]J-55'!$B$3</definedName>
    <definedName name="dPlanningMateriality">'[24]J-55'!$B$46</definedName>
    <definedName name="dProjectedBookValue">'[24]J-55'!$B$93</definedName>
    <definedName name="dProjectedBookValueStratified">'[24]J-55'!$B$120</definedName>
    <definedName name="dProjectedNumbersOfItems">'[24]J-55'!$D$93</definedName>
    <definedName name="dProjectedNumbersOfItemsStratified">'[24]J-55'!$D$120</definedName>
    <definedName name="dsadas">#REF!</definedName>
    <definedName name="dsadsa">#REF!</definedName>
    <definedName name="dSampleSize">'[24]J-55'!$B$62</definedName>
    <definedName name="dsn">#REF!</definedName>
    <definedName name="dTotalPopulationBookValue">'[24]J-55'!$B$50</definedName>
    <definedName name="dTotalProjectedBookValue">'[24]J-55'!$B$122</definedName>
    <definedName name="dTotalProjectedNumbersOfItems">'[24]J-55'!$D$122</definedName>
    <definedName name="dTotIndSignItems">'[24]J-55'!$B$84</definedName>
    <definedName name="E3_function">#REF!</definedName>
    <definedName name="EAR">#REF!</definedName>
    <definedName name="ee" hidden="1">'[9]Prelim Cost'!$B$36:$L$36</definedName>
    <definedName name="eee">#REF!</definedName>
    <definedName name="eeee" hidden="1">'[9]Prelim Cost'!$B$33:$L$33</definedName>
    <definedName name="END">#REF!</definedName>
    <definedName name="entity">[30]Tabeller!$B$22</definedName>
    <definedName name="Entity_name">'[33]std tabel'!$H$4</definedName>
    <definedName name="er" hidden="1">'[9]Prelim Cost'!$B$31:$L$31</definedName>
    <definedName name="Error">[34]Anlagevermögen!$A$1:$Z$29</definedName>
    <definedName name="est">[20]Tabeller!$H$17</definedName>
    <definedName name="EUR">134.77</definedName>
    <definedName name="EV__EVCOM_OPTIONS__" hidden="1">8</definedName>
    <definedName name="EV__EXPOPTIONS__" hidden="1">0</definedName>
    <definedName name="EV__LASTREFTIME__" hidden="1">"(GMT+06:00)6/19/2011 14:42:11"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xchange_Rate_Purchase">#REF!</definedName>
    <definedName name="Expected_balance">#REF!</definedName>
    <definedName name="Expense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d">#REF!</definedName>
    <definedName name="fdjfd">#REF!</definedName>
    <definedName name="fdjlsj">#REF!</definedName>
    <definedName name="ffk">[35]ЯНВАРЬ!#REF!</definedName>
    <definedName name="fg">#REF!</definedName>
    <definedName name="Fibor_Rate_12">#REF!</definedName>
    <definedName name="Fibor_Rate_3">#REF!</definedName>
    <definedName name="Fibor_Rate_6">#REF!</definedName>
    <definedName name="FISCAL_YEARS">#REF!</definedName>
    <definedName name="fjsf">#REF!</definedName>
    <definedName name="Footer">#REF!</definedName>
    <definedName name="forecast">[30]Tabeller!$H$15</definedName>
    <definedName name="Format0Dec">[17]SMSTemp!$B$15</definedName>
    <definedName name="Format2Dec">[17]SMSTemp!$B$13</definedName>
    <definedName name="FX_gain_loss">'[32]10'!#REF!</definedName>
    <definedName name="fytf">#REF!</definedName>
    <definedName name="g" hidden="1">'[12]Prelim Cost'!$B$33:$L$33</definedName>
    <definedName name="G_70">#REF!</definedName>
    <definedName name="GA">[26]IS!#REF!</definedName>
    <definedName name="GDBUT">[19]!GDBUT</definedName>
    <definedName name="GDRAP">[19]!GDRAP</definedName>
    <definedName name="GEBUT">[19]!GEBUT</definedName>
    <definedName name="gen_path">#REF!</definedName>
    <definedName name="GERAP">[19]!GERAP</definedName>
    <definedName name="ghjf">[0]!ghjf</definedName>
    <definedName name="Gr_100">'[36]31.12.03'!$E$8:$E$13</definedName>
    <definedName name="Gr_101">'[36]31.12.03'!$E$15:$E$17</definedName>
    <definedName name="Gr_105">'[36]31.12.03'!$E$19:$E$20</definedName>
    <definedName name="Gr_110">'[36]31.12.03'!$E$22:$E$25</definedName>
    <definedName name="Gr_120">'[36]31.12.03'!$E$27:$E$34</definedName>
    <definedName name="Gr_125">'[36]31.12.03'!$E$36:$E$48</definedName>
    <definedName name="Gr_130">'[36]31.12.03'!$E$50:$E$59</definedName>
    <definedName name="Gr_132">'[36]31.12.03'!$E$61:$E$69</definedName>
    <definedName name="Gr_135">'[36]31.12.03'!$E$71:$E$73</definedName>
    <definedName name="Gr_140">'[36]31.12.03'!$E$75:$E$94</definedName>
    <definedName name="Gr_145">'[36]31.12.03'!$E$96:$E$102</definedName>
    <definedName name="Gr_146">'[36]31.12.03'!$E$106:$E$111</definedName>
    <definedName name="Gr_147">'[36]31.12.03'!$E$113:$E$116</definedName>
    <definedName name="Gr_155">'[36]31.12.03'!$E$118:$E$119</definedName>
    <definedName name="Gr_160">'[36]31.12.03'!$E$121:$E$123</definedName>
    <definedName name="Gr_165">'[36]31.12.03'!$E$125:$E$142</definedName>
    <definedName name="Gr_170">'[36]31.12.03'!$E$144:$E$164</definedName>
    <definedName name="Gr_179">'[36]31.12.03'!$E$166:$E$167</definedName>
    <definedName name="Gr_181">'[36]31.12.03'!$E$169:$E$182</definedName>
    <definedName name="Gr_183">'[36]31.12.03'!$E$184:$E$197</definedName>
    <definedName name="Gr_185">'[36]31.12.03'!$E$199:$E$217</definedName>
    <definedName name="Gr_189">'[36]31.12.03'!$E$219:$E$225</definedName>
    <definedName name="Gr_201">'[36]31.12.03'!$E$228:$E$232</definedName>
    <definedName name="Gr_202">'[36]31.12.03'!$E$234:$E$237</definedName>
    <definedName name="Gr_203">'[36]31.12.03'!$E$239:$E$243</definedName>
    <definedName name="Gr_204">'[36]31.12.03'!$E$245:$E$249</definedName>
    <definedName name="Gr_205">'[36]31.12.03'!$E$251:$E$263</definedName>
    <definedName name="Gr_206">'[36]31.12.03'!$E$259:$E$263</definedName>
    <definedName name="Gr_211">'[36]31.12.03'!$E$265:$E$267</definedName>
    <definedName name="Gr_212">'[36]31.12.03'!$E$269:$E$282</definedName>
    <definedName name="Gr_215">'[36]31.12.03'!$E$284:$E$286</definedName>
    <definedName name="Gr_220">'[36]31.12.03'!$E$288:$E$316</definedName>
    <definedName name="Gr_230">'[36]31.12.03'!$E$320:$E$323</definedName>
    <definedName name="Gr_240">'[36]31.12.03'!$E$325:$E$326</definedName>
    <definedName name="Gr_255">'[36]31.12.03'!$E$328:$E$329</definedName>
    <definedName name="Gr_270">'[36]31.12.03'!$E$331:$E$362</definedName>
    <definedName name="Gr_279">'[36]31.12.03'!$E$364:$E$366</definedName>
    <definedName name="Gr_281">'[36]31.12.03'!$E$368:$E$376</definedName>
    <definedName name="Gr_283">'[36]31.12.03'!$E$378:$E$385</definedName>
    <definedName name="Gr_285">'[36]31.12.03'!$E$387:$E$404</definedName>
    <definedName name="Gr_289">'[36]31.12.03'!$E$406:$E$412</definedName>
    <definedName name="Gr_300">'[36]31.12.03'!$E$415:$E$423</definedName>
    <definedName name="Gr_310">'[36]31.12.03'!$E$425</definedName>
    <definedName name="Gr_350">'[36]31.12.03'!$E$427:$E$436</definedName>
    <definedName name="Gr_405">'[36]31.12.03'!$E$439:$E$440</definedName>
    <definedName name="Gr_410">'[36]31.12.03'!$E$442:$E$445</definedName>
    <definedName name="Gr_420">'[36]31.12.03'!$E$447:$E$448</definedName>
    <definedName name="Gr_425">'[36]31.12.03'!$E$450:$E$462</definedName>
    <definedName name="Gr_430">'[36]31.12.03'!$E$464:$E$472</definedName>
    <definedName name="Gr_432">'[36]31.12.03'!$E$474:$E$479</definedName>
    <definedName name="Gr_435">'[36]31.12.03'!$E$481:$E$483</definedName>
    <definedName name="Gr_440">'[36]31.12.03'!$E$485:$E$500</definedName>
    <definedName name="Gr_445">'[36]31.12.03'!$E$502:$E$505</definedName>
    <definedName name="Gr_447">'[36]31.12.03'!$E$509:$E$512</definedName>
    <definedName name="Gr_450">'[36]31.12.03'!$E$514:$E$524</definedName>
    <definedName name="Gr_460">'[36]31.12.03'!$E$526:$E$539</definedName>
    <definedName name="Gr_470">'[36]31.12.03'!$E$541:$E$546</definedName>
    <definedName name="Gr_473">'[36]31.12.03'!$E$548:$E$551</definedName>
    <definedName name="Gr_485">'[36]31.12.03'!$E$553:$E$556</definedName>
    <definedName name="Gr_487">'[36]31.12.03'!$E$558:$E$559</definedName>
    <definedName name="Gr_489">'[36]31.12.03'!$E$561:$E$566</definedName>
    <definedName name="Gr_492">'[36]31.12.03'!$E$570:$E$571</definedName>
    <definedName name="Gr_494">'[36]31.12.03'!$E$573:$E$575</definedName>
    <definedName name="Gr_502">'[36]31.12.03'!$E$579:$E$583</definedName>
    <definedName name="Gr_503">'[36]31.12.03'!$E$585:$E$588</definedName>
    <definedName name="Gr_504">'[36]31.12.03'!$E$590:$E$593</definedName>
    <definedName name="Gr_505">'[36]31.12.03'!$E$595:$E$602</definedName>
    <definedName name="Gr_506">'[36]31.12.03'!$E$604:$E$608</definedName>
    <definedName name="Gr_509">'[36]31.12.03'!$E$610:$E$611</definedName>
    <definedName name="Gr_511">'[36]31.12.03'!$E$613:$E$615</definedName>
    <definedName name="Gr_512">'[36]31.12.03'!$E$617:$E$630</definedName>
    <definedName name="Gr_515">'[36]31.12.03'!$E$632:$E$634</definedName>
    <definedName name="Gr_520">'[36]31.12.03'!$E$636:$E$657</definedName>
    <definedName name="Gr_530">'[36]31.12.03'!$E$661:$E$665</definedName>
    <definedName name="Gr_540">'[36]31.12.03'!$E$667:$E$668</definedName>
    <definedName name="Gr_545">'[36]31.12.03'!$E$670:$E$684</definedName>
    <definedName name="Gr_550">'[36]31.12.03'!$E$686:$E$696</definedName>
    <definedName name="Gr_560">'[36]31.12.03'!$E$698:$E$706</definedName>
    <definedName name="Gr_570">'[36]31.12.03'!$E$708:$E$713</definedName>
    <definedName name="Gr_572">'[36]31.12.03'!$E$715:$E$716</definedName>
    <definedName name="Gr_573">'[36]31.12.03'!$E$718:$E$721</definedName>
    <definedName name="Gr_574">'[36]31.12.03'!$E$723:$E$734</definedName>
    <definedName name="Gr_576">'[36]31.12.03'!$E$736:$E$742</definedName>
    <definedName name="Gr_578">'[36]31.12.03'!$E$744:$E$751</definedName>
    <definedName name="Gr_585">'[36]31.12.03'!$E$753:$E$756</definedName>
    <definedName name="Gr_587">'[36]31.12.03'!$E$758:$E$759</definedName>
    <definedName name="Gr_589">'[36]31.12.03'!$E$761:$E$766</definedName>
    <definedName name="Gr_592">'[36]31.12.03'!$E$770:$E$774</definedName>
    <definedName name="Gr_594">'[36]31.12.03'!$E$776:$E$778</definedName>
    <definedName name="Gr_600">'[36]31.12.03'!$E$782:$E$785</definedName>
    <definedName name="Gr_605">'[36]31.12.03'!$E$787:$E$788</definedName>
    <definedName name="Gr_610">'[36]31.12.03'!$E$791:$E$792</definedName>
    <definedName name="Gr_615">'[36]31.12.03'!$E$795:$E$796</definedName>
    <definedName name="Gr_620">'[36]31.12.03'!$E$799:$E$806</definedName>
    <definedName name="Gr_630">'[36]31.12.03'!$E$808:$E$814</definedName>
    <definedName name="Gr_640">'[36]31.12.03'!$E$816:$E$819</definedName>
    <definedName name="Gr_650">'[36]31.12.03'!$E$822:$E$825</definedName>
    <definedName name="Gr_655">'[36]31.12.03'!$E$827:$E$828</definedName>
    <definedName name="Gr_660">'[36]31.12.03'!$E$831:$E$832</definedName>
    <definedName name="Gr_665">'[36]31.12.03'!$E$835:$E$836</definedName>
    <definedName name="Gr_670">'[36]31.12.03'!$E$839:$E$846</definedName>
    <definedName name="Gr_680">'[36]31.12.03'!$E$848:$E$854</definedName>
    <definedName name="Gr_690">'[36]31.12.03'!$E$856:$E$859</definedName>
    <definedName name="Gr_710">'[36]31.12.03'!$E$862:$E$866</definedName>
    <definedName name="Gr_720">'[36]31.12.03'!$E$868:$E$870</definedName>
    <definedName name="Gr_730">'[36]31.12.03'!$E$872:$E$878</definedName>
    <definedName name="Gr_740">'[36]31.12.03'!$E$880:$E$893</definedName>
    <definedName name="Gr_750">'[36]31.12.03'!$E$895:$E$899</definedName>
    <definedName name="grp">#REF!</definedName>
    <definedName name="H">#REF!</definedName>
    <definedName name="header1">#REF!</definedName>
    <definedName name="HEDACT">#REF!</definedName>
    <definedName name="HEDPOS">#REF!</definedName>
    <definedName name="HEDPOSBYR">#REF!</definedName>
    <definedName name="HELP">#REF!</definedName>
    <definedName name="hgf">#REF!</definedName>
    <definedName name="hghg">#REF!</definedName>
    <definedName name="HILH">[0]!HILH</definedName>
    <definedName name="I0">'[37]A-20'!$E$149</definedName>
    <definedName name="IAS_BS1998">#REF!</definedName>
    <definedName name="IAS_IS1998">#REF!</definedName>
    <definedName name="Igr_100">'[36]31.12.03'!$E$7</definedName>
    <definedName name="Igr_101">'[36]31.12.03'!$E$14</definedName>
    <definedName name="Igr_105">'[36]31.12.03'!$E$18</definedName>
    <definedName name="Igr_110">'[36]31.12.03'!$E$21</definedName>
    <definedName name="Igr_120">'[36]31.12.03'!$E$26</definedName>
    <definedName name="Igr_125">'[36]31.12.03'!$E$35</definedName>
    <definedName name="Igr_130">'[36]31.12.03'!$E$49</definedName>
    <definedName name="Igr_132">'[36]31.12.03'!$E$60</definedName>
    <definedName name="Igr_135">'[36]31.12.03'!$E$70</definedName>
    <definedName name="Igr_140">'[36]31.12.03'!$E$74</definedName>
    <definedName name="Igr_145">'[36]31.12.03'!$E$95</definedName>
    <definedName name="Igr_146">'[36]31.12.03'!$E$105</definedName>
    <definedName name="Igr_147">'[36]31.12.03'!$E$112</definedName>
    <definedName name="Igr_148">'[36]31.12.03'!$E$103</definedName>
    <definedName name="Igr_155">'[36]31.12.03'!$E$117</definedName>
    <definedName name="Igr_160">'[36]31.12.03'!$E$120</definedName>
    <definedName name="Igr_165">'[36]31.12.03'!$E$124</definedName>
    <definedName name="Igr_170">'[36]31.12.03'!$E$143</definedName>
    <definedName name="Igr_179">'[36]31.12.03'!$E$165</definedName>
    <definedName name="Igr_181">'[36]31.12.03'!$E$168</definedName>
    <definedName name="Igr_183">'[36]31.12.03'!$E$183</definedName>
    <definedName name="Igr_185">'[36]31.12.03'!$E$198</definedName>
    <definedName name="Igr_189">'[36]31.12.03'!$E$218</definedName>
    <definedName name="Igr_201">'[36]31.12.03'!$E$227</definedName>
    <definedName name="Igr_202">'[36]31.12.03'!$E$233</definedName>
    <definedName name="Igr_203">'[36]31.12.03'!$E$238</definedName>
    <definedName name="Igr_204">'[36]31.12.03'!$E$244</definedName>
    <definedName name="Igr_205">'[36]31.12.03'!$E$250</definedName>
    <definedName name="Igr_211">'[36]31.12.03'!$E$264</definedName>
    <definedName name="Igr_212">'[36]31.12.03'!$E$268</definedName>
    <definedName name="Igr_215">'[36]31.12.03'!$E$283</definedName>
    <definedName name="Igr_220">'[36]31.12.03'!$E$287</definedName>
    <definedName name="Igr_225">'[36]31.12.03'!$E$317</definedName>
    <definedName name="Igr_230">'[36]31.12.03'!$E$319</definedName>
    <definedName name="Igr_240">'[36]31.12.03'!$E$324</definedName>
    <definedName name="Igr_255">'[36]31.12.03'!$E$327</definedName>
    <definedName name="Igr_270">'[36]31.12.03'!$E$330</definedName>
    <definedName name="Igr_279">'[36]31.12.03'!$E$363</definedName>
    <definedName name="Igr_281">'[36]31.12.03'!$E$367</definedName>
    <definedName name="Igr_283">'[36]31.12.03'!$E$377</definedName>
    <definedName name="Igr_285">'[36]31.12.03'!$E$386</definedName>
    <definedName name="Igr_289">'[36]31.12.03'!$E$405</definedName>
    <definedName name="Igr_300">'[36]31.12.03'!$E$414</definedName>
    <definedName name="Igr_310">'[36]31.12.03'!$E$424</definedName>
    <definedName name="Igr_350">'[36]31.12.03'!$E$426</definedName>
    <definedName name="Igr_405">'[36]31.12.03'!$E$438</definedName>
    <definedName name="Igr_410">'[36]31.12.03'!$E$441</definedName>
    <definedName name="Igr_420">'[36]31.12.03'!$E$446</definedName>
    <definedName name="Igr_425">'[36]31.12.03'!$E$449</definedName>
    <definedName name="Igr_430">'[36]31.12.03'!$E$463</definedName>
    <definedName name="Igr_432">'[36]31.12.03'!$E$473</definedName>
    <definedName name="Igr_435">'[36]31.12.03'!$E$480</definedName>
    <definedName name="Igr_440">'[36]31.12.03'!$E$484</definedName>
    <definedName name="Igr_445">'[36]31.12.03'!$E$501</definedName>
    <definedName name="Igr_446">'[36]31.12.03'!$E$506</definedName>
    <definedName name="Igr_447">'[36]31.12.03'!$E$508</definedName>
    <definedName name="Igr_450">'[36]31.12.03'!$E$513</definedName>
    <definedName name="Igr_460">'[36]31.12.03'!$E$525</definedName>
    <definedName name="Igr_470">'[36]31.12.03'!$E$540</definedName>
    <definedName name="Igr_473">'[36]31.12.03'!$E$547</definedName>
    <definedName name="Igr_485">'[36]31.12.03'!$E$552</definedName>
    <definedName name="Igr_487">'[36]31.12.03'!$E$557</definedName>
    <definedName name="Igr_489">'[36]31.12.03'!$E$560</definedName>
    <definedName name="Igr_490">'[36]31.12.03'!$E$567</definedName>
    <definedName name="Igr_492">'[36]31.12.03'!$E$569</definedName>
    <definedName name="Igr_494">'[36]31.12.03'!$E$572</definedName>
    <definedName name="Igr_499">'[36]31.12.03'!$E$576</definedName>
    <definedName name="Igr_502">'[36]31.12.03'!$E$578</definedName>
    <definedName name="Igr_503">'[36]31.12.03'!$E$584</definedName>
    <definedName name="Igr_504">'[36]31.12.03'!$E$589</definedName>
    <definedName name="Igr_505">'[36]31.12.03'!$E$594</definedName>
    <definedName name="Igr_506">'[36]31.12.03'!$E$603</definedName>
    <definedName name="Igr_509">'[36]31.12.03'!$E$609</definedName>
    <definedName name="Igr_511">'[36]31.12.03'!$E$612</definedName>
    <definedName name="Igr_512">'[36]31.12.03'!$E$616</definedName>
    <definedName name="Igr_515">'[36]31.12.03'!$E$631</definedName>
    <definedName name="Igr_520">'[36]31.12.03'!$E$635</definedName>
    <definedName name="Igr_525">'[36]31.12.03'!$E$658</definedName>
    <definedName name="Igr_530">'[36]31.12.03'!$E$660</definedName>
    <definedName name="Igr_540">'[36]31.12.03'!$E$666</definedName>
    <definedName name="Igr_545">'[36]31.12.03'!$E$669</definedName>
    <definedName name="Igr_550">'[36]31.12.03'!$E$685</definedName>
    <definedName name="Igr_560">'[36]31.12.03'!$E$697</definedName>
    <definedName name="Igr_570">'[36]31.12.03'!$E$707</definedName>
    <definedName name="Igr_572">'[36]31.12.03'!$E$714</definedName>
    <definedName name="Igr_573">'[36]31.12.03'!$E$717</definedName>
    <definedName name="Igr_574">'[36]31.12.03'!$E$722</definedName>
    <definedName name="Igr_576">'[36]31.12.03'!$E$735</definedName>
    <definedName name="Igr_578">'[36]31.12.03'!$E$743</definedName>
    <definedName name="Igr_585">'[36]31.12.03'!$E$752</definedName>
    <definedName name="Igr_587">'[36]31.12.03'!$E$757</definedName>
    <definedName name="Igr_589">'[36]31.12.03'!$E$760</definedName>
    <definedName name="Igr_590">'[36]31.12.03'!$E$767</definedName>
    <definedName name="Igr_592">'[36]31.12.03'!$E$769</definedName>
    <definedName name="Igr_594">'[36]31.12.03'!$E$775</definedName>
    <definedName name="Igr_599">'[36]31.12.03'!$E$779</definedName>
    <definedName name="Igr_600">'[36]31.12.03'!$E$781</definedName>
    <definedName name="Igr_605">'[36]31.12.03'!$E$786</definedName>
    <definedName name="Igr_608">'[36]31.12.03'!$E$789</definedName>
    <definedName name="Igr_610">'[36]31.12.03'!$E$790</definedName>
    <definedName name="Igr_615">'[36]31.12.03'!$E$794</definedName>
    <definedName name="Igr_618">'[36]31.12.03'!$E$797</definedName>
    <definedName name="Igr_620">'[36]31.12.03'!$E$798</definedName>
    <definedName name="Igr_630">'[36]31.12.03'!$E$807</definedName>
    <definedName name="Igr_640">'[36]31.12.03'!$E$815</definedName>
    <definedName name="Igr_650">'[36]31.12.03'!$E$821</definedName>
    <definedName name="Igr_655">'[36]31.12.03'!$E$826</definedName>
    <definedName name="Igr_658">'[36]31.12.03'!$E$829</definedName>
    <definedName name="Igr_660">'[36]31.12.03'!$E$830</definedName>
    <definedName name="Igr_665">'[36]31.12.03'!$E$834</definedName>
    <definedName name="Igr_668">'[36]31.12.03'!$E$837</definedName>
    <definedName name="Igr_670">'[36]31.12.03'!$E$838</definedName>
    <definedName name="Igr_680">'[36]31.12.03'!$E$847</definedName>
    <definedName name="Igr_690">'[36]31.12.03'!$E$855</definedName>
    <definedName name="Igr_710">'[36]31.12.03'!$E$861</definedName>
    <definedName name="Igr_720">'[36]31.12.03'!$E$867</definedName>
    <definedName name="Igr_730">'[36]31.12.03'!$E$871</definedName>
    <definedName name="Igr_740">'[36]31.12.03'!$E$879</definedName>
    <definedName name="Igr_750">'[36]31.12.03'!$E$894</definedName>
    <definedName name="Ik_1">'[36]31.12.03'!$E$226</definedName>
    <definedName name="Ik_2">'[36]31.12.03'!$E$413</definedName>
    <definedName name="Ik_3">'[36]31.12.03'!$E$437</definedName>
    <definedName name="Ik_4">'[36]31.12.03'!$E$577</definedName>
    <definedName name="Ik_5">'[36]31.12.03'!$E$780</definedName>
    <definedName name="Im_64">'[36]31.12.03'!$E$820</definedName>
    <definedName name="Im_66">'[36]31.12.03'!$E$860</definedName>
    <definedName name="inter">#REF!</definedName>
    <definedName name="Interest_accrued">#REF!</definedName>
    <definedName name="interm_level">'[18]Threshold Table'!$D$6:$F$11</definedName>
    <definedName name="INV">#REF!</definedName>
    <definedName name="Inventory_close">[38]BS!#REF!</definedName>
    <definedName name="Inventory_open">[38]BS!#REF!</definedName>
    <definedName name="ISO">[39]SETUP!$D$11</definedName>
    <definedName name="Iss">[33]Settings!#REF!</definedName>
    <definedName name="item">[40]Статьи!$A$3:$B$55</definedName>
    <definedName name="itemm">[41]Статьи!$A$3:$B$42</definedName>
    <definedName name="j" hidden="1">'[12]Prelim Cost'!$B$33:$L$33</definedName>
    <definedName name="kjh">[0]!kjh</definedName>
    <definedName name="kjj" hidden="1">'[9]Prelim Cost'!$B$31:$L$31</definedName>
    <definedName name="klk">#REF!</definedName>
    <definedName name="l" hidden="1">'[12]Prelim Cost'!$B$36:$L$36</definedName>
    <definedName name="L_Adjust">[42]Links!$H$1:$H$65536</definedName>
    <definedName name="L_AJE_Tot">[42]Links!$G$1:$G$65536</definedName>
    <definedName name="L_CY_Beg">[42]Links!$F$1:$F$65536</definedName>
    <definedName name="L_CY_End">[42]Links!$J$1:$J$65536</definedName>
    <definedName name="L_PY_End">[42]Links!$K$1:$K$65536</definedName>
    <definedName name="L_RJE_Tot">[42]Links!$I$1:$I$65536</definedName>
    <definedName name="Libor_Rate_12">#REF!</definedName>
    <definedName name="Libor_Rate_3">#REF!</definedName>
    <definedName name="Libor_Rate_6">#REF!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kj">[0]!lkj</definedName>
    <definedName name="loan" hidden="1">{"Summary report",#N/A,FALSE,"BBH";"Details - chart",#N/A,FALSE,"BBH"}</definedName>
    <definedName name="Loan_from_Halyk">'[32]22'!#REF!</definedName>
    <definedName name="Loan_Halyk_acquisition">'[43]5'!$C$28</definedName>
    <definedName name="loan08">#REF!</definedName>
    <definedName name="loan09_not_zalog">#REF!</definedName>
    <definedName name="Loans_CP">[38]BS!#REF!</definedName>
    <definedName name="Loans_NP">[38]BS!#REF!</definedName>
    <definedName name="log_file_path">#REF!</definedName>
    <definedName name="LP">#REF!</definedName>
    <definedName name="M">[25]Anlagevermögen!$A$1:$Z$29</definedName>
    <definedName name="M12_COSTS">#REF!</definedName>
    <definedName name="M13_TRADEREC">#REF!</definedName>
    <definedName name="mara" hidden="1">{"Summary report",#N/A,FALSE,"BBH";"Details - chart",#N/A,FALSE,"BBH"}</definedName>
    <definedName name="MATURITIESBYYR">#REF!</definedName>
    <definedName name="Member">#REF!</definedName>
    <definedName name="MEWarning" hidden="1">1</definedName>
    <definedName name="MIF">#REF!</definedName>
    <definedName name="MIN_Sal_from_July">#REF!</definedName>
    <definedName name="MIN_SALARY">#REF!</definedName>
    <definedName name="MINED">'[12]CamKum Prod'!$H$17</definedName>
    <definedName name="mmm">[39]SETUP!$D$12</definedName>
    <definedName name="Monetary_Precision">#REF!</definedName>
    <definedName name="month">'[33]std tabel'!$C$5</definedName>
    <definedName name="mrp">#REF!</definedName>
    <definedName name="n">[0]!n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BK">89.57</definedName>
    <definedName name="Net_Price">#REF!</definedName>
    <definedName name="Net_price_04">#REF!</definedName>
    <definedName name="Net_price_07">#REF!</definedName>
    <definedName name="NFC">[26]IS!#REF!</definedName>
    <definedName name="nter">#REF!</definedName>
    <definedName name="Number_of_payments_during_one_year">#REF!</definedName>
    <definedName name="NYN">'[44]G-60'!$B$1:$B$65536</definedName>
    <definedName name="o">#REF!</definedName>
    <definedName name="Office">#REF!</definedName>
    <definedName name="oi">#REF!</definedName>
    <definedName name="oikjlkj">#REF!</definedName>
    <definedName name="OOE">[32]IS!#REF!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[26]IS!#REF!</definedName>
    <definedName name="p" hidden="1">'[12]Prelim Cost'!$B$31:$L$31</definedName>
    <definedName name="Payables_close">[38]BS!#REF!</definedName>
    <definedName name="Payables_open">[38]BS!#REF!</definedName>
    <definedName name="period">'[33]std tabel'!$C$4</definedName>
    <definedName name="PL_M1">#REF!</definedName>
    <definedName name="PopDate">[17]SMSTemp!$B$7</definedName>
    <definedName name="POURED">'[12]CamKum Prod'!$H$28</definedName>
    <definedName name="pr">[45]Anlagevermögen!$A$1:$Z$29</definedName>
    <definedName name="PrepBy">[17]SMSTemp!$B$6</definedName>
    <definedName name="PreviousPeriod">[29]ДДС!$E$11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a">#REF!</definedName>
    <definedName name="printb">#REF!</definedName>
    <definedName name="printc">#REF!</definedName>
    <definedName name="printk">#REF!</definedName>
    <definedName name="Prior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'[15]Income Statement'!#REF!</definedName>
    <definedName name="PY_Cash">#REF!</definedName>
    <definedName name="PY_Common_Equity">#REF!</definedName>
    <definedName name="PY_Cost_of_Sales">'[15]Income Statement'!#REF!</definedName>
    <definedName name="PY_Current_Liabilities">'[15]Bal Sheet'!#REF!</definedName>
    <definedName name="PY_Depreciation">'[15]Income Statement'!#REF!</definedName>
    <definedName name="PY_Gross_Profit">'[15]Income Statement'!#REF!</definedName>
    <definedName name="PY_Inc_Bef_Tax">#REF!</definedName>
    <definedName name="PY_Intangible_Assets">#REF!</definedName>
    <definedName name="PY_Interest_Expense">'[15]Income Statement'!#REF!</definedName>
    <definedName name="PY_Inventory">#REF!</definedName>
    <definedName name="PY_LIABIL_EQUITY">#REF!</definedName>
    <definedName name="PY_LT_Debt">#REF!</definedName>
    <definedName name="PY_Market_Value_of_Equity">'[15]Income Statement'!#REF!</definedName>
    <definedName name="PY_Marketable_Sec">'[15]Bal Sheet'!#REF!</definedName>
    <definedName name="PY_NET_PROFIT">'[15]Income Statement'!#REF!</definedName>
    <definedName name="PY_Net_Revenue">#REF!</definedName>
    <definedName name="PY_Operating_Inc">'[15]Income Statement'!#REF!</definedName>
    <definedName name="PY_Operating_Income">'[15]Income Statement'!#REF!</definedName>
    <definedName name="PY_Other_Curr_Assets">#REF!</definedName>
    <definedName name="PY_Other_Exp">'[15]Income Statement'!#REF!</definedName>
    <definedName name="PY_Other_LT_Assets">'[15]Bal Sheet'!#REF!</definedName>
    <definedName name="PY_Other_LT_Liabilities">#REF!</definedName>
    <definedName name="PY_Preferred_Stock">'[15]Bal Sheet'!#REF!</definedName>
    <definedName name="PY_QUICK_ASSETS">#REF!</definedName>
    <definedName name="PY_Retained_Earnings">#REF!</definedName>
    <definedName name="PY_Selling">'[15]Income Statement'!#REF!</definedName>
    <definedName name="PY_Tangible_Assets">#REF!</definedName>
    <definedName name="PY_Tangible_Net_Worth">'[15]Income Statement'!#REF!</definedName>
    <definedName name="PY_Taxes">'[15]Income Statement'!#REF!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'[15]Income Statement'!#REF!</definedName>
    <definedName name="PY2_Accounts_Receivable">#REF!</definedName>
    <definedName name="PY2_Administration">'[15]Income Statement'!#REF!</definedName>
    <definedName name="PY2_Cash">#REF!</definedName>
    <definedName name="PY2_Common_Equity">#REF!</definedName>
    <definedName name="PY2_Cost_of_Sales">'[15]Income Statement'!#REF!</definedName>
    <definedName name="PY2_Current_Liabilities">'[15]Bal Sheet'!#REF!</definedName>
    <definedName name="PY2_Depreciation">'[15]Income Statement'!#REF!</definedName>
    <definedName name="PY2_Gross_Profit">'[15]Income Statement'!#REF!</definedName>
    <definedName name="PY2_Inc_Bef_Tax">#REF!</definedName>
    <definedName name="PY2_Intangible_Assets">#REF!</definedName>
    <definedName name="PY2_Interest_Expense">'[15]Income Statement'!#REF!</definedName>
    <definedName name="PY2_Inventory">#REF!</definedName>
    <definedName name="PY2_LIABIL_EQUITY">#REF!</definedName>
    <definedName name="PY2_LT_Debt">#REF!</definedName>
    <definedName name="PY2_Marketable_Sec">'[15]Bal Sheet'!#REF!</definedName>
    <definedName name="PY2_NET_PROFIT">'[15]Income Statement'!#REF!</definedName>
    <definedName name="PY2_Net_Revenue">#REF!</definedName>
    <definedName name="PY2_Operating_Inc">'[15]Income Statement'!#REF!</definedName>
    <definedName name="PY2_Operating_Income">'[15]Income Statement'!#REF!</definedName>
    <definedName name="PY2_Other_Curr_Assets">#REF!</definedName>
    <definedName name="PY2_Other_Exp.">'[15]Income Statement'!#REF!</definedName>
    <definedName name="PY2_Other_LT_Assets">'[15]Bal Sheet'!#REF!</definedName>
    <definedName name="PY2_Other_LT_Liabilities">#REF!</definedName>
    <definedName name="PY2_Preferred_Stock">'[15]Bal Sheet'!#REF!</definedName>
    <definedName name="PY2_QUICK_ASSETS">#REF!</definedName>
    <definedName name="PY2_Retained_Earnings">#REF!</definedName>
    <definedName name="PY2_Selling">'[15]Income Statement'!#REF!</definedName>
    <definedName name="PY2_Tangible_Assets">#REF!</definedName>
    <definedName name="PY2_Tangible_Net_Worth">'[15]Income Statement'!#REF!</definedName>
    <definedName name="PY2_Taxes">'[15]Income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'[15]Income Statement'!#REF!</definedName>
    <definedName name="PYTB">[46]PYTB!$A$1:$B$835</definedName>
    <definedName name="q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R_BEG">#REF!</definedName>
    <definedName name="R_END">#REF!</definedName>
    <definedName name="R_Factor">#REF!</definedName>
    <definedName name="R_INS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eceivables_close">[38]BS!#REF!</definedName>
    <definedName name="Receivables_open">[38]BS!#REF!</definedName>
    <definedName name="RECONC_DEPR">#REF!</definedName>
    <definedName name="Ref_1">'[47]FA Movement Kyrg'!$E$22</definedName>
    <definedName name="Ref_10">'[47]FA Movement Kyrg'!$I$39</definedName>
    <definedName name="Ref_11">'[47]FA Movement Kyrg'!$K$39</definedName>
    <definedName name="Ref_12">'[47]FA Movement Kyrg'!$K$17</definedName>
    <definedName name="Ref_13">'[47]FA Movement Kyrg'!$C$17</definedName>
    <definedName name="Ref_14">'[47]FA Movement Kyrg'!$E$17</definedName>
    <definedName name="Ref_2">'[47]FA Movement Kyrg'!$A$1</definedName>
    <definedName name="Ref_3">#REF!</definedName>
    <definedName name="Ref_4">'[47]FA Movement Kyrg'!$A$19</definedName>
    <definedName name="Ref_5">'[47]FA Movement Kyrg'!$C$17</definedName>
    <definedName name="Ref_6">'[47]FA Movement Kyrg'!$K$17</definedName>
    <definedName name="Ref_7">'[47]FA Movement Kyrg'!$C$28</definedName>
    <definedName name="Ref_8">'[47]FA Movement Kyrg'!$C$28</definedName>
    <definedName name="Ref_9">'[47]FA Movement Kyrg'!$K$28</definedName>
    <definedName name="Residual_difference">#REF!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tt">[48]Статьи!$A$3:$B$55</definedName>
    <definedName name="Revenue">[26]IS!#REF!</definedName>
    <definedName name="rty" hidden="1">'[9]Prelim Cost'!$B$31:$L$31</definedName>
    <definedName name="RUR">4.97</definedName>
    <definedName name="rus">#REF!</definedName>
    <definedName name="s">#REF!</definedName>
    <definedName name="S_AcctDes">[16]Securities!$A$1:$A$65536</definedName>
    <definedName name="S_Adjust">#REF!</definedName>
    <definedName name="S_Adjust_Data">[42]Lead!$I$1:$I$55</definedName>
    <definedName name="S_Adjust_GT">#REF!</definedName>
    <definedName name="S_AJE_Tot">#REF!</definedName>
    <definedName name="S_AJE_Tot_Data">[42]Lead!$H$1:$H$55</definedName>
    <definedName name="S_AJE_Tot_GT">#REF!</definedName>
    <definedName name="S_CompNum">[16]Securities!#REF!</definedName>
    <definedName name="S_CY_Beg">[16]Securities!$B$1:$B$65536</definedName>
    <definedName name="S_CY_Beg_Data">[42]Lead!$F$1:$F$55</definedName>
    <definedName name="S_CY_Beg_GT">[16]Securities!#REF!</definedName>
    <definedName name="S_CY_End">#REF!</definedName>
    <definedName name="S_CY_End_Data">[42]Lead!$K$1:$K$55</definedName>
    <definedName name="S_CY_End_GT">#REF!</definedName>
    <definedName name="S_Diff_Amt">#REF!</definedName>
    <definedName name="S_Diff_Pct">#REF!</definedName>
    <definedName name="S_GrpNum">[16]Securities!#REF!</definedName>
    <definedName name="S_Headings">#REF!</definedName>
    <definedName name="S_KeyValue">[16]Securities!#REF!</definedName>
    <definedName name="S_PY_End">[16]Securities!$G$1:$G$65536</definedName>
    <definedName name="S_PY_End_Data">[42]Lead!$M$1:$M$55</definedName>
    <definedName name="S_PY_End_GT">[16]Securities!#REF!</definedName>
    <definedName name="S_RJE_Tot">#REF!</definedName>
    <definedName name="S_RJE_Tot_Data">[42]Lead!$J$1:$J$55</definedName>
    <definedName name="S_RJE_Tot_GT">#REF!</definedName>
    <definedName name="S_RowNum">[16]Securities!#REF!</definedName>
    <definedName name="Sales_groupunits">#REF!</definedName>
    <definedName name="Sales_groupunits_F19">#REF!</definedName>
    <definedName name="SATBLT">[19]!SATBLT</definedName>
    <definedName name="SATBUS">[19]!SATBUS</definedName>
    <definedName name="SATRAP">[19]!SATRAP</definedName>
    <definedName name="sd">#REF!</definedName>
    <definedName name="SellingExp">[26]IS!#REF!</definedName>
    <definedName name="ser">#REF!</definedName>
    <definedName name="sfd">#REF!</definedName>
    <definedName name="Shapka">#REF!</definedName>
    <definedName name="Shapka1">#REF!</definedName>
    <definedName name="Shapka10">#REF!</definedName>
    <definedName name="SOCFUND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t_4_b">'[49]B 1'!#REF!</definedName>
    <definedName name="t1b00">#REF!</definedName>
    <definedName name="t1b01">#REF!</definedName>
    <definedName name="t1c00" localSheetId="1">'[50]C 25'!#REF!</definedName>
    <definedName name="t1c00">'[50]C 25'!#REF!</definedName>
    <definedName name="t1c01">'[50]C 25'!#REF!</definedName>
    <definedName name="t1d00" localSheetId="1">#REF!</definedName>
    <definedName name="t1d00">#REF!</definedName>
    <definedName name="t1d01" localSheetId="1">#REF!</definedName>
    <definedName name="t1d01">#REF!</definedName>
    <definedName name="t1e01" localSheetId="1">'[49]B 1'!#REF!</definedName>
    <definedName name="t1e01">'[49]B 1'!#REF!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 localSheetId="1">'[50]C 25'!#REF!</definedName>
    <definedName name="t2c00">'[50]C 25'!#REF!</definedName>
    <definedName name="t2c01">'[50]C 25'!#REF!</definedName>
    <definedName name="t2d00" localSheetId="1">#REF!</definedName>
    <definedName name="t2d00">#REF!</definedName>
    <definedName name="t2d01" localSheetId="1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 localSheetId="1">'[49]B 1'!#REF!</definedName>
    <definedName name="t4b">'[49]B 1'!#REF!</definedName>
    <definedName name="t4b00">#REF!</definedName>
    <definedName name="t4b01">#REF!</definedName>
    <definedName name="t4c00" localSheetId="1">'[50]C 25'!#REF!</definedName>
    <definedName name="t4c00">'[50]C 25'!#REF!</definedName>
    <definedName name="t4c01">'[50]C 25'!#REF!</definedName>
    <definedName name="t4d00" localSheetId="1">#REF!</definedName>
    <definedName name="t4d00">#REF!</definedName>
    <definedName name="t4d01" localSheetId="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 localSheetId="1">'[49]B 1'!#REF!</definedName>
    <definedName name="t5b">'[49]B 1'!#REF!</definedName>
    <definedName name="t5b00">#REF!</definedName>
    <definedName name="t5b01">#REF!</definedName>
    <definedName name="t5c00" localSheetId="1">'[50]C 25'!#REF!</definedName>
    <definedName name="t5c00">'[50]C 25'!#REF!</definedName>
    <definedName name="t5c01">'[50]C 25'!#REF!</definedName>
    <definedName name="t5d00" localSheetId="1">#REF!</definedName>
    <definedName name="t5d00">#REF!</definedName>
    <definedName name="t5d01" localSheetId="1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le">#REF!</definedName>
    <definedName name="Table10">'[51]Intercompany transactions'!$A$264:$X$290</definedName>
    <definedName name="Table13">'[51]Intercompany transactions'!$A$345:$AB$372</definedName>
    <definedName name="Table14">'[51]Intercompany transactions'!$A$373:$X$398</definedName>
    <definedName name="Table19">'[51]Intercompany transactions'!$A$505:$X$531</definedName>
    <definedName name="Table20">'[51]Intercompany transactions'!$A$532:$X$558</definedName>
    <definedName name="Table21">'[51]Intercompany transactions'!$A$559:$Y$585</definedName>
    <definedName name="Table22">'[51]Intercompany transactions'!$A$586:$X$612</definedName>
    <definedName name="Table7">'[51]Intercompany transactions'!$A$183:$X$209</definedName>
    <definedName name="Table8">'[51]Intercompany transactions'!$A$210:$X$236</definedName>
    <definedName name="Table9">'[51]Intercompany transactions'!$A$237:$X$263</definedName>
    <definedName name="taxrate">#REF!</definedName>
    <definedName name="templ_path">#REF!</definedName>
    <definedName name="TEST0">#REF!</definedName>
    <definedName name="TestDescription">[17]SMSTemp!$B$5</definedName>
    <definedName name="TESTHKEY">#REF!</definedName>
    <definedName name="TESTKEYS">#REF!</definedName>
    <definedName name="TESTVKEY">#REF!</definedName>
    <definedName name="Text1">#REF!</definedName>
    <definedName name="TextRefCopy1">[52]FS!$D$44</definedName>
    <definedName name="TextRefCopy10">#REF!</definedName>
    <definedName name="TextRefCopy100">#REF!</definedName>
    <definedName name="TextRefCopy101">'[53]FA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'[54]Additions testing'!#REF!</definedName>
    <definedName name="TextRefCopy113">#REF!</definedName>
    <definedName name="TextRefCopy114">#REF!</definedName>
    <definedName name="TextRefCopy115">#REF!</definedName>
    <definedName name="TextRefCopy116">'[54]Additions testing'!#REF!</definedName>
    <definedName name="TextRefCopy117">'[54]Additions testing'!#REF!</definedName>
    <definedName name="TextRefCopy118">#REF!</definedName>
    <definedName name="TextRefCopy119">#REF!</definedName>
    <definedName name="TextRefCopy12">#REF!</definedName>
    <definedName name="TextRefCopy120">'[55]P&amp;L'!$B$20</definedName>
    <definedName name="TextRefCopy122">[56]Rollforward!#REF!</definedName>
    <definedName name="TextRefCopy123">[57]Rollforward!#REF!</definedName>
    <definedName name="TextRefCopy126">'[54]Movement schedule'!#REF!</definedName>
    <definedName name="TextRefCopy13">#REF!</definedName>
    <definedName name="TextRefCopy133">'[54]Movement schedule'!#REF!</definedName>
    <definedName name="TextRefCopy14">#REF!</definedName>
    <definedName name="TextRefCopy147">'[58]Test of FA Installation'!#REF!</definedName>
    <definedName name="TextRefCopy149">'[58]Test of FA Installation'!#REF!</definedName>
    <definedName name="TextRefCopy15">#REF!</definedName>
    <definedName name="TextRefCopy151">'[58]Test of FA Installation'!#REF!</definedName>
    <definedName name="TextRefCopy153">'[58]Test of FA Installation'!#REF!</definedName>
    <definedName name="TextRefCopy154">'[58]Test of FA Installation'!#REF!</definedName>
    <definedName name="TextRefCopy156">'[58]Test of FA Installation'!#REF!</definedName>
    <definedName name="TextRefCopy158">'[58]Test of FA Installation'!#REF!</definedName>
    <definedName name="TextRefCopy16">#REF!</definedName>
    <definedName name="TextRefCopy160">'[58]Test of FA Installation'!#REF!</definedName>
    <definedName name="TextRefCopy162">'[58]Test of FA Installation'!#REF!</definedName>
    <definedName name="TextRefCopy164">'[58]Test of FA Installation'!#REF!</definedName>
    <definedName name="TextRefCopy166">'[58]Test of FA Installation'!#REF!</definedName>
    <definedName name="TextRefCopy17">#REF!</definedName>
    <definedName name="TextRefCopy170">'[58]Test of FA Installation'!#REF!</definedName>
    <definedName name="TextRefCopy172">'[58]Test of FA Installation'!#REF!</definedName>
    <definedName name="TextRefCopy173">'[58]Test of FA Installation'!#REF!</definedName>
    <definedName name="TextRefCopy175">'[58]Test of FA Installation'!#REF!</definedName>
    <definedName name="TextRefCopy177">'[58]Test of FA Installation'!#REF!</definedName>
    <definedName name="TextRefCopy179">'[58]Test of FA Installation'!#REF!</definedName>
    <definedName name="TextRefCopy18">#REF!</definedName>
    <definedName name="TextRefCopy181">'[58]Test of FA Installation'!#REF!</definedName>
    <definedName name="TextRefCopy19">'[53]FA Movement '!#REF!</definedName>
    <definedName name="TextRefCopy2">#REF!</definedName>
    <definedName name="TextRefCopy20">'[53]FA Movement '!#REF!</definedName>
    <definedName name="TextRefCopy21">'[53]FA Movement '!#REF!</definedName>
    <definedName name="TextRefCopy22">'[53]FA Movement '!#REF!</definedName>
    <definedName name="TextRefCopy23">'[53]FA Movement '!#REF!</definedName>
    <definedName name="TextRefCopy24">#REF!</definedName>
    <definedName name="TextRefCopy25">'[53]FA Movement '!#REF!</definedName>
    <definedName name="TextRefCopy26">'[53]FA Movement '!#REF!</definedName>
    <definedName name="TextRefCopy27">'[53]FA Movement '!#REF!</definedName>
    <definedName name="TextRefCopy28">'[53]FA Movement '!#REF!</definedName>
    <definedName name="TextRefCopy29">'[53]FA Movement '!#REF!</definedName>
    <definedName name="TextRefCopy3">#REF!</definedName>
    <definedName name="TextRefCopy30">'[53]FA Movement '!#REF!</definedName>
    <definedName name="TextRefCopy31">'[53]FA Movement '!#REF!</definedName>
    <definedName name="TextRefCopy32">'[53]FA Movement '!#REF!</definedName>
    <definedName name="TextRefCopy33">'[53]FA Movement '!#REF!</definedName>
    <definedName name="TextRefCopy34">'[53]FA Movement '!#REF!</definedName>
    <definedName name="TextRefCopy35">'[53]FA Movement '!#REF!</definedName>
    <definedName name="TextRefCopy36">'[53]FA Movement '!#REF!</definedName>
    <definedName name="TextRefCopy37">'[53]FA Movement '!#REF!</definedName>
    <definedName name="TextRefCopy38">'[53]FA Movement '!#REF!</definedName>
    <definedName name="TextRefCopy39">'[53]FA Movement '!#REF!</definedName>
    <definedName name="TextRefCopy4">#REF!</definedName>
    <definedName name="TextRefCopy40">'[53]FA Movement '!#REF!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'[53]FA Movement '!#REF!</definedName>
    <definedName name="TextRefCopy47">'[53]FA Movement '!#REF!</definedName>
    <definedName name="TextRefCopy48">[55]Provisions!$B$6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'[58]Test of FA Installation'!#REF!</definedName>
    <definedName name="TextRefCopy59">'[58]Test of FA Installation'!#REF!</definedName>
    <definedName name="TextRefCopy6">#REF!</definedName>
    <definedName name="TextRefCopy60">'[58]Test of FA Installation'!#REF!</definedName>
    <definedName name="TextRefCopy61">'[58]Test of FA Installation'!#REF!</definedName>
    <definedName name="TextRefCopy62">'[58]Test of FA Installation'!#REF!</definedName>
    <definedName name="TextRefCopy63">'[58]Test of FA Installation'!#REF!</definedName>
    <definedName name="TextRefCopy64">'[58]Test of FA Installation'!#REF!</definedName>
    <definedName name="TextRefCopy65">'[58]Test of FA Installation'!#REF!</definedName>
    <definedName name="TextRefCopy66">'[58]Test of FA Installation'!#REF!</definedName>
    <definedName name="TextRefCopy67">'[58]Test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[58]Additions!#REF!</definedName>
    <definedName name="TextRefCopy74">[59]breakdown!#REF!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'[58]Test of FA Installation'!#REF!</definedName>
    <definedName name="TextRefCopy8">#REF!</definedName>
    <definedName name="TextRefCopy80">[60]Datasheet!$G$16</definedName>
    <definedName name="TextRefCopy81">#REF!</definedName>
    <definedName name="TextRefCopy82">'[58]Test of FA Installation'!#REF!</definedName>
    <definedName name="TextRefCopy83">'[58]Test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'[54]depreciation testing'!#REF!</definedName>
    <definedName name="TextRefCopy9">#REF!</definedName>
    <definedName name="TextRefCopy90">#REF!</definedName>
    <definedName name="TextRefCopy91">'[61]% threshhold(salary)'!$C$6</definedName>
    <definedName name="TextRefCopy92">'[54]depreciation testing'!#REF!</definedName>
    <definedName name="TextRefCopy93">'[61]% threshhold(salary)'!$B$5</definedName>
    <definedName name="TextRefCopy94">#REF!</definedName>
    <definedName name="TextRefCopy95">'[62]depreciation testing'!#REF!</definedName>
    <definedName name="TextRefCopy96">'[61]% threshhold(salary)'!$C$6</definedName>
    <definedName name="TextRefCopy97">'[53]depreciation testing'!#REF!</definedName>
    <definedName name="TextRefCopy98">#REF!</definedName>
    <definedName name="TextRefCopy99">'[53]FA Movement '!#REF!</definedName>
    <definedName name="TextRefCopyRangeCount" hidden="1">9</definedName>
    <definedName name="Threshold">#REF!</definedName>
    <definedName name="tid">[20]Tabeller!$E$17</definedName>
    <definedName name="TONMILL">'[12]CamKum Prod'!$H$21</definedName>
    <definedName name="TONMIN">'[12]CamKum Prod'!$H$15</definedName>
    <definedName name="Total">#REF!</definedName>
    <definedName name="total_1" localSheetId="1">'[49]A 100'!#REF!</definedName>
    <definedName name="total_1">'[49]A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'[63]F100-Trial BS'!#REF!</definedName>
    <definedName name="total1_0">'[63]F100-Trial BS'!$B$78</definedName>
    <definedName name="total1_00" localSheetId="1">'[49]A 100'!#REF!</definedName>
    <definedName name="total1_00">'[49]A 100'!#REF!</definedName>
    <definedName name="total1_01">#REF!</definedName>
    <definedName name="total2_00">'[49]A 100'!#REF!</definedName>
    <definedName name="total2_01">#REF!</definedName>
    <definedName name="total3_00">'[49]A 100'!#REF!</definedName>
    <definedName name="total3_01">#REF!</definedName>
    <definedName name="total4_00" localSheetId="1">#REF!</definedName>
    <definedName name="total4_00">#REF!</definedName>
    <definedName name="total4_01" localSheetId="1">#REF!</definedName>
    <definedName name="total4_01">#REF!</definedName>
    <definedName name="total5_00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unhide">#REF!</definedName>
    <definedName name="Unitname">[39]SETUP!$D$9</definedName>
    <definedName name="USD">150.2</definedName>
    <definedName name="v">#REF!</definedName>
    <definedName name="valid">#REF!</definedName>
    <definedName name="values">#REF!,#REF!,#REF!</definedName>
    <definedName name="valutac1">[20]Tabeller!$K$17</definedName>
    <definedName name="VAT">16%</definedName>
    <definedName name="version">"v.04.01.LC"</definedName>
    <definedName name="vfhn">[64]Апрель!#REF!</definedName>
    <definedName name="vfhn02u">[65]Март!#REF!</definedName>
    <definedName name="VOLUMES">#REF!</definedName>
    <definedName name="w" hidden="1">'[12]Prelim Cost'!$B$36:$L$36</definedName>
    <definedName name="WC">#REF!</definedName>
    <definedName name="wer">#REF!</definedName>
    <definedName name="WIDTH">#REF!</definedName>
    <definedName name="work_path">#REF!</definedName>
    <definedName name="working">#REF!</definedName>
    <definedName name="wrn.Aging._.and._.Trend._.Analysis." hidden="1">{#N/A,#N/A,FALSE,"Aging Summary";#N/A,#N/A,FALSE,"Ratio Analysis";#N/A,#N/A,FALSE,"Test 120 Day Accts";#N/A,#N/A,FALSE,"Tickmarks"}</definedName>
    <definedName name="wrn.Coded._.IAS._.FS." hidden="1">{"IASTrail",#N/A,FALSE,"IAS"}</definedName>
    <definedName name="wrn.Fixed._.Assets._.Note._.and._.Depreciation." hidden="1">{#N/A,#N/A,FALSE,"FA_1";#N/A,#N/A,FALSE,"Dep'n SE";#N/A,#N/A,FALSE,"Dep'n FC"}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Help." hidden="1">{#N/A,#N/A,TRUE,"MAP";#N/A,#N/A,TRUE,"STEPS";#N/A,#N/A,TRUE,"RULES"}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flation._.factors._.used." hidden="1">{#N/A,#N/A,FALSE,"Infl_fact"}</definedName>
    <definedName name="wrn.Loans." hidden="1">{"Summary report",#N/A,FALSE,"BBH";"Details - chart",#N/A,FALSE,"BBH"}</definedName>
    <definedName name="wrn.PL._.Analysis." hidden="1">{"AnalRSA",#N/A,TRUE,"PL-Anal";"AnalIAS",#N/A,TRUE,"PL-Anal"}</definedName>
    <definedName name="wrn.RSA._.BS._.and._.PL." hidden="1">{"BS1",#N/A,TRUE,"RSA_FS";"BS2",#N/A,TRUE,"RSA_FS";"BS3",#N/A,TRUE,"RSA_FS"}</definedName>
    <definedName name="XREF_COLUMN_1" hidden="1">[66]AHEPS!#REF!</definedName>
    <definedName name="XREF_COLUMN_10" hidden="1">[66]AHEPS!#REF!</definedName>
    <definedName name="XREF_COLUMN_2" hidden="1">#REF!</definedName>
    <definedName name="XREF_COLUMN_3" hidden="1">'[67]8250'!$D$1:$D$65536</definedName>
    <definedName name="XREF_COLUMN_4" hidden="1">'[67]8140'!$P$1:$P$65536</definedName>
    <definedName name="XREF_COLUMN_5" hidden="1">'[68]DD Reserve calculation'!#REF!</definedName>
    <definedName name="XREF_COLUMN_6" hidden="1">[66]OshHPP!#REF!</definedName>
    <definedName name="XREF_COLUMN_7" hidden="1">'[67]8145'!$P$1:$P$65536</definedName>
    <definedName name="XREF_COLUMN_8" hidden="1">[66]BHPP!#REF!</definedName>
    <definedName name="XREF_COLUMN_9" hidden="1">'[67]8113'!$P$1:$P$65536</definedName>
    <definedName name="XRefActiveRow" hidden="1">[69]XREF!$A$3</definedName>
    <definedName name="XRefColumnsCount" hidden="1">1</definedName>
    <definedName name="XRefCopy1" hidden="1">'[70]Cust acc 2003'!#REF!</definedName>
    <definedName name="XRefCopy12Row" hidden="1">[66]XREF!#REF!</definedName>
    <definedName name="XRefCopy17Row" hidden="1">[66]XREF!#REF!</definedName>
    <definedName name="XRefCopy1Row" hidden="1">[69]XREF!$A$2:$IV$2</definedName>
    <definedName name="XRefCopy2" hidden="1">#REF!</definedName>
    <definedName name="XRefCopy3Row" hidden="1">#REF!</definedName>
    <definedName name="XRefCopy4" hidden="1">[71]summary!#REF!</definedName>
    <definedName name="XRefCopy5Row" hidden="1">[72]XREF!#REF!</definedName>
    <definedName name="XRefCopy9Row" hidden="1">[66]XREF!#REF!</definedName>
    <definedName name="XRefCopyRangeCount" hidden="1">8</definedName>
    <definedName name="XRefPaste10" hidden="1">'[67]8145'!$O$17</definedName>
    <definedName name="XRefPaste10Row" hidden="1">[67]XREF!$A$11:$IV$11</definedName>
    <definedName name="XRefPaste11" hidden="1">'[67]8200'!$O$17</definedName>
    <definedName name="XRefPaste11Row" hidden="1">[67]XREF!$A$12:$IV$12</definedName>
    <definedName name="XRefPaste12" hidden="1">'[67]8113'!$O$16</definedName>
    <definedName name="XRefPaste12Row" hidden="1">[67]XREF!$A$13:$IV$13</definedName>
    <definedName name="XRefPaste13" hidden="1">'[67]8082'!$O$16</definedName>
    <definedName name="XRefPaste13Row" hidden="1">[67]XREF!$A$14:$IV$14</definedName>
    <definedName name="XRefPaste1Row" hidden="1">#REF!</definedName>
    <definedName name="XRefPaste2Row" hidden="1">[67]XREF!$A$3:$IV$3</definedName>
    <definedName name="XRefPaste3" hidden="1">'[67]8180 (8181,8182)'!$O$20</definedName>
    <definedName name="XRefPaste3Row" hidden="1">[67]XREF!$A$4:$IV$4</definedName>
    <definedName name="XRefPaste4" hidden="1">'[67]8210'!$O$18</definedName>
    <definedName name="XRefPaste4Row" hidden="1">[67]XREF!$A$5:$IV$5</definedName>
    <definedName name="XRefPaste5" hidden="1">'[67]8250'!$C$44</definedName>
    <definedName name="XRefPaste5Row" hidden="1">[67]XREF!$A$6:$IV$6</definedName>
    <definedName name="XRefPaste6" hidden="1">'[67]8140'!$O$16</definedName>
    <definedName name="XRefPaste6Row" hidden="1">[67]XREF!$A$7:$IV$7</definedName>
    <definedName name="XRefPaste7" hidden="1">#REF!</definedName>
    <definedName name="XRefPaste7Row" hidden="1">[67]XREF!$A$8:$IV$8</definedName>
    <definedName name="XRefPaste8" hidden="1">#REF!</definedName>
    <definedName name="XRefPaste8Row" hidden="1">[67]XREF!$A$9:$IV$9</definedName>
    <definedName name="XRefPaste9" hidden="1">'[67]8070'!$O$18</definedName>
    <definedName name="XRefPaste9Row" hidden="1">[67]XREF!$A$10:$IV$10</definedName>
    <definedName name="XRefPasteRangeCount" hidden="1">1</definedName>
    <definedName name="year">[33]Settings!#REF!</definedName>
    <definedName name="z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а1">[73]ЯНВАРЬ!#REF!</definedName>
    <definedName name="Август">#REF!</definedName>
    <definedName name="август2002г">[65]Сентябрь!#REF!</definedName>
    <definedName name="адмрасходы">[74]Лист2!#REF!</definedName>
    <definedName name="амортизация">[74]Лист2!#REF!</definedName>
    <definedName name="Апрель">[64]Апрель!#REF!</definedName>
    <definedName name="апрель2000">[65]Квартал!#REF!</definedName>
    <definedName name="аренда">[74]Лист2!#REF!</definedName>
    <definedName name="_xlnm.Database">#REF!</definedName>
    <definedName name="баланс">'[75]Актив(1)'!$E$1:$E$65536</definedName>
    <definedName name="биржа">[76]База!$A$1:$T$65536</definedName>
    <definedName name="биржа1">[76]База!$B$1:$T$65536</definedName>
    <definedName name="БЛРаздел1">[77]ОборБалФормОтч!$C$19:$C$24,[77]ОборБалФормОтч!$E$19:$F$24,[77]ОборБалФормОтч!$D$26:$F$31,[77]ОборБалФормОтч!$C$33:$C$38,[77]ОборБалФормОтч!$E$33:$F$38,[77]ОборБалФормОтч!$D$40:$F$43,[77]ОборБалФормОтч!$C$45:$C$48,[77]ОборБалФормОтч!$E$45:$F$48,[77]ОборБалФормОтч!$C$19</definedName>
    <definedName name="БЛРаздел2">[77]ОборБалФормОтч!$C$51:$C$58,[77]ОборБалФормОтч!$E$51:$F$58,[77]ОборБалФормОтч!$C$60:$C$63,[77]ОборБалФормОтч!$E$60:$F$63,[77]ОборБалФормОтч!$C$65:$C$67,[77]ОборБалФормОтч!$E$65:$F$67,[77]ОборБалФормОтч!$C$51</definedName>
    <definedName name="БЛРаздел3">[77]ОборБалФормОтч!$C$70:$C$72,[77]ОборБалФормОтч!$D$73:$F$73,[77]ОборБалФормОтч!$E$70:$F$72,[77]ОборБалФормОтч!$C$75:$C$77,[77]ОборБалФормОтч!$E$75:$F$77,[77]ОборБалФормОтч!$C$79:$C$82,[77]ОборБалФормОтч!$E$79:$F$82,[77]ОборБалФормОтч!$C$84:$C$86,[77]ОборБалФормОтч!$E$84:$F$86,[77]ОборБалФормОтч!$C$88:$C$89,[77]ОборБалФормОтч!$E$88:$F$89,[77]ОборБалФормОтч!$C$70</definedName>
    <definedName name="БЛРаздел4">[77]ОборБалФормОтч!$E$106:$F$107,[77]ОборБалФормОтч!$C$106:$C$107,[77]ОборБалФормОтч!$E$102:$F$104,[77]ОборБалФормОтч!$C$102:$C$104,[77]ОборБалФормОтч!$C$97:$C$100,[77]ОборБалФормОтч!$E$97:$F$100,[77]ОборБалФормОтч!$E$92:$F$95,[77]ОборБалФормОтч!$C$92:$C$95,[77]ОборБалФормОтч!$C$92</definedName>
    <definedName name="БЛРаздел5">[77]ОборБалФормОтч!$C$113:$C$114,[77]ОборБалФормОтч!$D$110:$F$112,[77]ОборБалФормОтч!$E$113:$F$114,[77]ОборБалФормОтч!$D$115:$F$115,[77]ОборБалФормОтч!$D$117:$F$119,[77]ОборБалФормОтч!$D$121:$F$122,[77]ОборБалФормОтч!$D$124:$F$126,[77]ОборБалФормОтч!$D$110</definedName>
    <definedName name="БЛРаздел6">[77]ОборБалФормОтч!$D$129:$F$132,[77]ОборБалФормОтч!$D$134:$F$135,[77]ОборБалФормОтч!$D$137:$F$140,[77]ОборБалФормОтч!$D$142:$F$144,[77]ОборБалФормОтч!$D$146:$F$150,[77]ОборБалФормОтч!$D$152:$F$154,[77]ОборБалФормОтч!$D$156:$F$162,[77]ОборБалФормОтч!$D$129</definedName>
    <definedName name="БЛРаздел7">[77]ОборБалФормОтч!$D$179:$F$185,[77]ОборБалФормОтч!$D$175:$F$177,[77]ОборБалФормОтч!$D$165:$F$173,[77]ОборБалФормОтч!$D$165</definedName>
    <definedName name="БЛРаздел8">[77]ОборБалФормОтч!$E$200:$F$207,[77]ОборБалФормОтч!$C$200:$C$207,[77]ОборБалФормОтч!$E$189:$F$198,[77]ОборБалФормОтч!$C$189:$C$198,[77]ОборБалФормОтч!$E$188:$F$188,[77]ОборБалФормОтч!$C$188</definedName>
    <definedName name="БЛРаздел9">[77]ОборБалФормОтч!$E$234:$F$237,[77]ОборБалФормОтч!$C$234:$C$237,[77]ОборБалФормОтч!$E$224:$F$232,[77]ОборБалФормОтч!$C$224:$C$232,[77]ОборБалФормОтч!$E$223:$F$223,[77]ОборБалФормОтч!$C$223,[77]ОборБалФормОтч!$E$217:$F$221,[77]ОборБалФормОтч!$C$217:$C$221,[77]ОборБалФормОтч!$E$210:$F$215,[77]ОборБалФормОтч!$C$210:$C$215,[77]ОборБалФормОтч!$C$210</definedName>
    <definedName name="БПДанные">[77]ТитулЛистОтч!$C$22:$D$33,[77]ТитулЛистОтч!$C$36:$D$48,[77]ТитулЛистОтч!$C$22</definedName>
    <definedName name="Всего">#REF!</definedName>
    <definedName name="выпуск">[64]Январь!#REF!</definedName>
    <definedName name="грп">#REF!</definedName>
    <definedName name="дата">#REF!</definedName>
    <definedName name="Дата_справки">#REF!</definedName>
    <definedName name="ДатаБаланса">#REF!</definedName>
    <definedName name="дек02">[65]Сентябрь!#REF!</definedName>
    <definedName name="дек2002год">[64]Сентябрь!#REF!</definedName>
    <definedName name="Декабрь">[64]Декабрь!#REF!</definedName>
    <definedName name="декабрь2002">[64]Ноябрь!#REF!</definedName>
    <definedName name="доллар">[78]Данные!$A$1:$F$65536</definedName>
    <definedName name="за2002">[64]Январь!#REF!</definedName>
    <definedName name="за4мес">[64]Квартал!#REF!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>#N/A</definedName>
    <definedName name="Зарплата">#REF!</definedName>
    <definedName name="ЗглвПравый">#REF!</definedName>
    <definedName name="ЗглвПравыйДляЛистаБаланс">#REF!</definedName>
    <definedName name="земельный_налог">[74]Лист2!#REF!</definedName>
    <definedName name="зквартал">[65]Январь!#REF!</definedName>
    <definedName name="ИмяФайлаSQL">#REF!</definedName>
    <definedName name="инкассация">[74]Лист2!#REF!</definedName>
    <definedName name="Июль">[64]Июль!#REF!</definedName>
    <definedName name="июль2002">[65]Декабрь!#REF!</definedName>
    <definedName name="Июнь">[64]Июнь!#REF!</definedName>
    <definedName name="йй">[0]!йй</definedName>
    <definedName name="Квартал1">[64]Квартал!#REF!</definedName>
    <definedName name="Квартал2">#REF!</definedName>
    <definedName name="Квартал3">#REF!</definedName>
    <definedName name="Квартал4">#REF!</definedName>
    <definedName name="колич_РКО">[74]Лист2!#REF!</definedName>
    <definedName name="командировки">[74]Лист2!#REF!</definedName>
    <definedName name="лддлд">#REF!</definedName>
    <definedName name="Май">#REF!</definedName>
    <definedName name="Макрос1" localSheetId="1">ф2!Макрос1</definedName>
    <definedName name="Макрос1">#N/A</definedName>
    <definedName name="Март">[64]Март!#REF!</definedName>
    <definedName name="март02г">[64]Январь!#REF!</definedName>
    <definedName name="март2002">[64]Июль!#REF!</definedName>
    <definedName name="матер_содерж_зданий">[74]Лист2!#REF!</definedName>
    <definedName name="материальные_расх">[74]Лист2!#REF!</definedName>
    <definedName name="мрп">[79]справка!$A$4:$B$15</definedName>
    <definedName name="на_нач._года">#REF!,#REF!,#REF!,#REF!,#REF!,#REF!,#REF!,#REF!,#REF!,#REF!,#REF!,#REF!,#REF!,#REF!,#REF!,#REF!,#REF!</definedName>
    <definedName name="налог_имущество">[74]Лист2!#REF!</definedName>
    <definedName name="налог_транспорт">[74]Лист2!#REF!</definedName>
    <definedName name="налог_ЦБ">[74]Лист2!#REF!</definedName>
    <definedName name="налоги">[74]Лист2!#REF!</definedName>
    <definedName name="НДС">[74]Лист2!#REF!</definedName>
    <definedName name="Ноябрь">[64]Ноябрь!#REF!</definedName>
    <definedName name="Нстроки">#REF!</definedName>
    <definedName name="_xlnm.Print_Area" localSheetId="1">ф2!$A$1:$C$65</definedName>
    <definedName name="_xlnm.Print_Area">#REF!</definedName>
    <definedName name="Область_печати_ИМ">#REF!</definedName>
    <definedName name="обмунд_инкасс">[74]Лист2!#REF!</definedName>
    <definedName name="обмундир_охраны">[74]Лист2!#REF!</definedName>
    <definedName name="обор">[80]ОборБалФормОтч!$C$70:$C$72,[80]ОборБалФормОтч!$D$73:$F$73,[80]ОборБалФормОтч!$E$70:$F$72,[80]ОборБалФормОтч!$C$75:$C$77,[80]ОборБалФормОтч!$E$75:$F$77,[80]ОборБалФормОтч!$C$79:$C$82,[80]ОборБалФормОтч!$E$79:$F$82,[80]ОборБалФормОтч!$C$84:$C$86,[80]ОборБалФормОтч!$E$84:$F$86,[80]ОборБалФормОтч!$C$88:$C$89,[80]ОборБалФормОтч!$E$88:$F$89,[80]ОборБалФормОтч!$C$70</definedName>
    <definedName name="обороты">[80]ОборБалФормОтч!$C$19:$C$24,[80]ОборБалФормОтч!$E$19:$F$24,[80]ОборБалФормОтч!$D$26:$F$31,[80]ОборБалФормОтч!$C$33:$C$38,[80]ОборБалФормОтч!$E$33:$F$38,[80]ОборБалФормОтч!$D$40:$F$43,[80]ОборБалФормОтч!$C$45:$C$48,[80]ОборБалФормОтч!$E$45:$F$48,[80]ОборБалФормОтч!$C$19</definedName>
    <definedName name="Обязательства_по_форфейтинговым_операциям">'[36]31.12.03'!$E$829</definedName>
    <definedName name="окт">[64]Март!#REF!</definedName>
    <definedName name="Октябрь">#REF!</definedName>
    <definedName name="октябрь2002">[64]Январь!#REF!</definedName>
    <definedName name="октябрьуслуги">[64]Сентябрь!#REF!</definedName>
    <definedName name="оол">#REF!</definedName>
    <definedName name="оплата_труда">[74]Лист2!#REF!</definedName>
    <definedName name="охрана">[74]Лист2!#REF!</definedName>
    <definedName name="Период_отгрузки">#REF!</definedName>
    <definedName name="подгот_кадров">[74]Лист2!#REF!</definedName>
    <definedName name="Подготовка_к_печати_и_сохранение0710">[0]!Подготовка_к_печати_и_сохранение0710</definedName>
    <definedName name="подписка">[74]Лист2!#REF!</definedName>
    <definedName name="прил14_нов" localSheetId="1">ф2!прил14_нов</definedName>
    <definedName name="прил14_нов">#N/A</definedName>
    <definedName name="проч_адмрасх">[74]Лист2!#REF!</definedName>
    <definedName name="проч_операц">[74]Лист2!#REF!</definedName>
    <definedName name="прочие_налог">[74]Лист2!#REF!</definedName>
    <definedName name="прочие_общехоз">[74]Лист2!#REF!</definedName>
    <definedName name="прочие_расх">[74]Лист2!#REF!</definedName>
    <definedName name="расх_мат_охраны">[74]Лист2!#REF!</definedName>
    <definedName name="расх_матер_инкасс">[74]Лист2!#REF!</definedName>
    <definedName name="реклама">[74]Лист2!#REF!</definedName>
    <definedName name="_xlnm.Recorder">#REF!</definedName>
    <definedName name="ремонт">[74]Лист2!#REF!</definedName>
    <definedName name="РОблКл1">#REF!</definedName>
    <definedName name="РОблКл2">#REF!</definedName>
    <definedName name="РОблКл3">#REF!</definedName>
    <definedName name="РОблКл4">#REF!</definedName>
    <definedName name="РОблКл5">#REF!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Сводный_баланс_н_п_с">[0]!Сводный_баланс_н_п_с</definedName>
    <definedName name="связь">[74]Лист2!#REF!</definedName>
    <definedName name="сент">[64]Июнь!#REF!</definedName>
    <definedName name="сент2002">[65]Январь!#REF!</definedName>
    <definedName name="Сентябрь">[64]Сентябрь!#REF!</definedName>
    <definedName name="сентябрь2000год">[65]Март!#REF!</definedName>
    <definedName name="содерж_помещ">[74]Лист2!#REF!</definedName>
    <definedName name="спец_одежд_обсл_перс">[74]Лист2!#REF!</definedName>
    <definedName name="СТРОИТЕЛЬСТВО">#REF!</definedName>
    <definedName name="Строки">#REF!</definedName>
    <definedName name="счет221">[64]Март!#REF!</definedName>
    <definedName name="сщзн">[0]!сщзн</definedName>
    <definedName name="т">[0]!т</definedName>
    <definedName name="текдепоз">#REF!</definedName>
    <definedName name="техобслуж_ВТ">[74]Лист2!#REF!</definedName>
    <definedName name="техобслуж_ОС">[74]Лист2!#REF!</definedName>
    <definedName name="тов6м">[64]Июль!#REF!</definedName>
    <definedName name="транспорт">[74]Лист2!#REF!</definedName>
    <definedName name="Требования_к_должнику_по_форфейтинговым_операциям">'[36]31.12.03'!$E$789</definedName>
    <definedName name="Узлы">#REF!</definedName>
    <definedName name="Упорядочить_по_областям">[81]!Упорядочить_по_областям</definedName>
    <definedName name="усл">[64]Сентябрь!#REF!</definedName>
    <definedName name="усл2002">[64]Январь!#REF!</definedName>
    <definedName name="услуги">[64]Сентябрь!#REF!</definedName>
    <definedName name="ф77">#REF!</definedName>
    <definedName name="фев02г">[65]Ноябрь!#REF!</definedName>
    <definedName name="февр">[64]Июнь!#REF!</definedName>
    <definedName name="Февраль">#REF!</definedName>
    <definedName name="Флажок16_Щелкнуть">[0]!Флажок16_Щелкнуть</definedName>
    <definedName name="Цена_03">[82]LME_prices!#REF!</definedName>
    <definedName name="Цена_33">[82]LME_prices!#REF!</definedName>
    <definedName name="Цена_34">[82]LME_prices!#REF!</definedName>
    <definedName name="Цена_35">[82]LME_prices!#REF!</definedName>
    <definedName name="Цена_4">#REF!</definedName>
    <definedName name="Цена_5">#REF!</definedName>
    <definedName name="Цена_55">[82]LME_prices!$F$177</definedName>
    <definedName name="Цена_97">#REF!</definedName>
    <definedName name="Цена_переработки">#REF!</definedName>
    <definedName name="ЦенаFCA_53">[82]LME_prices!#REF!</definedName>
    <definedName name="Январь">[64]Январь!#REF!</definedName>
    <definedName name="январь2002">[65]Ноябрь!#REF!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24519"/>
</workbook>
</file>

<file path=xl/calcChain.xml><?xml version="1.0" encoding="utf-8"?>
<calcChain xmlns="http://schemas.openxmlformats.org/spreadsheetml/2006/main">
  <c r="B61" i="1"/>
  <c r="C61"/>
  <c r="D7" i="13" l="1"/>
  <c r="C7"/>
  <c r="K22" l="1"/>
  <c r="K21"/>
  <c r="E34" i="12"/>
  <c r="D31"/>
  <c r="D32" s="1"/>
  <c r="D35" s="1"/>
  <c r="C31"/>
  <c r="C32" s="1"/>
  <c r="C35" s="1"/>
  <c r="B31"/>
  <c r="B32" s="1"/>
  <c r="B35" s="1"/>
  <c r="E30"/>
  <c r="E29"/>
  <c r="E31" s="1"/>
  <c r="E26"/>
  <c r="E32" s="1"/>
  <c r="E21"/>
  <c r="D18"/>
  <c r="D19" s="1"/>
  <c r="D22" s="1"/>
  <c r="C18"/>
  <c r="C19" s="1"/>
  <c r="C22" s="1"/>
  <c r="B18"/>
  <c r="B19" s="1"/>
  <c r="B22" s="1"/>
  <c r="E22" s="1"/>
  <c r="E24" s="1"/>
  <c r="E17"/>
  <c r="E18" s="1"/>
  <c r="E16"/>
  <c r="E13"/>
  <c r="E35" l="1"/>
  <c r="E19"/>
  <c r="C42" i="1" l="1"/>
  <c r="C43"/>
  <c r="C44"/>
  <c r="C45"/>
  <c r="B58"/>
  <c r="B59" s="1"/>
  <c r="C58"/>
  <c r="C59" s="1"/>
  <c r="B44"/>
  <c r="B43"/>
  <c r="B41" s="1"/>
  <c r="B42"/>
  <c r="B16"/>
  <c r="C16"/>
  <c r="C8"/>
  <c r="B8"/>
  <c r="C41" l="1"/>
  <c r="C25"/>
  <c r="C32" s="1"/>
  <c r="B25"/>
  <c r="B32" s="1"/>
  <c r="B47" s="1"/>
  <c r="B51" s="1"/>
  <c r="B60" s="1"/>
  <c r="C47" l="1"/>
  <c r="C51" s="1"/>
  <c r="C60" s="1"/>
  <c r="C34" i="11" l="1"/>
  <c r="B34"/>
  <c r="C27"/>
  <c r="B27"/>
  <c r="C18"/>
  <c r="D6" i="13" s="1"/>
  <c r="B18" i="11"/>
  <c r="C6" i="13" s="1"/>
  <c r="C35" i="11" l="1"/>
  <c r="D8" i="13"/>
  <c r="D11" s="1"/>
  <c r="D16" s="1"/>
  <c r="B35" i="11"/>
  <c r="C8" i="13"/>
  <c r="C11" s="1"/>
  <c r="C16" s="1"/>
</calcChain>
</file>

<file path=xl/sharedStrings.xml><?xml version="1.0" encoding="utf-8"?>
<sst xmlns="http://schemas.openxmlformats.org/spreadsheetml/2006/main" count="149" uniqueCount="127">
  <si>
    <t>(в тысячах тенге)</t>
  </si>
  <si>
    <t>Процентные доходы</t>
  </si>
  <si>
    <t>Инвестиции в иные организации</t>
  </si>
  <si>
    <t xml:space="preserve">Долговые ценные бумаги </t>
  </si>
  <si>
    <t>Инвестиции, удерживаемые до погашения</t>
  </si>
  <si>
    <t xml:space="preserve">Ссуды, предоставленные клиентам </t>
  </si>
  <si>
    <t xml:space="preserve">Средства, предоставленные банкам </t>
  </si>
  <si>
    <t>Процентные расходы</t>
  </si>
  <si>
    <t xml:space="preserve">Выпущенные долговые ценные бумаги </t>
  </si>
  <si>
    <t>Выпущенные субординированные облигации</t>
  </si>
  <si>
    <t>Ссуды банков и других финансовых институтов</t>
  </si>
  <si>
    <t>Займы от материнской компании</t>
  </si>
  <si>
    <t>Вклады банков</t>
  </si>
  <si>
    <t>Ссуды и средства, предоставленные Правительством Республики Казахстан</t>
  </si>
  <si>
    <t xml:space="preserve">Средства клиентов </t>
  </si>
  <si>
    <t>Чистый доход/(убыток) от операций с иностранной валютой</t>
  </si>
  <si>
    <t>Чистый  реализованный доход/(убыток) от  инвестиций с активами, имеющимся в наличии для продажи</t>
  </si>
  <si>
    <t>Доход/(убыток) от выкупа долговых ценных бумаг</t>
  </si>
  <si>
    <t>Прочие доходы/(убытки), нетто</t>
  </si>
  <si>
    <t>Восстановление/(формирование) резерва под обесценение по займам, выданным клиентам</t>
  </si>
  <si>
    <t>Восстановление/(формирование) резерва под обесценение по ценным бумагам</t>
  </si>
  <si>
    <t>Восстановление/(формирование) резерва под обесценение по вкладам, размещенным в других банках</t>
  </si>
  <si>
    <t xml:space="preserve">Восстановление/(формирование) резерва под обесценение по прочим активам </t>
  </si>
  <si>
    <t>Восстановление/(формирование) резерва по аккредитивам</t>
  </si>
  <si>
    <t xml:space="preserve">Амортизация основных средств и нематериальных активов </t>
  </si>
  <si>
    <t xml:space="preserve">Налоги, кроме налога на прибыль </t>
  </si>
  <si>
    <t xml:space="preserve">Прочие операционные расходы </t>
  </si>
  <si>
    <t>ПРИБЫЛЬ/(УБЫТОК) ЗА ПЕРИОД</t>
  </si>
  <si>
    <t xml:space="preserve">         АО "БРК-Лизинг" дочерняя организация АО "Банк Развития Казахстана"</t>
  </si>
  <si>
    <t xml:space="preserve">Заработная плата работников и налоги по заработной плате </t>
  </si>
  <si>
    <t xml:space="preserve">Заместитель Председателя Правления </t>
  </si>
  <si>
    <t>Главный бухгалтер</t>
  </si>
  <si>
    <t xml:space="preserve">А. Тулепбергенова </t>
  </si>
  <si>
    <t>Отчет о финансовом положении</t>
  </si>
  <si>
    <t>АО "БРК-Лизинг" дочерняя организация АО "Банк Развития Казахстана"</t>
  </si>
  <si>
    <t>АКТИВЫ</t>
  </si>
  <si>
    <t>Денежные средства и их эквиваленты</t>
  </si>
  <si>
    <t>Счета и депозиты в банках</t>
  </si>
  <si>
    <t xml:space="preserve">Дебиторская задолженность по финансовой аренде </t>
  </si>
  <si>
    <t>Финансовые активы, имеющиеся в наличии для продажи</t>
  </si>
  <si>
    <t>Авансовые платежи</t>
  </si>
  <si>
    <t>Активы для передачи по договорам финансовой аренды</t>
  </si>
  <si>
    <t>Основные средства и нематериальные активы</t>
  </si>
  <si>
    <t xml:space="preserve">Прочие активы </t>
  </si>
  <si>
    <t>Итого активов</t>
  </si>
  <si>
    <t xml:space="preserve">ОБЯЗАТЕЛЬСТВА </t>
  </si>
  <si>
    <t>Займы от Материнского банка</t>
  </si>
  <si>
    <t>Выпущенные долговые ценные бумаги</t>
  </si>
  <si>
    <t>Кредиторская задолженность по сделкам  "РЕПО"</t>
  </si>
  <si>
    <t>Кредиторская задолженность</t>
  </si>
  <si>
    <t>Доходы будущих периодов</t>
  </si>
  <si>
    <t>Прочие обязательства</t>
  </si>
  <si>
    <t>Итого обязательств</t>
  </si>
  <si>
    <t>КАПИТАЛ</t>
  </si>
  <si>
    <t>Акционерный капитал</t>
  </si>
  <si>
    <t>Резерв по переоценке финансовых активов, имеющихся в наличии для продажи</t>
  </si>
  <si>
    <t>(Накопленный убыток)/нераспределенная прибыль прошлых лет</t>
  </si>
  <si>
    <t xml:space="preserve">(Накопленный убыток)/нераспределенная прибыль отчетного периода </t>
  </si>
  <si>
    <t>Итого капитала</t>
  </si>
  <si>
    <t>ИТОГО ОБЯЗАТЕЛЬСТВ И КАПИТАЛА</t>
  </si>
  <si>
    <t>А. Тулепбергенова</t>
  </si>
  <si>
    <t>Дебиторская задолженность по сделкам обратного "РЕПО"</t>
  </si>
  <si>
    <t>Авансы, полученные по финансовой аренде</t>
  </si>
  <si>
    <t>Восстановление/(формирование) резерва под обесценение по  активам  для передачи в финансовую аренду</t>
  </si>
  <si>
    <t>Общие административные расходы</t>
  </si>
  <si>
    <t xml:space="preserve"> 31.12.2013</t>
  </si>
  <si>
    <t xml:space="preserve">Отчет о прибыли или убытке и прочем совокупном доходе </t>
  </si>
  <si>
    <t xml:space="preserve">      (в тысячах тенге)</t>
  </si>
  <si>
    <t>Чистый процентный доход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</si>
  <si>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</si>
  <si>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Доход/(убыток) от операционной деятельности</t>
  </si>
  <si>
    <t>Прибыль/(убыток) до налогообложения</t>
  </si>
  <si>
    <t>Расход по подоходному налогу</t>
  </si>
  <si>
    <t>Прочий совокупный доход, за вычетом подоходного налога</t>
  </si>
  <si>
    <t>Статьи, которые реклассифицированы или могут быть впоследствии реклассифицированы в состав прибыли или убытка:</t>
  </si>
  <si>
    <t>Чистое изменение справедливой стоимости активов, имеющихся в наличии для продажи:</t>
  </si>
  <si>
    <t>- чистое изменение справедливой стоимости</t>
  </si>
  <si>
    <t>- чистое изменение справедливой стоимости, перенесенное в состав прибыли или убытка</t>
  </si>
  <si>
    <t>Всего статей, которые реклассифицированы или могут быть впоследствии реклассифицированы в состав прибыли или убытка</t>
  </si>
  <si>
    <t>Итого прочего совокупного дохода за период,за вычетом подоходного налога</t>
  </si>
  <si>
    <t>Итого совокупного дохода за период</t>
  </si>
  <si>
    <t>по состоянию на 31 марта 2014 г.</t>
  </si>
  <si>
    <t xml:space="preserve">К. Байсанов </t>
  </si>
  <si>
    <t>Отчет об изменениях в капитале</t>
  </si>
  <si>
    <t xml:space="preserve">   за три месяца, закончившиеся 31.03.2014 г.</t>
  </si>
  <si>
    <t>Резерв по переоценке активов, имеющихся в наличии для продажи</t>
  </si>
  <si>
    <t>Накопленные убытки</t>
  </si>
  <si>
    <t>Всего</t>
  </si>
  <si>
    <t>Остаток на 01 января 2013 года</t>
  </si>
  <si>
    <t>Итого совокупного дохода</t>
  </si>
  <si>
    <t>Прибыль за период</t>
  </si>
  <si>
    <t>Прочий совокупный доход</t>
  </si>
  <si>
    <t xml:space="preserve">Чистое изменение справедливой стоимости финансовых активов, имеющихся в наличии для продажи, за вычетом подоходного налога </t>
  </si>
  <si>
    <t>Чистое изменение справедливой стоимости активов, имеющихся в наличии для продажи, переведенное в состав прибыли или убытка, за вычетом подоходного налога</t>
  </si>
  <si>
    <t>Итого прочего совокупного дохода</t>
  </si>
  <si>
    <t>Итого совокупного убытка за период</t>
  </si>
  <si>
    <t xml:space="preserve">Операции с собственниками, отраженные непосредственно в капитале  </t>
  </si>
  <si>
    <t xml:space="preserve">Выпуск акций </t>
  </si>
  <si>
    <t xml:space="preserve">Остаток на 31 марта 2013 года </t>
  </si>
  <si>
    <t>Остаток на 01 января 2014 года</t>
  </si>
  <si>
    <t xml:space="preserve">Итого совокупного дохода за период </t>
  </si>
  <si>
    <t>Операции с собственниками, отраженные непосредственно в составе капитала</t>
  </si>
  <si>
    <t xml:space="preserve">Остаток на 31 марта 2014 года </t>
  </si>
  <si>
    <t xml:space="preserve">                          за три месяца, закончившиеся 31.03.2014 г.</t>
  </si>
  <si>
    <t>Расчет балансовой стоимости 1 акции</t>
  </si>
  <si>
    <t>на 31.12.13 г.</t>
  </si>
  <si>
    <t>TA</t>
  </si>
  <si>
    <t>Активы по балансу</t>
  </si>
  <si>
    <t>итого активов</t>
  </si>
  <si>
    <t>IA</t>
  </si>
  <si>
    <t>Нематериальные активы</t>
  </si>
  <si>
    <t>TL</t>
  </si>
  <si>
    <t>Обязательства по балансу</t>
  </si>
  <si>
    <t>итого обязательств</t>
  </si>
  <si>
    <t>PS</t>
  </si>
  <si>
    <t>сальдо счета "Уставный капитал, привилегированные акции"</t>
  </si>
  <si>
    <t>NAV</t>
  </si>
  <si>
    <t>Чистые активы для простых акций</t>
  </si>
  <si>
    <t>NOcs</t>
  </si>
  <si>
    <t>Количество простых акций</t>
  </si>
  <si>
    <t>BVcs</t>
  </si>
  <si>
    <t>Балансовая стоимость одной акции (тг.)</t>
  </si>
  <si>
    <t>Прочие нематериальные активы</t>
  </si>
  <si>
    <t>Амортизация и обесценение прочих нематериальных активов</t>
  </si>
  <si>
    <t>на 31.03.14 г.</t>
  </si>
  <si>
    <t>Балансовая стоимость одной простой акции на 31.03.2014 г. составляет 35 949,05  тг., на 31.12.2013 г. 35 789,52 тг.</t>
  </si>
  <si>
    <t>Базовая прибыль на одну акцию в тенге</t>
  </si>
</sst>
</file>

<file path=xl/styles.xml><?xml version="1.0" encoding="utf-8"?>
<styleSheet xmlns="http://schemas.openxmlformats.org/spreadsheetml/2006/main">
  <numFmts count="111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_);* \(#,##0\);&quot;-&quot;??_);@"/>
    <numFmt numFmtId="165" formatCode="_-* #,##0\ &quot;руб&quot;_-;\-* #,##0\ &quot;руб&quot;_-;_-* &quot;-&quot;\ &quot;руб&quot;_-;_-@_-"/>
    <numFmt numFmtId="166" formatCode="_-&quot;£&quot;* #,##0_-;\-&quot;£&quot;* #,##0_-;_-&quot;£&quot;* &quot;-&quot;_-;_-@_-"/>
    <numFmt numFmtId="167" formatCode="&quot;?.&quot;#,##0_);[Red]\(&quot;?.&quot;#,##0\)"/>
    <numFmt numFmtId="168" formatCode="&quot;?.&quot;#,##0.00_);[Red]\(&quot;?.&quot;#,##0.00\)"/>
    <numFmt numFmtId="169" formatCode="&quot;£&quot;#,##0;\-&quot;£&quot;#,##0"/>
    <numFmt numFmtId="170" formatCode="_(* #,##0.0_);_(* \(#,##0.00\);_(* &quot;-&quot;??_);_(@_)"/>
    <numFmt numFmtId="171" formatCode="#,##0;\-#,##0;&quot;-&quot;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#,##0.000_);\(#,##0.000\)"/>
    <numFmt numFmtId="177" formatCode="_-&quot;$&quot;* #,##0.00_-;\-&quot;$&quot;* #,##0.00_-;_-&quot;$&quot;* &quot;-&quot;??_-;_-@_-"/>
    <numFmt numFmtId="178" formatCode="0.0%;\(0.0%\)"/>
    <numFmt numFmtId="179" formatCode="&quot;£&quot;#,\);\(&quot;£&quot;#,##0\)"/>
    <numFmt numFmtId="180" formatCode="_-* #,##0\ _K_c_-;\-* #,##0\ _K_c_-;_-* &quot;-&quot;\ _K_c_-;_-@_-"/>
    <numFmt numFmtId="181" formatCode="_-* #,##0.00\ _K_c_-;\-* #,##0.00\ _K_c_-;_-* &quot;-&quot;??\ _K_c_-;_-@_-"/>
    <numFmt numFmtId="182" formatCode="_(* #,##0_);_(* \(#,##0\);_(* &quot;-&quot;_);_(@_)"/>
    <numFmt numFmtId="183" formatCode="#,##0_)_%;\(#,##0\)_%;"/>
    <numFmt numFmtId="184" formatCode="_._.* #,##0.0_)_%;_._.* \(#,##0.0\)_%"/>
    <numFmt numFmtId="185" formatCode="#,##0.0_)_%;\(#,##0.0\)_%;\ \ .0_)_%"/>
    <numFmt numFmtId="186" formatCode="_._.* #,##0.00_)_%;_._.* \(#,##0.00\)_%"/>
    <numFmt numFmtId="187" formatCode="#,##0.00_)_%;\(#,##0.00\)_%;\ \ .00_)_%"/>
    <numFmt numFmtId="188" formatCode="_._.* #,##0.000_)_%;_._.* \(#,##0.000\)_%"/>
    <numFmt numFmtId="189" formatCode="#,##0.000_)_%;\(#,##0.000\)_%;\ \ .000_)_%"/>
    <numFmt numFmtId="190" formatCode="_-* #,##0.00_-;\-* #,##0.00_-;_-* &quot;-&quot;??_-;_-@_-"/>
    <numFmt numFmtId="191" formatCode="_ * #,##0.00_)_р_._ ;_ * \(#,##0.00\)_р_._ ;_ * &quot;-&quot;??_)_р_._ ;_ @_ "/>
    <numFmt numFmtId="192" formatCode="_(* #,##0.00_);_(* \(#,##0.00\);_(* &quot;-&quot;??_);_(@_)"/>
    <numFmt numFmtId="193" formatCode="_._.* \(#,##0\)_%;_._.* #,##0_)_%;_._.* 0_)_%;_._.@_)_%"/>
    <numFmt numFmtId="194" formatCode="_._.&quot;£&quot;* \(#,##0\)_%;_._.&quot;£&quot;* #,##0_)_%;_._.&quot;£&quot;* 0_)_%;_._.@_)_%"/>
    <numFmt numFmtId="195" formatCode="* \(#,##0\);* #,##0_);&quot;-&quot;??_);@"/>
    <numFmt numFmtId="196" formatCode="&quot;£&quot;* #,##0_)_%;&quot;£&quot;* \(#,##0\)_%;&quot;£&quot;* &quot;-&quot;??_)_%;@_)_%"/>
    <numFmt numFmtId="197" formatCode="_._.&quot;£&quot;* #,##0.0_)_%;_._.&quot;£&quot;* \(#,##0.0\)_%"/>
    <numFmt numFmtId="198" formatCode="&quot;£&quot;* #,##0.0_)_%;&quot;£&quot;* \(#,##0.0\)_%;&quot;£&quot;* \ .0_)_%"/>
    <numFmt numFmtId="199" formatCode="_._.&quot;$&quot;* #,##0.0_)_%;_._.&quot;$&quot;* \(#,##0.0\)_%"/>
    <numFmt numFmtId="200" formatCode="_._.&quot;£&quot;* #,##0.00_)_%;_._.&quot;£&quot;* \(#,##0.00\)_%"/>
    <numFmt numFmtId="201" formatCode="&quot;£&quot;* #,##0.00_)_%;&quot;£&quot;* \(#,##0.00\)_%;&quot;£&quot;* \ .00_)_%"/>
    <numFmt numFmtId="202" formatCode="_._.&quot;$&quot;* #,##0.00_)_%;_._.&quot;$&quot;* \(#,##0.00\)_%"/>
    <numFmt numFmtId="203" formatCode="_._.&quot;£&quot;* #,##0.000_)_%;_._.&quot;£&quot;* \(#,##0.000\)_%"/>
    <numFmt numFmtId="204" formatCode="&quot;£&quot;* #,##0.000_)_%;&quot;£&quot;* \(#,##0.000\)_%;&quot;£&quot;* \ .000_)_%"/>
    <numFmt numFmtId="205" formatCode="_._.&quot;$&quot;* #,##0.000_)_%;_._.&quot;$&quot;* \(#,##0.000\)_%"/>
    <numFmt numFmtId="206" formatCode="_-&quot;£&quot;* #,##0.00_-;\-&quot;£&quot;* #,##0.00_-;_-&quot;£&quot;* &quot;-&quot;??_-;_-@_-"/>
    <numFmt numFmtId="207" formatCode="[$-409]d\-mmm\-yy;@"/>
    <numFmt numFmtId="208" formatCode="[$-409]d\-mmm;@"/>
    <numFmt numFmtId="209" formatCode="mmmm\ d\,\ yyyy"/>
    <numFmt numFmtId="210" formatCode="_-* #,##0\ _z_3_-;\-* #,##0\ _z_3_-;_-* &quot;-&quot;\ _z_3_-;_-@_-"/>
    <numFmt numFmtId="211" formatCode="_-* #,##0.00\ _z_3_-;\-* #,##0.00\ _z_3_-;_-* &quot;-&quot;??\ _z_3_-;_-@_-"/>
    <numFmt numFmtId="212" formatCode="_-* #,##0.00\ [$€-1]_-;\-* #,##0.00\ [$€-1]_-;_-* &quot;-&quot;??\ [$€-1]_-"/>
    <numFmt numFmtId="213" formatCode="_-* #,##0.00[$€-1]_-;\-* #,##0.00[$€-1]_-;_-* &quot;-&quot;??[$€-1]_-"/>
    <numFmt numFmtId="214" formatCode="#,##0\ \ ;\(#,##0\)\ ;\—\ \ \ \ "/>
    <numFmt numFmtId="215" formatCode="_(#,##0;\(#,##0\);\-;&quot;  &quot;@"/>
    <numFmt numFmtId="216" formatCode="&quot;£&quot;#,##0\ ;\-&quot;£&quot;#,##0"/>
    <numFmt numFmtId="217" formatCode="&quot;£&quot;#,##0.00\ ;\(&quot;£&quot;#,##0.00\)"/>
    <numFmt numFmtId="218" formatCode="_(&quot;R$&quot;* #,##0_);_(&quot;R$&quot;* \(#,##0\);_(&quot;R$&quot;* &quot;-&quot;_);_(@_)"/>
    <numFmt numFmtId="219" formatCode="_(&quot;R$&quot;* #,##0.00_);_(&quot;R$&quot;* \(#,##0.00\);_(&quot;R$&quot;* &quot;-&quot;??_);_(@_)"/>
    <numFmt numFmtId="220" formatCode="#,##0.00&quot; $&quot;;[Red]\-#,##0.00&quot; $&quot;"/>
    <numFmt numFmtId="221" formatCode="0.00_)"/>
    <numFmt numFmtId="222" formatCode="mmm/dd"/>
    <numFmt numFmtId="223" formatCode="#\ ##0;\-#\ ##0"/>
    <numFmt numFmtId="224" formatCode="#\ ##0.0000000000;\-#\ ##0.0000000000"/>
    <numFmt numFmtId="225" formatCode="#\ ##0.0;\-#\ ##0.0"/>
    <numFmt numFmtId="226" formatCode="#\ ##0.00;\-#\ ##0.00"/>
    <numFmt numFmtId="227" formatCode="#\ ##0.000;\-#\ ##0.000"/>
    <numFmt numFmtId="228" formatCode="#\ ##0.0000;\-#\ ##0.0000"/>
    <numFmt numFmtId="229" formatCode="#\ ##0.00000;\-#\ ##0.00000"/>
    <numFmt numFmtId="230" formatCode="#\ ##0.000000;\-#\ ##0.000000"/>
    <numFmt numFmtId="231" formatCode="#\ ##0.0000000;\-#\ ##0.0000000"/>
    <numFmt numFmtId="232" formatCode="#\ ##0.00000000;\-#\ ##0.00000000"/>
    <numFmt numFmtId="233" formatCode="#\ ##0.000000000;\-#\ ##0.000000000"/>
    <numFmt numFmtId="234" formatCode="_(* #,##0,_);_(* \(#,##0,\);_(* &quot;-&quot;_);_(@_)"/>
    <numFmt numFmtId="235" formatCode="_-* #,##0\ _đ_._-;\-* #,##0\ _đ_._-;_-* &quot;-&quot;\ _đ_._-;_-@_-"/>
    <numFmt numFmtId="236" formatCode="_-* #,##0_-;\-* #,##0_-;_-* &quot;-&quot;_-;_-@_-"/>
    <numFmt numFmtId="237" formatCode="\(#,##0.0\)"/>
    <numFmt numFmtId="238" formatCode="#,##0\ &quot;?.&quot;;\-#,##0\ &quot;?.&quot;"/>
    <numFmt numFmtId="239" formatCode="0_)%;\(0\)%"/>
    <numFmt numFmtId="240" formatCode="_._._(* 0_)%;_._.* \(0\)%"/>
    <numFmt numFmtId="241" formatCode="_(0_)%;\(0\)%"/>
    <numFmt numFmtId="242" formatCode="0%_);\(0%\)"/>
    <numFmt numFmtId="243" formatCode="_-* #,##0\ _$_-;\-* #,##0\ _$_-;_-* &quot;-&quot;\ _$_-;_-@_-"/>
    <numFmt numFmtId="244" formatCode="_(0.0_)%;\(0.0\)%"/>
    <numFmt numFmtId="245" formatCode="_._._(* 0.0_)%;_._.* \(0.0\)%"/>
    <numFmt numFmtId="246" formatCode="_(0.00_)%;\(0.00\)%"/>
    <numFmt numFmtId="247" formatCode="_._._(* 0.00_)%;_._.* \(0.00\)%"/>
    <numFmt numFmtId="248" formatCode="_(0.000_)%;\(0.000\)%"/>
    <numFmt numFmtId="249" formatCode="_._._(* 0.000_)%;_._.* \(0.000\)%"/>
    <numFmt numFmtId="250" formatCode="\+0.0;\-0.0"/>
    <numFmt numFmtId="251" formatCode="\+0.0%;\-0.0%"/>
    <numFmt numFmtId="252" formatCode="mm/dd/yy"/>
    <numFmt numFmtId="253" formatCode="\ #,##0;[Red]\-#,##0"/>
    <numFmt numFmtId="254" formatCode="&quot;$&quot;#,##0"/>
    <numFmt numFmtId="255" formatCode="#\ ##0&quot;zі&quot;_.00&quot;gr&quot;;\(#\ ##0.00\z\і\)"/>
    <numFmt numFmtId="256" formatCode="&quot;£&quot;#,\);\(&quot;£&quot;#,\)"/>
    <numFmt numFmtId="257" formatCode="#\ ##0&quot;zі&quot;.00&quot;gr&quot;;\(#\ ##0&quot;zі&quot;.00&quot;gr&quot;\)"/>
    <numFmt numFmtId="258" formatCode="&quot;£&quot;#,;\(&quot;£&quot;#,\)"/>
    <numFmt numFmtId="259" formatCode="#,##0;[Red]&quot;-&quot;#,##0"/>
    <numFmt numFmtId="260" formatCode="#,##0.00;[Red]&quot;-&quot;#,##0.00"/>
    <numFmt numFmtId="261" formatCode="#,##0\ &quot;kr&quot;;[Red]\-#,##0\ &quot;kr&quot;"/>
    <numFmt numFmtId="262" formatCode="#,##0.00\ &quot;kr&quot;;[Red]\-#,##0.00\ &quot;kr&quot;"/>
    <numFmt numFmtId="263" formatCode="_-* #,##0.00\ _T_L_-;\-* #,##0.00\ _T_L_-;_-* &quot;-&quot;??\ _T_L_-;_-@_-"/>
    <numFmt numFmtId="264" formatCode="General_)"/>
    <numFmt numFmtId="265" formatCode="#,##0\т"/>
    <numFmt numFmtId="266" formatCode="#,##0;[Red]\-#,##0"/>
    <numFmt numFmtId="267" formatCode="* #,##0.000_);* \(#,##0.000\);&quot;-&quot;??_);@"/>
    <numFmt numFmtId="268" formatCode="_(* #,##0_);_(* \(#,##0\);_(* &quot;-&quot;??_);_(@_)"/>
    <numFmt numFmtId="269" formatCode="0.00000"/>
    <numFmt numFmtId="270" formatCode="#,##0.00;[Red]\-#,##0.00"/>
    <numFmt numFmtId="271" formatCode="#,##0.00_ ;[Red]\-#,##0.00\ "/>
  </numFmts>
  <fonts count="145"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name val="NTTimes/Cyrillic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38"/>
    </font>
    <font>
      <sz val="10"/>
      <name val="Helv"/>
      <family val="2"/>
    </font>
    <font>
      <sz val="10"/>
      <name val="Helv"/>
      <charset val="204"/>
    </font>
    <font>
      <sz val="10"/>
      <name val="Arial Cyr"/>
      <family val="2"/>
      <charset val="204"/>
    </font>
    <font>
      <sz val="10"/>
      <color indexed="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name val="MS Sans Serif"/>
      <family val="2"/>
    </font>
    <font>
      <u/>
      <sz val="10"/>
      <color indexed="12"/>
      <name val="Arial Cyr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b/>
      <sz val="8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0"/>
      <name val="MS Serif"/>
      <family val="1"/>
      <charset val="204"/>
    </font>
    <font>
      <sz val="10"/>
      <name val="MS Serif"/>
      <family val="1"/>
    </font>
    <font>
      <sz val="11"/>
      <color indexed="12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  <font>
      <sz val="12"/>
      <name val="Helv"/>
    </font>
    <font>
      <sz val="9"/>
      <name val="Arial Cyr"/>
      <family val="2"/>
      <charset val="204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  <charset val="204"/>
    </font>
    <font>
      <sz val="10"/>
      <color indexed="62"/>
      <name val="Arial"/>
      <family val="2"/>
    </font>
    <font>
      <b/>
      <sz val="12"/>
      <name val="Arial Cyr"/>
      <family val="2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04"/>
    </font>
    <font>
      <sz val="10"/>
      <color indexed="14"/>
      <name val="Times New Roman"/>
      <family val="1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0"/>
      <name val="Arial Cyr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9"/>
      <color indexed="8"/>
      <name val="Calibri"/>
      <family val="2"/>
    </font>
    <font>
      <sz val="8"/>
      <name val="Arial"/>
      <family val="2"/>
      <charset val="204"/>
    </font>
    <font>
      <sz val="9"/>
      <color indexed="8"/>
      <name val="Calibri"/>
      <family val="2"/>
      <charset val="204"/>
    </font>
    <font>
      <sz val="10"/>
      <name val="Arial Narrow"/>
      <family val="2"/>
      <charset val="204"/>
    </font>
    <font>
      <sz val="8"/>
      <name val="Univers 45 Light"/>
    </font>
    <font>
      <sz val="8"/>
      <name val="Helv"/>
      <charset val="204"/>
    </font>
    <font>
      <sz val="11"/>
      <name val="Times New Roman Cyr"/>
      <charset val="204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Helv"/>
    </font>
    <font>
      <b/>
      <sz val="10"/>
      <name val="Arial"/>
      <family val="2"/>
      <charset val="204"/>
    </font>
    <font>
      <sz val="10"/>
      <color indexed="9"/>
      <name val="Arial"/>
      <family val="2"/>
    </font>
    <font>
      <sz val="10"/>
      <name val="NTHelvetica/Cyrillic"/>
      <charset val="204"/>
    </font>
    <font>
      <sz val="10"/>
      <color indexed="0"/>
      <name val="Helv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0"/>
      <name val="Helv"/>
      <charset val="186"/>
    </font>
    <font>
      <b/>
      <sz val="14"/>
      <name val="Times New Roman"/>
      <family val="1"/>
    </font>
    <font>
      <sz val="14"/>
      <name val="¾©"/>
      <family val="1"/>
      <charset val="128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Narrow"/>
      <family val="2"/>
    </font>
    <font>
      <sz val="9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Cyr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Helv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Gray"/>
    </fill>
    <fill>
      <patternFill patternType="solid">
        <fgColor indexed="12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20">
    <xf numFmtId="0" fontId="0" fillId="0" borderId="0"/>
    <xf numFmtId="0" fontId="1" fillId="0" borderId="0"/>
    <xf numFmtId="0" fontId="5" fillId="0" borderId="0"/>
    <xf numFmtId="168" fontId="8" fillId="0" borderId="0" applyFill="0" applyBorder="0" applyProtection="0"/>
    <xf numFmtId="0" fontId="9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0" fontId="17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20" fillId="0" borderId="4">
      <protection locked="0"/>
    </xf>
    <xf numFmtId="44" fontId="20" fillId="0" borderId="0">
      <protection locked="0"/>
    </xf>
    <xf numFmtId="44" fontId="20" fillId="0" borderId="0">
      <protection locked="0"/>
    </xf>
    <xf numFmtId="44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2" fillId="0" borderId="0"/>
    <xf numFmtId="165" fontId="9" fillId="0" borderId="0">
      <alignment horizontal="center"/>
    </xf>
    <xf numFmtId="166" fontId="23" fillId="0" borderId="0" applyFont="0" applyFill="0" applyBorder="0" applyAlignment="0" applyProtection="0"/>
    <xf numFmtId="2" fontId="24" fillId="0" borderId="0" applyNumberFormat="0" applyFill="0" applyBorder="0" applyAlignment="0" applyProtection="0"/>
    <xf numFmtId="2" fontId="25" fillId="0" borderId="0" applyNumberFormat="0" applyFill="0" applyBorder="0" applyAlignment="0" applyProtection="0"/>
    <xf numFmtId="0" fontId="26" fillId="2" borderId="0"/>
    <xf numFmtId="0" fontId="27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9" borderId="0" applyNumberFormat="0" applyBorder="0" applyAlignment="0" applyProtection="0"/>
    <xf numFmtId="0" fontId="28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30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1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5" fillId="0" borderId="0" applyNumberFormat="0" applyFill="0" applyBorder="0" applyAlignment="0" applyProtection="0"/>
    <xf numFmtId="169" fontId="36" fillId="0" borderId="5" applyAlignment="0" applyProtection="0"/>
    <xf numFmtId="0" fontId="37" fillId="0" borderId="0" applyFill="0" applyBorder="0" applyAlignment="0"/>
    <xf numFmtId="170" fontId="38" fillId="0" borderId="0" applyFill="0" applyBorder="0" applyAlignment="0"/>
    <xf numFmtId="171" fontId="37" fillId="0" borderId="0" applyFill="0" applyBorder="0" applyAlignment="0"/>
    <xf numFmtId="172" fontId="14" fillId="0" borderId="0" applyFill="0" applyBorder="0" applyAlignment="0"/>
    <xf numFmtId="173" fontId="13" fillId="0" borderId="0" applyFill="0" applyBorder="0" applyAlignment="0"/>
    <xf numFmtId="174" fontId="39" fillId="0" borderId="0" applyFill="0" applyBorder="0" applyAlignment="0"/>
    <xf numFmtId="172" fontId="1" fillId="0" borderId="0" applyFill="0" applyBorder="0" applyAlignment="0"/>
    <xf numFmtId="172" fontId="5" fillId="0" borderId="0" applyFill="0" applyBorder="0" applyAlignment="0"/>
    <xf numFmtId="175" fontId="39" fillId="0" borderId="0" applyFill="0" applyBorder="0" applyAlignment="0"/>
    <xf numFmtId="176" fontId="1" fillId="0" borderId="0" applyFill="0" applyBorder="0" applyAlignment="0"/>
    <xf numFmtId="176" fontId="5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40" fillId="13" borderId="6" applyNumberFormat="0" applyAlignment="0" applyProtection="0"/>
    <xf numFmtId="0" fontId="41" fillId="13" borderId="6" applyNumberFormat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2" fillId="0" borderId="0" applyFill="0" applyBorder="0" applyProtection="0">
      <alignment horizontal="center"/>
      <protection locked="0"/>
    </xf>
    <xf numFmtId="182" fontId="18" fillId="23" borderId="7">
      <alignment vertical="center"/>
    </xf>
    <xf numFmtId="0" fontId="43" fillId="24" borderId="8" applyNumberFormat="0" applyAlignment="0" applyProtection="0"/>
    <xf numFmtId="0" fontId="44" fillId="24" borderId="8" applyNumberFormat="0" applyAlignment="0" applyProtection="0"/>
    <xf numFmtId="0" fontId="45" fillId="0" borderId="9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3" fontId="13" fillId="0" borderId="0" applyFont="0" applyFill="0" applyBorder="0" applyAlignment="0" applyProtection="0"/>
    <xf numFmtId="41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84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7" fillId="0" borderId="0" applyFont="0" applyFill="0" applyBorder="0" applyAlignment="0" applyProtection="0"/>
    <xf numFmtId="190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13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27" fillId="0" borderId="0" applyFont="0" applyFill="0" applyBorder="0" applyAlignment="0" applyProtection="0"/>
    <xf numFmtId="192" fontId="28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193" fontId="53" fillId="0" borderId="0" applyFill="0" applyBorder="0" applyProtection="0"/>
    <xf numFmtId="194" fontId="46" fillId="0" borderId="0" applyFont="0" applyFill="0" applyBorder="0" applyAlignment="0" applyProtection="0"/>
    <xf numFmtId="195" fontId="54" fillId="0" borderId="0" applyFill="0" applyBorder="0" applyProtection="0"/>
    <xf numFmtId="195" fontId="54" fillId="0" borderId="5" applyFill="0" applyProtection="0"/>
    <xf numFmtId="195" fontId="54" fillId="0" borderId="4" applyFill="0" applyProtection="0"/>
    <xf numFmtId="196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97" fontId="48" fillId="0" borderId="0" applyFont="0" applyFill="0" applyBorder="0" applyAlignment="0" applyProtection="0"/>
    <xf numFmtId="198" fontId="47" fillId="0" borderId="0" applyFont="0" applyFill="0" applyBorder="0" applyAlignment="0" applyProtection="0"/>
    <xf numFmtId="199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1" fontId="47" fillId="0" borderId="0" applyFont="0" applyFill="0" applyBorder="0" applyAlignment="0" applyProtection="0"/>
    <xf numFmtId="202" fontId="48" fillId="0" borderId="0" applyFont="0" applyFill="0" applyBorder="0" applyAlignment="0" applyProtection="0"/>
    <xf numFmtId="203" fontId="48" fillId="0" borderId="0" applyFont="0" applyFill="0" applyBorder="0" applyAlignment="0" applyProtection="0"/>
    <xf numFmtId="204" fontId="47" fillId="0" borderId="0" applyFont="0" applyFill="0" applyBorder="0" applyAlignment="0" applyProtection="0"/>
    <xf numFmtId="205" fontId="48" fillId="0" borderId="0" applyFont="0" applyFill="0" applyBorder="0" applyAlignment="0" applyProtection="0"/>
    <xf numFmtId="206" fontId="13" fillId="0" borderId="0" applyFont="0" applyFill="0" applyBorder="0" applyAlignment="0" applyProtection="0"/>
    <xf numFmtId="37" fontId="55" fillId="0" borderId="10" applyFont="0" applyFill="0" applyBorder="0">
      <protection locked="0"/>
    </xf>
    <xf numFmtId="0" fontId="56" fillId="0" borderId="0" applyFont="0" applyFill="0" applyBorder="0" applyAlignment="0" applyProtection="0"/>
    <xf numFmtId="0" fontId="57" fillId="25" borderId="11" applyNumberFormat="0" applyFont="0" applyBorder="0" applyAlignment="0" applyProtection="0"/>
    <xf numFmtId="207" fontId="13" fillId="26" borderId="0" applyFont="0" applyFill="0" applyBorder="0" applyAlignment="0" applyProtection="0"/>
    <xf numFmtId="14" fontId="37" fillId="0" borderId="0" applyFill="0" applyBorder="0" applyAlignment="0"/>
    <xf numFmtId="208" fontId="13" fillId="26" borderId="0" applyFont="0" applyFill="0" applyBorder="0" applyAlignment="0" applyProtection="0"/>
    <xf numFmtId="209" fontId="13" fillId="0" borderId="0" applyFont="0" applyFill="0" applyBorder="0" applyAlignment="0" applyProtection="0"/>
    <xf numFmtId="164" fontId="54" fillId="0" borderId="5" applyFill="0" applyProtection="0"/>
    <xf numFmtId="164" fontId="54" fillId="0" borderId="4" applyFill="0" applyProtection="0"/>
    <xf numFmtId="164" fontId="54" fillId="0" borderId="0" applyFill="0" applyBorder="0" applyProtection="0"/>
    <xf numFmtId="38" fontId="26" fillId="0" borderId="12">
      <alignment vertical="center"/>
    </xf>
    <xf numFmtId="38" fontId="31" fillId="0" borderId="12">
      <alignment vertical="center"/>
    </xf>
    <xf numFmtId="38" fontId="26" fillId="0" borderId="12">
      <alignment vertical="center"/>
    </xf>
    <xf numFmtId="192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59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59" fillId="0" borderId="0" applyNumberFormat="0" applyAlignment="0">
      <alignment horizontal="left"/>
    </xf>
    <xf numFmtId="212" fontId="13" fillId="0" borderId="0" applyFont="0" applyFill="0" applyBorder="0" applyAlignment="0" applyProtection="0"/>
    <xf numFmtId="213" fontId="9" fillId="0" borderId="0" applyFont="0" applyFill="0" applyBorder="0" applyAlignment="0" applyProtection="0">
      <alignment horizontal="left" indent="1"/>
    </xf>
    <xf numFmtId="37" fontId="10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214" fontId="46" fillId="0" borderId="0">
      <alignment horizontal="right"/>
    </xf>
    <xf numFmtId="214" fontId="46" fillId="0" borderId="0">
      <alignment horizontal="right"/>
    </xf>
    <xf numFmtId="214" fontId="64" fillId="0" borderId="0">
      <alignment horizontal="right"/>
    </xf>
    <xf numFmtId="10" fontId="65" fillId="27" borderId="2" applyNumberFormat="0" applyFill="0" applyBorder="0" applyAlignment="0" applyProtection="0">
      <protection locked="0"/>
    </xf>
    <xf numFmtId="0" fontId="66" fillId="0" borderId="13" applyNumberFormat="0" applyFill="0" applyAlignment="0" applyProtection="0"/>
    <xf numFmtId="0" fontId="66" fillId="0" borderId="13" applyNumberFormat="0" applyFill="0" applyAlignment="0" applyProtection="0"/>
    <xf numFmtId="0" fontId="10" fillId="0" borderId="0" applyNumberFormat="0" applyFont="0" applyBorder="0" applyAlignment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38" fontId="69" fillId="28" borderId="0" applyNumberFormat="0" applyBorder="0" applyAlignment="0" applyProtection="0"/>
    <xf numFmtId="0" fontId="70" fillId="0" borderId="14" applyNumberFormat="0" applyAlignment="0" applyProtection="0">
      <alignment horizontal="left" vertical="center"/>
    </xf>
    <xf numFmtId="0" fontId="70" fillId="0" borderId="15">
      <alignment horizontal="left" vertical="center"/>
    </xf>
    <xf numFmtId="14" fontId="71" fillId="29" borderId="16">
      <alignment horizontal="center" vertical="center" wrapText="1"/>
    </xf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2" fillId="0" borderId="0" applyFill="0" applyAlignment="0" applyProtection="0">
      <protection locked="0"/>
    </xf>
    <xf numFmtId="0" fontId="42" fillId="0" borderId="20" applyFill="0" applyAlignment="0" applyProtection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1" fillId="0" borderId="0"/>
    <xf numFmtId="0" fontId="10" fillId="0" borderId="0"/>
    <xf numFmtId="215" fontId="13" fillId="25" borderId="2" applyNumberFormat="0" applyFont="0" applyAlignment="0">
      <protection locked="0"/>
    </xf>
    <xf numFmtId="10" fontId="69" fillId="30" borderId="2" applyNumberFormat="0" applyBorder="0" applyAlignment="0" applyProtection="0"/>
    <xf numFmtId="0" fontId="79" fillId="8" borderId="6" applyNumberFormat="0" applyAlignment="0" applyProtection="0"/>
    <xf numFmtId="0" fontId="80" fillId="0" borderId="2"/>
    <xf numFmtId="40" fontId="81" fillId="0" borderId="0">
      <protection locked="0"/>
    </xf>
    <xf numFmtId="1" fontId="82" fillId="0" borderId="0">
      <alignment horizontal="center"/>
      <protection locked="0"/>
    </xf>
    <xf numFmtId="216" fontId="83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>
      <alignment vertical="center"/>
    </xf>
    <xf numFmtId="38" fontId="87" fillId="0" borderId="0"/>
    <xf numFmtId="38" fontId="88" fillId="0" borderId="0"/>
    <xf numFmtId="38" fontId="89" fillId="0" borderId="0"/>
    <xf numFmtId="38" fontId="90" fillId="0" borderId="0"/>
    <xf numFmtId="0" fontId="46" fillId="0" borderId="0"/>
    <xf numFmtId="0" fontId="46" fillId="0" borderId="0"/>
    <xf numFmtId="0" fontId="6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91" fillId="0" borderId="21" applyNumberFormat="0" applyFill="0" applyAlignment="0" applyProtection="0"/>
    <xf numFmtId="0" fontId="92" fillId="0" borderId="21" applyNumberFormat="0" applyFill="0" applyAlignment="0" applyProtection="0"/>
    <xf numFmtId="206" fontId="2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>
      <protection locked="0"/>
    </xf>
    <xf numFmtId="0" fontId="95" fillId="18" borderId="0" applyNumberFormat="0" applyBorder="0" applyAlignment="0" applyProtection="0"/>
    <xf numFmtId="0" fontId="96" fillId="18" borderId="0" applyNumberFormat="0" applyBorder="0" applyAlignment="0" applyProtection="0"/>
    <xf numFmtId="0" fontId="26" fillId="0" borderId="22"/>
    <xf numFmtId="220" fontId="13" fillId="0" borderId="0"/>
    <xf numFmtId="221" fontId="97" fillId="0" borderId="0"/>
    <xf numFmtId="222" fontId="93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8" fillId="0" borderId="0"/>
    <xf numFmtId="0" fontId="98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99" fillId="0" borderId="0"/>
    <xf numFmtId="0" fontId="100" fillId="0" borderId="0"/>
    <xf numFmtId="0" fontId="69" fillId="0" borderId="0"/>
    <xf numFmtId="0" fontId="101" fillId="0" borderId="0"/>
    <xf numFmtId="0" fontId="28" fillId="0" borderId="0"/>
    <xf numFmtId="0" fontId="98" fillId="0" borderId="0"/>
    <xf numFmtId="0" fontId="9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" fillId="0" borderId="0"/>
    <xf numFmtId="0" fontId="9" fillId="0" borderId="0"/>
    <xf numFmtId="0" fontId="69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69" fillId="0" borderId="0"/>
    <xf numFmtId="0" fontId="98" fillId="0" borderId="0"/>
    <xf numFmtId="0" fontId="98" fillId="0" borderId="0"/>
    <xf numFmtId="0" fontId="27" fillId="0" borderId="0"/>
    <xf numFmtId="0" fontId="98" fillId="0" borderId="0"/>
    <xf numFmtId="0" fontId="102" fillId="0" borderId="0"/>
    <xf numFmtId="0" fontId="103" fillId="0" borderId="0"/>
    <xf numFmtId="0" fontId="13" fillId="0" borderId="0"/>
    <xf numFmtId="0" fontId="10" fillId="0" borderId="0"/>
    <xf numFmtId="0" fontId="14" fillId="0" borderId="0"/>
    <xf numFmtId="0" fontId="27" fillId="31" borderId="23" applyNumberFormat="0" applyFont="0" applyAlignment="0" applyProtection="0"/>
    <xf numFmtId="0" fontId="2" fillId="31" borderId="23" applyNumberFormat="0" applyFont="0" applyAlignment="0" applyProtection="0"/>
    <xf numFmtId="223" fontId="9" fillId="0" borderId="0"/>
    <xf numFmtId="224" fontId="9" fillId="0" borderId="0"/>
    <xf numFmtId="225" fontId="9" fillId="0" borderId="0"/>
    <xf numFmtId="226" fontId="9" fillId="0" borderId="0"/>
    <xf numFmtId="227" fontId="9" fillId="0" borderId="0"/>
    <xf numFmtId="228" fontId="9" fillId="0" borderId="0"/>
    <xf numFmtId="229" fontId="9" fillId="0" borderId="0"/>
    <xf numFmtId="230" fontId="9" fillId="0" borderId="0"/>
    <xf numFmtId="231" fontId="9" fillId="0" borderId="0"/>
    <xf numFmtId="232" fontId="9" fillId="0" borderId="0"/>
    <xf numFmtId="233" fontId="9" fillId="0" borderId="0"/>
    <xf numFmtId="234" fontId="13" fillId="26" borderId="0"/>
    <xf numFmtId="235" fontId="9" fillId="0" borderId="0" applyFont="0" applyFill="0" applyBorder="0" applyAlignment="0" applyProtection="0"/>
    <xf numFmtId="38" fontId="31" fillId="0" borderId="0" applyFont="0" applyFill="0" applyBorder="0" applyAlignment="0" applyProtection="0"/>
    <xf numFmtId="236" fontId="104" fillId="0" borderId="0" applyFont="0" applyFill="0" applyBorder="0" applyAlignment="0" applyProtection="0"/>
    <xf numFmtId="40" fontId="31" fillId="0" borderId="0" applyFont="0" applyFill="0" applyBorder="0" applyAlignment="0" applyProtection="0"/>
    <xf numFmtId="190" fontId="104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237" fontId="10" fillId="0" borderId="0" applyFont="0" applyFill="0" applyBorder="0" applyAlignment="0" applyProtection="0"/>
    <xf numFmtId="238" fontId="10" fillId="0" borderId="0" applyFont="0" applyFill="0" applyBorder="0" applyAlignment="0" applyProtection="0"/>
    <xf numFmtId="0" fontId="105" fillId="13" borderId="24" applyNumberFormat="0" applyAlignment="0" applyProtection="0"/>
    <xf numFmtId="0" fontId="106" fillId="13" borderId="24" applyNumberFormat="0" applyAlignment="0" applyProtection="0"/>
    <xf numFmtId="0" fontId="107" fillId="0" borderId="0"/>
    <xf numFmtId="0" fontId="108" fillId="26" borderId="0"/>
    <xf numFmtId="239" fontId="42" fillId="0" borderId="0" applyFont="0" applyFill="0" applyBorder="0" applyAlignment="0" applyProtection="0"/>
    <xf numFmtId="240" fontId="46" fillId="0" borderId="0" applyFont="0" applyFill="0" applyBorder="0" applyAlignment="0" applyProtection="0"/>
    <xf numFmtId="241" fontId="48" fillId="0" borderId="0" applyFont="0" applyFill="0" applyBorder="0" applyAlignment="0" applyProtection="0"/>
    <xf numFmtId="242" fontId="13" fillId="0" borderId="0" applyFont="0" applyFill="0" applyBorder="0" applyAlignment="0" applyProtection="0"/>
    <xf numFmtId="242" fontId="10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243" fontId="39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0" fillId="0" borderId="0" applyFont="0" applyFill="0" applyBorder="0" applyAlignment="0" applyProtection="0"/>
    <xf numFmtId="244" fontId="48" fillId="0" borderId="0" applyFont="0" applyFill="0" applyBorder="0" applyAlignment="0" applyProtection="0"/>
    <xf numFmtId="245" fontId="46" fillId="0" borderId="0" applyFont="0" applyFill="0" applyBorder="0" applyAlignment="0" applyProtection="0"/>
    <xf numFmtId="246" fontId="48" fillId="0" borderId="0" applyFont="0" applyFill="0" applyBorder="0" applyAlignment="0" applyProtection="0"/>
    <xf numFmtId="247" fontId="46" fillId="0" borderId="0" applyFont="0" applyFill="0" applyBorder="0" applyAlignment="0" applyProtection="0"/>
    <xf numFmtId="10" fontId="109" fillId="0" borderId="0"/>
    <xf numFmtId="248" fontId="48" fillId="0" borderId="0" applyFont="0" applyFill="0" applyBorder="0" applyAlignment="0" applyProtection="0"/>
    <xf numFmtId="24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50" fontId="14" fillId="0" borderId="0"/>
    <xf numFmtId="251" fontId="14" fillId="0" borderId="0"/>
    <xf numFmtId="177" fontId="14" fillId="0" borderId="0" applyFill="0" applyBorder="0" applyAlignment="0"/>
    <xf numFmtId="172" fontId="14" fillId="0" borderId="0" applyFill="0" applyBorder="0" applyAlignment="0"/>
    <xf numFmtId="177" fontId="14" fillId="0" borderId="0" applyFill="0" applyBorder="0" applyAlignment="0"/>
    <xf numFmtId="178" fontId="14" fillId="0" borderId="0" applyFill="0" applyBorder="0" applyAlignment="0"/>
    <xf numFmtId="179" fontId="1" fillId="0" borderId="0" applyFill="0" applyBorder="0" applyAlignment="0"/>
    <xf numFmtId="179" fontId="5" fillId="0" borderId="0" applyFill="0" applyBorder="0" applyAlignment="0"/>
    <xf numFmtId="172" fontId="14" fillId="0" borderId="0" applyFill="0" applyBorder="0" applyAlignment="0"/>
    <xf numFmtId="0" fontId="110" fillId="0" borderId="0" applyNumberFormat="0">
      <alignment horizontal="left"/>
    </xf>
    <xf numFmtId="0" fontId="107" fillId="0" borderId="0"/>
    <xf numFmtId="0" fontId="111" fillId="32" borderId="25" applyNumberFormat="0" applyFont="0"/>
    <xf numFmtId="252" fontId="110" fillId="0" borderId="0" applyNumberFormat="0" applyFill="0" applyBorder="0" applyAlignment="0" applyProtection="0">
      <alignment horizontal="left"/>
    </xf>
    <xf numFmtId="3" fontId="18" fillId="0" borderId="0" applyFont="0" applyFill="0" applyBorder="0" applyAlignment="0"/>
    <xf numFmtId="253" fontId="112" fillId="33" borderId="0">
      <protection locked="0"/>
    </xf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10" fillId="0" borderId="0" applyNumberFormat="0" applyFill="0" applyBorder="0" applyAlignment="0" applyProtection="0">
      <alignment horizontal="center"/>
    </xf>
    <xf numFmtId="254" fontId="113" fillId="0" borderId="2">
      <alignment horizontal="left" vertical="center"/>
      <protection locked="0"/>
    </xf>
    <xf numFmtId="0" fontId="1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ont="0" applyFill="0" applyBorder="0" applyAlignment="0" applyProtection="0">
      <alignment vertical="top"/>
    </xf>
    <xf numFmtId="0" fontId="114" fillId="0" borderId="0"/>
    <xf numFmtId="0" fontId="13" fillId="0" borderId="0"/>
    <xf numFmtId="0" fontId="19" fillId="0" borderId="0"/>
    <xf numFmtId="0" fontId="14" fillId="0" borderId="0"/>
    <xf numFmtId="0" fontId="13" fillId="0" borderId="0"/>
    <xf numFmtId="0" fontId="19" fillId="0" borderId="0"/>
    <xf numFmtId="40" fontId="115" fillId="0" borderId="0" applyBorder="0">
      <alignment horizontal="right"/>
    </xf>
    <xf numFmtId="49" fontId="37" fillId="0" borderId="0" applyFill="0" applyBorder="0" applyAlignment="0"/>
    <xf numFmtId="255" fontId="39" fillId="0" borderId="0" applyFill="0" applyBorder="0" applyAlignment="0"/>
    <xf numFmtId="256" fontId="1" fillId="0" borderId="0" applyFill="0" applyBorder="0" applyAlignment="0"/>
    <xf numFmtId="256" fontId="5" fillId="0" borderId="0" applyFill="0" applyBorder="0" applyAlignment="0"/>
    <xf numFmtId="257" fontId="39" fillId="0" borderId="0" applyFill="0" applyBorder="0" applyAlignment="0"/>
    <xf numFmtId="258" fontId="1" fillId="0" borderId="0" applyFill="0" applyBorder="0" applyAlignment="0"/>
    <xf numFmtId="258" fontId="5" fillId="0" borderId="0" applyFill="0" applyBorder="0" applyAlignment="0"/>
    <xf numFmtId="49" fontId="9" fillId="0" borderId="0"/>
    <xf numFmtId="0" fontId="116" fillId="0" borderId="0" applyFill="0" applyBorder="0" applyProtection="0">
      <alignment horizontal="left" vertical="top"/>
    </xf>
    <xf numFmtId="0" fontId="117" fillId="0" borderId="0" applyNumberFormat="0" applyFill="0" applyBorder="0" applyAlignment="0" applyProtection="0"/>
    <xf numFmtId="0" fontId="118" fillId="0" borderId="0"/>
    <xf numFmtId="0" fontId="119" fillId="0" borderId="0"/>
    <xf numFmtId="0" fontId="120" fillId="0" borderId="0"/>
    <xf numFmtId="0" fontId="121" fillId="0" borderId="0" applyNumberFormat="0" applyFill="0" applyBorder="0" applyAlignment="0" applyProtection="0"/>
    <xf numFmtId="0" fontId="122" fillId="0" borderId="26" applyNumberFormat="0" applyFill="0" applyAlignment="0" applyProtection="0"/>
    <xf numFmtId="0" fontId="123" fillId="0" borderId="26" applyNumberFormat="0" applyFill="0" applyAlignment="0" applyProtection="0"/>
    <xf numFmtId="259" fontId="124" fillId="0" borderId="0" applyFont="0" applyFill="0" applyBorder="0" applyAlignment="0" applyProtection="0"/>
    <xf numFmtId="260" fontId="124" fillId="0" borderId="0" applyFont="0" applyFill="0" applyBorder="0" applyAlignment="0" applyProtection="0"/>
    <xf numFmtId="0" fontId="125" fillId="0" borderId="0"/>
    <xf numFmtId="261" fontId="124" fillId="0" borderId="0" applyFont="0" applyFill="0" applyBorder="0" applyAlignment="0" applyProtection="0"/>
    <xf numFmtId="262" fontId="124" fillId="0" borderId="0" applyFont="0" applyFill="0" applyBorder="0" applyAlignment="0" applyProtection="0"/>
    <xf numFmtId="263" fontId="8" fillId="0" borderId="0" applyFont="0" applyFill="0" applyBorder="0" applyAlignment="0" applyProtection="0"/>
    <xf numFmtId="0" fontId="125" fillId="0" borderId="0"/>
    <xf numFmtId="0" fontId="126" fillId="0" borderId="0"/>
    <xf numFmtId="166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22" borderId="0" applyNumberFormat="0" applyBorder="0" applyAlignment="0" applyProtection="0"/>
    <xf numFmtId="264" fontId="18" fillId="0" borderId="27">
      <protection locked="0"/>
    </xf>
    <xf numFmtId="0" fontId="79" fillId="8" borderId="6" applyNumberFormat="0" applyAlignment="0" applyProtection="0"/>
    <xf numFmtId="0" fontId="106" fillId="13" borderId="24" applyNumberFormat="0" applyAlignment="0" applyProtection="0"/>
    <xf numFmtId="0" fontId="41" fillId="13" borderId="6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28" borderId="7"/>
    <xf numFmtId="14" fontId="18" fillId="0" borderId="0">
      <alignment horizontal="right"/>
    </xf>
    <xf numFmtId="0" fontId="73" fillId="0" borderId="17" applyNumberFormat="0" applyFill="0" applyAlignment="0" applyProtection="0"/>
    <xf numFmtId="0" fontId="75" fillId="0" borderId="18" applyNumberFormat="0" applyFill="0" applyAlignment="0" applyProtection="0"/>
    <xf numFmtId="0" fontId="77" fillId="0" borderId="19" applyNumberFormat="0" applyFill="0" applyAlignment="0" applyProtection="0"/>
    <xf numFmtId="0" fontId="77" fillId="0" borderId="0" applyNumberFormat="0" applyFill="0" applyBorder="0" applyAlignment="0" applyProtection="0"/>
    <xf numFmtId="264" fontId="131" fillId="29" borderId="27"/>
    <xf numFmtId="0" fontId="13" fillId="0" borderId="2">
      <alignment horizontal="right"/>
    </xf>
    <xf numFmtId="0" fontId="123" fillId="0" borderId="26" applyNumberFormat="0" applyFill="0" applyAlignment="0" applyProtection="0"/>
    <xf numFmtId="0" fontId="13" fillId="0" borderId="0"/>
    <xf numFmtId="0" fontId="44" fillId="24" borderId="8" applyNumberFormat="0" applyAlignment="0" applyProtection="0"/>
    <xf numFmtId="3" fontId="9" fillId="0" borderId="0"/>
    <xf numFmtId="0" fontId="13" fillId="0" borderId="2"/>
    <xf numFmtId="0" fontId="96" fillId="18" borderId="0" applyNumberFormat="0" applyBorder="0" applyAlignment="0" applyProtection="0"/>
    <xf numFmtId="0" fontId="9" fillId="0" borderId="0"/>
    <xf numFmtId="0" fontId="9" fillId="0" borderId="0"/>
    <xf numFmtId="0" fontId="28" fillId="0" borderId="0"/>
    <xf numFmtId="0" fontId="13" fillId="0" borderId="0"/>
    <xf numFmtId="0" fontId="9" fillId="0" borderId="0"/>
    <xf numFmtId="0" fontId="5" fillId="0" borderId="0"/>
    <xf numFmtId="0" fontId="13" fillId="0" borderId="0"/>
    <xf numFmtId="0" fontId="28" fillId="0" borderId="0"/>
    <xf numFmtId="0" fontId="9" fillId="0" borderId="0"/>
    <xf numFmtId="0" fontId="28" fillId="0" borderId="0"/>
    <xf numFmtId="0" fontId="5" fillId="0" borderId="0"/>
    <xf numFmtId="0" fontId="28" fillId="0" borderId="0"/>
    <xf numFmtId="0" fontId="13" fillId="0" borderId="0"/>
    <xf numFmtId="0" fontId="28" fillId="0" borderId="0"/>
    <xf numFmtId="0" fontId="28" fillId="0" borderId="0"/>
    <xf numFmtId="0" fontId="28" fillId="0" borderId="0"/>
    <xf numFmtId="0" fontId="34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9" fillId="31" borderId="23" applyNumberFormat="0" applyFont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2" fillId="0" borderId="21" applyNumberFormat="0" applyFill="0" applyAlignment="0" applyProtection="0"/>
    <xf numFmtId="0" fontId="14" fillId="0" borderId="0"/>
    <xf numFmtId="0" fontId="26" fillId="0" borderId="0" applyNumberFormat="0" applyFont="0" applyFill="0" applyBorder="0" applyAlignment="0" applyProtection="0">
      <alignment vertical="top"/>
    </xf>
    <xf numFmtId="0" fontId="26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49" fontId="18" fillId="0" borderId="2" applyNumberFormat="0" applyFill="0" applyAlignment="0" applyProtection="0"/>
    <xf numFmtId="0" fontId="128" fillId="0" borderId="0" applyNumberFormat="0" applyFill="0" applyBorder="0" applyAlignment="0" applyProtection="0"/>
    <xf numFmtId="49" fontId="18" fillId="0" borderId="0"/>
    <xf numFmtId="265" fontId="132" fillId="0" borderId="0"/>
    <xf numFmtId="266" fontId="9" fillId="0" borderId="0" applyFont="0" applyFill="0" applyBorder="0" applyAlignment="0" applyProtection="0"/>
    <xf numFmtId="3" fontId="133" fillId="0" borderId="28" applyFont="0" applyBorder="0">
      <alignment horizontal="right"/>
      <protection locked="0"/>
    </xf>
    <xf numFmtId="44" fontId="13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92" fontId="28" fillId="0" borderId="0" applyFont="0" applyFill="0" applyBorder="0" applyAlignment="0" applyProtection="0"/>
    <xf numFmtId="0" fontId="68" fillId="5" borderId="0" applyNumberFormat="0" applyBorder="0" applyAlignment="0" applyProtection="0"/>
    <xf numFmtId="4" fontId="13" fillId="0" borderId="2"/>
    <xf numFmtId="37" fontId="9" fillId="0" borderId="0" applyFont="0" applyBorder="0" applyAlignment="0" applyProtection="0"/>
    <xf numFmtId="44" fontId="20" fillId="0" borderId="0">
      <protection locked="0"/>
    </xf>
    <xf numFmtId="0" fontId="1" fillId="0" borderId="0"/>
    <xf numFmtId="0" fontId="143" fillId="0" borderId="0"/>
    <xf numFmtId="0" fontId="143" fillId="0" borderId="0"/>
    <xf numFmtId="0" fontId="143" fillId="0" borderId="0"/>
  </cellStyleXfs>
  <cellXfs count="171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6" fillId="0" borderId="1" xfId="1" applyNumberFormat="1" applyFont="1" applyFill="1" applyBorder="1" applyAlignment="1" applyProtection="1">
      <alignment vertical="center" wrapText="1"/>
    </xf>
    <xf numFmtId="0" fontId="7" fillId="0" borderId="1" xfId="1" applyNumberFormat="1" applyFont="1" applyFill="1" applyBorder="1" applyAlignment="1" applyProtection="1">
      <alignment vertical="center"/>
    </xf>
    <xf numFmtId="0" fontId="1" fillId="0" borderId="1" xfId="1" applyBorder="1" applyAlignment="1">
      <alignment vertical="center"/>
    </xf>
    <xf numFmtId="0" fontId="7" fillId="0" borderId="1" xfId="1" applyNumberFormat="1" applyFont="1" applyFill="1" applyBorder="1" applyAlignment="1" applyProtection="1">
      <alignment vertical="center" wrapText="1"/>
    </xf>
    <xf numFmtId="164" fontId="2" fillId="0" borderId="2" xfId="3" applyNumberFormat="1" applyFont="1" applyFill="1" applyBorder="1" applyAlignment="1"/>
    <xf numFmtId="164" fontId="2" fillId="0" borderId="2" xfId="1" applyNumberFormat="1" applyFont="1" applyFill="1" applyBorder="1" applyAlignment="1" applyProtection="1"/>
    <xf numFmtId="164" fontId="2" fillId="0" borderId="3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horizontal="left" vertical="center" wrapText="1" indent="2"/>
    </xf>
    <xf numFmtId="0" fontId="6" fillId="0" borderId="1" xfId="4" applyNumberFormat="1" applyFont="1" applyFill="1" applyBorder="1" applyAlignment="1" applyProtection="1">
      <alignment vertical="top" wrapText="1"/>
    </xf>
    <xf numFmtId="0" fontId="2" fillId="0" borderId="1" xfId="4" applyFont="1" applyFill="1" applyBorder="1" applyAlignment="1">
      <alignment vertical="top" wrapText="1"/>
    </xf>
    <xf numFmtId="0" fontId="6" fillId="0" borderId="0" xfId="1" applyNumberFormat="1" applyFont="1" applyFill="1" applyBorder="1" applyAlignment="1" applyProtection="1">
      <alignment vertical="center" wrapText="1"/>
    </xf>
    <xf numFmtId="164" fontId="4" fillId="0" borderId="0" xfId="1" applyNumberFormat="1" applyFont="1" applyBorder="1" applyAlignment="1">
      <alignment vertical="top" wrapText="1"/>
    </xf>
    <xf numFmtId="164" fontId="4" fillId="0" borderId="2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164" fontId="2" fillId="0" borderId="2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164" fontId="2" fillId="0" borderId="3" xfId="3" applyNumberFormat="1" applyFont="1" applyFill="1" applyBorder="1" applyAlignment="1"/>
    <xf numFmtId="164" fontId="4" fillId="0" borderId="2" xfId="1" applyNumberFormat="1" applyFont="1" applyFill="1" applyBorder="1" applyAlignment="1"/>
    <xf numFmtId="164" fontId="4" fillId="0" borderId="3" xfId="1" applyNumberFormat="1" applyFont="1" applyBorder="1" applyAlignment="1"/>
    <xf numFmtId="164" fontId="2" fillId="0" borderId="3" xfId="1" applyNumberFormat="1" applyFont="1" applyBorder="1" applyAlignment="1"/>
    <xf numFmtId="164" fontId="2" fillId="0" borderId="2" xfId="1" applyNumberFormat="1" applyFont="1" applyFill="1" applyBorder="1" applyAlignment="1"/>
    <xf numFmtId="164" fontId="2" fillId="0" borderId="2" xfId="1" applyNumberFormat="1" applyFont="1" applyBorder="1" applyAlignment="1"/>
    <xf numFmtId="164" fontId="4" fillId="0" borderId="2" xfId="1" applyNumberFormat="1" applyFont="1" applyBorder="1" applyAlignment="1"/>
    <xf numFmtId="164" fontId="4" fillId="0" borderId="3" xfId="1" applyNumberFormat="1" applyFont="1" applyFill="1" applyBorder="1" applyAlignment="1"/>
    <xf numFmtId="164" fontId="2" fillId="0" borderId="3" xfId="1" applyNumberFormat="1" applyFont="1" applyFill="1" applyBorder="1" applyAlignment="1"/>
    <xf numFmtId="0" fontId="2" fillId="0" borderId="32" xfId="1" applyFont="1" applyBorder="1"/>
    <xf numFmtId="14" fontId="4" fillId="0" borderId="33" xfId="1" applyNumberFormat="1" applyFont="1" applyBorder="1" applyAlignment="1">
      <alignment vertical="center" wrapText="1"/>
    </xf>
    <xf numFmtId="0" fontId="6" fillId="0" borderId="0" xfId="716" applyNumberFormat="1" applyFont="1" applyFill="1" applyBorder="1" applyAlignment="1" applyProtection="1">
      <alignment vertical="center" wrapText="1"/>
    </xf>
    <xf numFmtId="267" fontId="4" fillId="0" borderId="0" xfId="716" applyNumberFormat="1" applyFont="1" applyBorder="1" applyAlignment="1">
      <alignment vertical="top" wrapText="1"/>
    </xf>
    <xf numFmtId="164" fontId="4" fillId="0" borderId="0" xfId="1" applyNumberFormat="1" applyFont="1" applyBorder="1" applyAlignment="1">
      <alignment vertical="top"/>
    </xf>
    <xf numFmtId="0" fontId="2" fillId="0" borderId="0" xfId="716" applyFont="1"/>
    <xf numFmtId="0" fontId="4" fillId="0" borderId="34" xfId="716" applyFont="1" applyBorder="1"/>
    <xf numFmtId="14" fontId="4" fillId="0" borderId="7" xfId="716" applyNumberFormat="1" applyFont="1" applyBorder="1" applyAlignment="1">
      <alignment horizontal="right" vertical="center" wrapText="1"/>
    </xf>
    <xf numFmtId="0" fontId="4" fillId="0" borderId="29" xfId="716" applyFont="1" applyBorder="1"/>
    <xf numFmtId="0" fontId="4" fillId="0" borderId="30" xfId="716" applyFont="1" applyBorder="1"/>
    <xf numFmtId="0" fontId="4" fillId="0" borderId="31" xfId="716" applyFont="1" applyBorder="1"/>
    <xf numFmtId="0" fontId="135" fillId="0" borderId="1" xfId="716" applyNumberFormat="1" applyFont="1" applyFill="1" applyBorder="1" applyAlignment="1" applyProtection="1">
      <alignment vertical="center" wrapText="1"/>
    </xf>
    <xf numFmtId="0" fontId="4" fillId="0" borderId="2" xfId="716" applyFont="1" applyBorder="1"/>
    <xf numFmtId="182" fontId="4" fillId="0" borderId="3" xfId="716" applyNumberFormat="1" applyFont="1" applyBorder="1"/>
    <xf numFmtId="0" fontId="136" fillId="0" borderId="1" xfId="716" applyNumberFormat="1" applyFont="1" applyFill="1" applyBorder="1" applyAlignment="1" applyProtection="1">
      <alignment vertical="center" wrapText="1"/>
    </xf>
    <xf numFmtId="182" fontId="2" fillId="0" borderId="3" xfId="716" applyNumberFormat="1" applyFont="1" applyBorder="1"/>
    <xf numFmtId="164" fontId="2" fillId="0" borderId="2" xfId="716" applyNumberFormat="1" applyFont="1" applyFill="1" applyBorder="1" applyAlignment="1" applyProtection="1">
      <alignment horizontal="right" vertical="top"/>
    </xf>
    <xf numFmtId="0" fontId="64" fillId="0" borderId="1" xfId="716" applyNumberFormat="1" applyFont="1" applyFill="1" applyBorder="1" applyAlignment="1" applyProtection="1">
      <alignment vertical="center" wrapText="1"/>
    </xf>
    <xf numFmtId="0" fontId="136" fillId="0" borderId="36" xfId="716" applyNumberFormat="1" applyFont="1" applyFill="1" applyBorder="1" applyAlignment="1" applyProtection="1">
      <alignment vertical="center" wrapText="1"/>
    </xf>
    <xf numFmtId="0" fontId="135" fillId="0" borderId="34" xfId="716" applyNumberFormat="1" applyFont="1" applyFill="1" applyBorder="1" applyAlignment="1" applyProtection="1">
      <alignment vertical="center" wrapText="1"/>
    </xf>
    <xf numFmtId="182" fontId="4" fillId="0" borderId="35" xfId="716" applyNumberFormat="1" applyFont="1" applyBorder="1"/>
    <xf numFmtId="0" fontId="137" fillId="0" borderId="29" xfId="716" applyFont="1" applyBorder="1" applyAlignment="1">
      <alignment vertical="center"/>
    </xf>
    <xf numFmtId="164" fontId="2" fillId="0" borderId="30" xfId="716" applyNumberFormat="1" applyFont="1" applyBorder="1"/>
    <xf numFmtId="182" fontId="2" fillId="0" borderId="31" xfId="716" applyNumberFormat="1" applyFont="1" applyBorder="1"/>
    <xf numFmtId="164" fontId="2" fillId="0" borderId="2" xfId="716" applyNumberFormat="1" applyFont="1" applyBorder="1"/>
    <xf numFmtId="164" fontId="4" fillId="0" borderId="7" xfId="716" applyNumberFormat="1" applyFont="1" applyBorder="1" applyAlignment="1">
      <alignment vertical="top" wrapText="1"/>
    </xf>
    <xf numFmtId="164" fontId="2" fillId="0" borderId="30" xfId="716" applyNumberFormat="1" applyFont="1" applyFill="1" applyBorder="1" applyAlignment="1" applyProtection="1">
      <alignment horizontal="right" vertical="top"/>
    </xf>
    <xf numFmtId="182" fontId="2" fillId="0" borderId="2" xfId="716" applyNumberFormat="1" applyFont="1" applyBorder="1"/>
    <xf numFmtId="0" fontId="135" fillId="0" borderId="37" xfId="716" applyNumberFormat="1" applyFont="1" applyFill="1" applyBorder="1" applyAlignment="1" applyProtection="1">
      <alignment vertical="center" wrapText="1"/>
    </xf>
    <xf numFmtId="164" fontId="4" fillId="0" borderId="38" xfId="716" applyNumberFormat="1" applyFont="1" applyBorder="1" applyAlignment="1">
      <alignment vertical="top" wrapText="1"/>
    </xf>
    <xf numFmtId="0" fontId="135" fillId="0" borderId="0" xfId="716" applyNumberFormat="1" applyFont="1" applyFill="1" applyBorder="1" applyAlignment="1" applyProtection="1">
      <alignment vertical="center" wrapText="1"/>
    </xf>
    <xf numFmtId="164" fontId="4" fillId="0" borderId="0" xfId="716" applyNumberFormat="1" applyFont="1" applyBorder="1" applyAlignment="1">
      <alignment vertical="top" wrapText="1"/>
    </xf>
    <xf numFmtId="0" fontId="134" fillId="0" borderId="0" xfId="716" applyFont="1" applyAlignment="1">
      <alignment horizontal="right"/>
    </xf>
    <xf numFmtId="0" fontId="4" fillId="0" borderId="0" xfId="716" applyFont="1" applyAlignment="1">
      <alignment horizontal="center" vertical="justify"/>
    </xf>
    <xf numFmtId="0" fontId="2" fillId="0" borderId="0" xfId="1" applyFont="1" applyBorder="1" applyAlignment="1"/>
    <xf numFmtId="0" fontId="3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 vertical="justify"/>
    </xf>
    <xf numFmtId="0" fontId="2" fillId="0" borderId="0" xfId="1" applyFont="1" applyBorder="1" applyAlignment="1">
      <alignment vertical="justify"/>
    </xf>
    <xf numFmtId="0" fontId="4" fillId="0" borderId="0" xfId="1" applyFont="1" applyBorder="1" applyAlignment="1">
      <alignment horizontal="center"/>
    </xf>
    <xf numFmtId="0" fontId="6" fillId="0" borderId="41" xfId="1" applyNumberFormat="1" applyFont="1" applyFill="1" applyBorder="1" applyAlignment="1" applyProtection="1">
      <alignment vertical="center" wrapText="1"/>
    </xf>
    <xf numFmtId="164" fontId="4" fillId="0" borderId="40" xfId="1" applyNumberFormat="1" applyFont="1" applyFill="1" applyBorder="1" applyAlignment="1" applyProtection="1"/>
    <xf numFmtId="164" fontId="4" fillId="0" borderId="39" xfId="1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center" wrapText="1"/>
    </xf>
    <xf numFmtId="164" fontId="2" fillId="0" borderId="3" xfId="1" applyNumberFormat="1" applyFont="1" applyBorder="1" applyAlignment="1">
      <alignment horizontal="center"/>
    </xf>
    <xf numFmtId="182" fontId="2" fillId="0" borderId="2" xfId="716" applyNumberFormat="1" applyFont="1" applyBorder="1" applyAlignment="1"/>
    <xf numFmtId="182" fontId="2" fillId="0" borderId="3" xfId="716" applyNumberFormat="1" applyFont="1" applyBorder="1" applyAlignment="1"/>
    <xf numFmtId="164" fontId="2" fillId="0" borderId="0" xfId="1" applyNumberFormat="1" applyFont="1"/>
    <xf numFmtId="164" fontId="0" fillId="0" borderId="0" xfId="0" applyNumberFormat="1"/>
    <xf numFmtId="14" fontId="4" fillId="0" borderId="42" xfId="1" applyNumberFormat="1" applyFont="1" applyBorder="1" applyAlignment="1">
      <alignment vertical="center" wrapText="1"/>
    </xf>
    <xf numFmtId="0" fontId="138" fillId="0" borderId="1" xfId="4" applyNumberFormat="1" applyFont="1" applyFill="1" applyBorder="1" applyAlignment="1" applyProtection="1">
      <alignment vertical="top" wrapText="1"/>
    </xf>
    <xf numFmtId="49" fontId="2" fillId="0" borderId="1" xfId="4" applyNumberFormat="1" applyFont="1" applyFill="1" applyBorder="1" applyAlignment="1">
      <alignment vertical="top" wrapText="1"/>
    </xf>
    <xf numFmtId="0" fontId="6" fillId="0" borderId="36" xfId="4" applyNumberFormat="1" applyFont="1" applyFill="1" applyBorder="1" applyAlignment="1" applyProtection="1">
      <alignment vertical="top" wrapText="1"/>
    </xf>
    <xf numFmtId="164" fontId="4" fillId="0" borderId="9" xfId="1" applyNumberFormat="1" applyFont="1" applyFill="1" applyBorder="1" applyAlignment="1"/>
    <xf numFmtId="0" fontId="2" fillId="0" borderId="0" xfId="636" applyFont="1" applyAlignment="1">
      <alignment wrapText="1"/>
    </xf>
    <xf numFmtId="0" fontId="2" fillId="0" borderId="0" xfId="636" applyFont="1" applyAlignment="1">
      <alignment horizontal="center" wrapText="1"/>
    </xf>
    <xf numFmtId="0" fontId="4" fillId="0" borderId="0" xfId="636" applyFont="1" applyAlignment="1">
      <alignment horizontal="center" vertical="justify" wrapText="1"/>
    </xf>
    <xf numFmtId="0" fontId="4" fillId="0" borderId="0" xfId="641" applyFont="1" applyAlignment="1">
      <alignment horizontal="center" wrapText="1"/>
    </xf>
    <xf numFmtId="0" fontId="2" fillId="0" borderId="1" xfId="636" applyFont="1" applyBorder="1" applyAlignment="1">
      <alignment wrapText="1"/>
    </xf>
    <xf numFmtId="0" fontId="4" fillId="0" borderId="2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4" fillId="0" borderId="1" xfId="632" applyFont="1" applyBorder="1" applyAlignment="1">
      <alignment wrapText="1"/>
    </xf>
    <xf numFmtId="268" fontId="4" fillId="0" borderId="2" xfId="636" applyNumberFormat="1" applyFont="1" applyFill="1" applyBorder="1" applyAlignment="1" applyProtection="1">
      <alignment horizontal="center" wrapText="1"/>
    </xf>
    <xf numFmtId="268" fontId="4" fillId="0" borderId="3" xfId="636" applyNumberFormat="1" applyFont="1" applyFill="1" applyBorder="1" applyAlignment="1" applyProtection="1">
      <alignment horizontal="center" wrapText="1"/>
    </xf>
    <xf numFmtId="0" fontId="4" fillId="0" borderId="1" xfId="636" applyFont="1" applyBorder="1" applyAlignment="1">
      <alignment wrapText="1"/>
    </xf>
    <xf numFmtId="268" fontId="2" fillId="0" borderId="2" xfId="636" applyNumberFormat="1" applyFont="1" applyFill="1" applyBorder="1" applyAlignment="1" applyProtection="1">
      <alignment horizontal="center" wrapText="1"/>
    </xf>
    <xf numFmtId="268" fontId="2" fillId="0" borderId="3" xfId="636" applyNumberFormat="1" applyFont="1" applyFill="1" applyBorder="1" applyAlignment="1" applyProtection="1">
      <alignment horizontal="center" wrapText="1"/>
    </xf>
    <xf numFmtId="0" fontId="2" fillId="0" borderId="1" xfId="636" applyFont="1" applyFill="1" applyBorder="1" applyAlignment="1">
      <alignment wrapText="1"/>
    </xf>
    <xf numFmtId="0" fontId="139" fillId="0" borderId="1" xfId="636" applyFont="1" applyBorder="1" applyAlignment="1">
      <alignment wrapText="1"/>
    </xf>
    <xf numFmtId="268" fontId="2" fillId="0" borderId="2" xfId="636" applyNumberFormat="1" applyFont="1" applyBorder="1" applyAlignment="1">
      <alignment horizontal="center" wrapText="1"/>
    </xf>
    <xf numFmtId="0" fontId="2" fillId="26" borderId="36" xfId="636" applyFont="1" applyFill="1" applyBorder="1" applyAlignment="1">
      <alignment wrapText="1"/>
    </xf>
    <xf numFmtId="268" fontId="2" fillId="26" borderId="9" xfId="636" applyNumberFormat="1" applyFont="1" applyFill="1" applyBorder="1" applyAlignment="1" applyProtection="1">
      <alignment horizontal="center" wrapText="1"/>
    </xf>
    <xf numFmtId="268" fontId="4" fillId="26" borderId="9" xfId="636" applyNumberFormat="1" applyFont="1" applyFill="1" applyBorder="1" applyAlignment="1" applyProtection="1">
      <alignment horizontal="center" wrapText="1"/>
    </xf>
    <xf numFmtId="268" fontId="4" fillId="26" borderId="43" xfId="636" applyNumberFormat="1" applyFont="1" applyFill="1" applyBorder="1" applyAlignment="1" applyProtection="1">
      <alignment horizontal="center" wrapText="1"/>
    </xf>
    <xf numFmtId="0" fontId="2" fillId="26" borderId="0" xfId="636" applyFont="1" applyFill="1" applyAlignment="1">
      <alignment wrapText="1"/>
    </xf>
    <xf numFmtId="0" fontId="4" fillId="0" borderId="32" xfId="636" applyFont="1" applyBorder="1" applyAlignment="1">
      <alignment wrapText="1"/>
    </xf>
    <xf numFmtId="268" fontId="4" fillId="0" borderId="33" xfId="636" applyNumberFormat="1" applyFont="1" applyBorder="1" applyAlignment="1">
      <alignment horizontal="center" wrapText="1"/>
    </xf>
    <xf numFmtId="268" fontId="4" fillId="0" borderId="33" xfId="636" applyNumberFormat="1" applyFont="1" applyFill="1" applyBorder="1" applyAlignment="1" applyProtection="1">
      <alignment horizontal="center" wrapText="1"/>
    </xf>
    <xf numFmtId="268" fontId="4" fillId="0" borderId="42" xfId="636" applyNumberFormat="1" applyFont="1" applyBorder="1" applyAlignment="1">
      <alignment horizontal="center" wrapText="1"/>
    </xf>
    <xf numFmtId="0" fontId="4" fillId="0" borderId="29" xfId="636" applyFont="1" applyBorder="1" applyAlignment="1">
      <alignment wrapText="1"/>
    </xf>
    <xf numFmtId="268" fontId="4" fillId="0" borderId="30" xfId="636" applyNumberFormat="1" applyFont="1" applyFill="1" applyBorder="1" applyAlignment="1" applyProtection="1">
      <alignment horizontal="center" wrapText="1"/>
    </xf>
    <xf numFmtId="268" fontId="4" fillId="0" borderId="31" xfId="636" applyNumberFormat="1" applyFont="1" applyFill="1" applyBorder="1" applyAlignment="1" applyProtection="1">
      <alignment horizontal="center" wrapText="1"/>
    </xf>
    <xf numFmtId="268" fontId="2" fillId="0" borderId="2" xfId="1" applyNumberFormat="1" applyFont="1" applyBorder="1" applyAlignment="1">
      <alignment horizontal="center"/>
    </xf>
    <xf numFmtId="268" fontId="4" fillId="0" borderId="2" xfId="636" applyNumberFormat="1" applyFont="1" applyBorder="1" applyAlignment="1">
      <alignment horizontal="center" wrapText="1"/>
    </xf>
    <xf numFmtId="268" fontId="2" fillId="0" borderId="3" xfId="636" applyNumberFormat="1" applyFont="1" applyBorder="1" applyAlignment="1">
      <alignment horizontal="center" wrapText="1"/>
    </xf>
    <xf numFmtId="268" fontId="2" fillId="0" borderId="9" xfId="636" applyNumberFormat="1" applyFont="1" applyBorder="1" applyAlignment="1">
      <alignment horizontal="center" wrapText="1"/>
    </xf>
    <xf numFmtId="268" fontId="2" fillId="0" borderId="43" xfId="636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2" fillId="0" borderId="0" xfId="636" applyFont="1" applyAlignment="1">
      <alignment horizontal="left" wrapText="1"/>
    </xf>
    <xf numFmtId="164" fontId="140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4" fillId="0" borderId="0" xfId="636" applyFont="1" applyAlignment="1">
      <alignment wrapText="1"/>
    </xf>
    <xf numFmtId="0" fontId="4" fillId="0" borderId="0" xfId="0" applyFont="1" applyAlignment="1">
      <alignment horizontal="center" wrapText="1"/>
    </xf>
    <xf numFmtId="0" fontId="14" fillId="0" borderId="0" xfId="653"/>
    <xf numFmtId="0" fontId="141" fillId="0" borderId="0" xfId="653" applyFont="1"/>
    <xf numFmtId="0" fontId="14" fillId="0" borderId="0" xfId="653" applyFont="1" applyAlignment="1">
      <alignment horizontal="right"/>
    </xf>
    <xf numFmtId="14" fontId="14" fillId="0" borderId="0" xfId="653" applyNumberFormat="1"/>
    <xf numFmtId="4" fontId="14" fillId="0" borderId="0" xfId="653" applyNumberFormat="1"/>
    <xf numFmtId="3" fontId="14" fillId="0" borderId="0" xfId="653" applyNumberFormat="1"/>
    <xf numFmtId="4" fontId="142" fillId="0" borderId="0" xfId="653" applyNumberFormat="1" applyFont="1"/>
    <xf numFmtId="3" fontId="99" fillId="30" borderId="44" xfId="717" applyNumberFormat="1" applyFont="1" applyFill="1" applyBorder="1" applyAlignment="1">
      <alignment horizontal="right" vertical="top" wrapText="1"/>
    </xf>
    <xf numFmtId="0" fontId="14" fillId="0" borderId="0" xfId="653" applyAlignment="1">
      <alignment wrapText="1"/>
    </xf>
    <xf numFmtId="4" fontId="14" fillId="0" borderId="0" xfId="653" applyNumberFormat="1" applyAlignment="1">
      <alignment wrapText="1"/>
    </xf>
    <xf numFmtId="0" fontId="14" fillId="0" borderId="0" xfId="653" applyFont="1"/>
    <xf numFmtId="269" fontId="14" fillId="0" borderId="0" xfId="653" applyNumberFormat="1"/>
    <xf numFmtId="0" fontId="142" fillId="0" borderId="0" xfId="653" applyFont="1"/>
    <xf numFmtId="1" fontId="143" fillId="30" borderId="36" xfId="718" applyNumberFormat="1" applyFont="1" applyFill="1" applyBorder="1" applyAlignment="1">
      <alignment horizontal="left" vertical="top" wrapText="1"/>
    </xf>
    <xf numFmtId="270" fontId="143" fillId="30" borderId="44" xfId="718" applyNumberFormat="1" applyFont="1" applyFill="1" applyBorder="1" applyAlignment="1">
      <alignment horizontal="right" vertical="top" wrapText="1"/>
    </xf>
    <xf numFmtId="0" fontId="143" fillId="30" borderId="44" xfId="718" applyNumberFormat="1" applyFont="1" applyFill="1" applyBorder="1" applyAlignment="1">
      <alignment horizontal="right" vertical="top" wrapText="1"/>
    </xf>
    <xf numFmtId="0" fontId="143" fillId="30" borderId="45" xfId="718" applyNumberFormat="1" applyFont="1" applyFill="1" applyBorder="1" applyAlignment="1">
      <alignment horizontal="right" vertical="top" wrapText="1"/>
    </xf>
    <xf numFmtId="1" fontId="143" fillId="0" borderId="36" xfId="718" applyNumberFormat="1" applyFont="1" applyBorder="1" applyAlignment="1">
      <alignment horizontal="left" vertical="top" wrapText="1"/>
    </xf>
    <xf numFmtId="270" fontId="143" fillId="0" borderId="44" xfId="718" applyNumberFormat="1" applyFont="1" applyBorder="1" applyAlignment="1">
      <alignment horizontal="right" vertical="top" wrapText="1"/>
    </xf>
    <xf numFmtId="0" fontId="143" fillId="0" borderId="44" xfId="718" applyNumberFormat="1" applyFont="1" applyBorder="1" applyAlignment="1">
      <alignment horizontal="right" vertical="top" wrapText="1"/>
    </xf>
    <xf numFmtId="0" fontId="143" fillId="0" borderId="45" xfId="718" applyNumberFormat="1" applyFont="1" applyBorder="1" applyAlignment="1">
      <alignment horizontal="right" vertical="top" wrapText="1"/>
    </xf>
    <xf numFmtId="270" fontId="144" fillId="0" borderId="46" xfId="718" applyNumberFormat="1" applyFont="1" applyBorder="1" applyAlignment="1">
      <alignment horizontal="right" vertical="top" wrapText="1"/>
    </xf>
    <xf numFmtId="271" fontId="14" fillId="0" borderId="0" xfId="653" applyNumberFormat="1"/>
    <xf numFmtId="270" fontId="143" fillId="0" borderId="45" xfId="718" applyNumberFormat="1" applyFont="1" applyBorder="1" applyAlignment="1">
      <alignment horizontal="right" vertical="top" wrapText="1"/>
    </xf>
    <xf numFmtId="270" fontId="144" fillId="0" borderId="47" xfId="718" applyNumberFormat="1" applyFont="1" applyBorder="1" applyAlignment="1">
      <alignment horizontal="right" vertical="top" wrapText="1"/>
    </xf>
    <xf numFmtId="1" fontId="143" fillId="30" borderId="36" xfId="719" applyNumberFormat="1" applyFont="1" applyFill="1" applyBorder="1" applyAlignment="1">
      <alignment horizontal="left" vertical="top" wrapText="1"/>
    </xf>
    <xf numFmtId="270" fontId="143" fillId="30" borderId="44" xfId="719" applyNumberFormat="1" applyFont="1" applyFill="1" applyBorder="1" applyAlignment="1">
      <alignment horizontal="right" vertical="top" wrapText="1"/>
    </xf>
    <xf numFmtId="0" fontId="143" fillId="30" borderId="44" xfId="719" applyNumberFormat="1" applyFont="1" applyFill="1" applyBorder="1" applyAlignment="1">
      <alignment horizontal="right" vertical="top" wrapText="1"/>
    </xf>
    <xf numFmtId="0" fontId="143" fillId="30" borderId="45" xfId="719" applyNumberFormat="1" applyFont="1" applyFill="1" applyBorder="1" applyAlignment="1">
      <alignment horizontal="right" vertical="top" wrapText="1"/>
    </xf>
    <xf numFmtId="164" fontId="4" fillId="0" borderId="0" xfId="716" applyNumberFormat="1" applyFont="1" applyBorder="1" applyAlignment="1">
      <alignment vertical="top"/>
    </xf>
    <xf numFmtId="182" fontId="4" fillId="0" borderId="0" xfId="716" applyNumberFormat="1" applyFont="1" applyBorder="1" applyAlignment="1"/>
    <xf numFmtId="0" fontId="136" fillId="0" borderId="0" xfId="716" applyNumberFormat="1" applyFont="1" applyFill="1" applyBorder="1" applyAlignment="1" applyProtection="1">
      <alignment vertical="center"/>
    </xf>
    <xf numFmtId="0" fontId="2" fillId="0" borderId="2" xfId="1" applyFont="1" applyBorder="1" applyAlignment="1"/>
    <xf numFmtId="4" fontId="2" fillId="0" borderId="2" xfId="1" applyNumberFormat="1" applyFont="1" applyBorder="1" applyAlignment="1"/>
    <xf numFmtId="0" fontId="2" fillId="0" borderId="0" xfId="716" applyFont="1" applyAlignment="1">
      <alignment horizontal="center" wrapText="1"/>
    </xf>
    <xf numFmtId="0" fontId="4" fillId="0" borderId="0" xfId="716" applyFont="1" applyAlignment="1">
      <alignment horizontal="center" vertical="justify" wrapText="1"/>
    </xf>
    <xf numFmtId="0" fontId="4" fillId="0" borderId="0" xfId="716" applyFont="1" applyFill="1" applyAlignment="1">
      <alignment horizontal="center" vertical="justify"/>
    </xf>
    <xf numFmtId="0" fontId="2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justify" wrapText="1"/>
    </xf>
    <xf numFmtId="0" fontId="2" fillId="0" borderId="0" xfId="636" applyFont="1" applyAlignment="1">
      <alignment horizontal="center" wrapText="1"/>
    </xf>
    <xf numFmtId="0" fontId="3" fillId="0" borderId="0" xfId="636" applyFont="1" applyAlignment="1">
      <alignment horizontal="center" vertical="justify" wrapText="1"/>
    </xf>
    <xf numFmtId="0" fontId="2" fillId="0" borderId="41" xfId="636" applyFont="1" applyBorder="1" applyAlignment="1">
      <alignment wrapText="1"/>
    </xf>
    <xf numFmtId="0" fontId="2" fillId="0" borderId="1" xfId="636" applyFont="1" applyBorder="1" applyAlignment="1">
      <alignment wrapText="1"/>
    </xf>
    <xf numFmtId="0" fontId="4" fillId="0" borderId="40" xfId="636" applyFont="1" applyBorder="1" applyAlignment="1">
      <alignment horizontal="center" wrapText="1"/>
    </xf>
    <xf numFmtId="0" fontId="4" fillId="0" borderId="2" xfId="636" applyFont="1" applyBorder="1" applyAlignment="1">
      <alignment horizontal="center" wrapText="1"/>
    </xf>
    <xf numFmtId="0" fontId="4" fillId="0" borderId="39" xfId="636" applyFont="1" applyBorder="1" applyAlignment="1">
      <alignment horizontal="center" wrapText="1"/>
    </xf>
    <xf numFmtId="0" fontId="4" fillId="0" borderId="3" xfId="636" applyFont="1" applyBorder="1" applyAlignment="1">
      <alignment horizontal="center" wrapText="1"/>
    </xf>
    <xf numFmtId="0" fontId="143" fillId="30" borderId="44" xfId="718" applyNumberFormat="1" applyFont="1" applyFill="1" applyBorder="1" applyAlignment="1">
      <alignment horizontal="left" vertical="top" wrapText="1"/>
    </xf>
    <xf numFmtId="0" fontId="143" fillId="0" borderId="44" xfId="718" applyNumberFormat="1" applyFont="1" applyBorder="1" applyAlignment="1">
      <alignment horizontal="left" vertical="top" wrapText="1" indent="2"/>
    </xf>
    <xf numFmtId="0" fontId="143" fillId="30" borderId="44" xfId="719" applyNumberFormat="1" applyFont="1" applyFill="1" applyBorder="1" applyAlignment="1">
      <alignment horizontal="left" vertical="top" wrapText="1"/>
    </xf>
  </cellXfs>
  <cellStyles count="720">
    <cellStyle name="_x0005__x001c_" xfId="5"/>
    <cellStyle name="_x0005__x001c_ 2" xfId="6"/>
    <cellStyle name="_x000d_&#10;JournalTemplate=C:\COMFO\CTALK\JOURSTD.TPL_x000d_&#10;LbStateAddress=3 3 0 251 1 89 2 311_x000d_&#10;LbStateJou" xfId="7"/>
    <cellStyle name="???????_Income Statement" xfId="8"/>
    <cellStyle name="__08_X_PL items" xfId="9"/>
    <cellStyle name="_2010" xfId="10"/>
    <cellStyle name="_Book1" xfId="11"/>
    <cellStyle name="_Book2" xfId="12"/>
    <cellStyle name="_x0005__x001c__Book3" xfId="13"/>
    <cellStyle name="_Copy of G DBKL_08_Treasury" xfId="14"/>
    <cellStyle name="_Copy of P DBKL_08_Due to parent company" xfId="15"/>
    <cellStyle name="_DBKL_08_TB" xfId="16"/>
    <cellStyle name="_DBSK_07_SAD" xfId="17"/>
    <cellStyle name="_EB_06_G_Treasury_Interbank" xfId="18"/>
    <cellStyle name="_EB_06_G_Treasury_KTE" xfId="19"/>
    <cellStyle name="_EI G_Securities 07" xfId="20"/>
    <cellStyle name="_F.21_BS_disclosures" xfId="21"/>
    <cellStyle name="_FFF" xfId="22"/>
    <cellStyle name="_FFF_New Form10_2" xfId="23"/>
    <cellStyle name="_FFF_Nsi" xfId="24"/>
    <cellStyle name="_FFF_Nsi_1" xfId="25"/>
    <cellStyle name="_FFF_Nsi_139" xfId="26"/>
    <cellStyle name="_FFF_Nsi_140" xfId="27"/>
    <cellStyle name="_FFF_Nsi_140(Зах)" xfId="28"/>
    <cellStyle name="_FFF_Nsi_140_mod" xfId="29"/>
    <cellStyle name="_FFF_Summary" xfId="30"/>
    <cellStyle name="_FFF_Tax_form_1кв_3" xfId="31"/>
    <cellStyle name="_FFF_БКЭ" xfId="32"/>
    <cellStyle name="_Final_Book_010301" xfId="33"/>
    <cellStyle name="_Final_Book_010301_New Form10_2" xfId="34"/>
    <cellStyle name="_Final_Book_010301_Nsi" xfId="35"/>
    <cellStyle name="_Final_Book_010301_Nsi_1" xfId="36"/>
    <cellStyle name="_Final_Book_010301_Nsi_139" xfId="37"/>
    <cellStyle name="_Final_Book_010301_Nsi_140" xfId="38"/>
    <cellStyle name="_Final_Book_010301_Nsi_140(Зах)" xfId="39"/>
    <cellStyle name="_Final_Book_010301_Nsi_140_mod" xfId="40"/>
    <cellStyle name="_Final_Book_010301_Summary" xfId="41"/>
    <cellStyle name="_Final_Book_010301_Tax_form_1кв_3" xfId="42"/>
    <cellStyle name="_Final_Book_010301_БКЭ" xfId="43"/>
    <cellStyle name="_for Anna" xfId="44"/>
    <cellStyle name="_G_07_Securities and reverse REPO" xfId="45"/>
    <cellStyle name="_G_DBKL_08_ReverseREPO" xfId="46"/>
    <cellStyle name="_Gold Production" xfId="47"/>
    <cellStyle name="_Kumtor 2008_J_Inventories" xfId="48"/>
    <cellStyle name="_New_Sofi" xfId="49"/>
    <cellStyle name="_New_Sofi_FFF" xfId="50"/>
    <cellStyle name="_New_Sofi_New Form10_2" xfId="51"/>
    <cellStyle name="_New_Sofi_Nsi" xfId="52"/>
    <cellStyle name="_New_Sofi_Nsi_1" xfId="53"/>
    <cellStyle name="_New_Sofi_Nsi_139" xfId="54"/>
    <cellStyle name="_New_Sofi_Nsi_140" xfId="55"/>
    <cellStyle name="_New_Sofi_Nsi_140(Зах)" xfId="56"/>
    <cellStyle name="_New_Sofi_Nsi_140_mod" xfId="57"/>
    <cellStyle name="_New_Sofi_Summary" xfId="58"/>
    <cellStyle name="_New_Sofi_Tax_form_1кв_3" xfId="59"/>
    <cellStyle name="_New_Sofi_БКЭ" xfId="60"/>
    <cellStyle name="_Nsi" xfId="61"/>
    <cellStyle name="_PERSONAL" xfId="62"/>
    <cellStyle name="_PERSONAL_1" xfId="63"/>
    <cellStyle name="_PRICE_1C" xfId="64"/>
    <cellStyle name="_Review file_Interim Review Working Papers_FS" xfId="65"/>
    <cellStyle name="_Salary" xfId="66"/>
    <cellStyle name="_TSB _3m09_G_treasury_ATA(2)_190509" xfId="67"/>
    <cellStyle name="_TSB_06_G_Tresury_Ali_Zha_Final" xfId="68"/>
    <cellStyle name="_VC_9m08_V_G&amp;A_ATA" xfId="69"/>
    <cellStyle name="_X_DBKL_08_Interest expense on loans from banks" xfId="70"/>
    <cellStyle name="_X_DBKL_08_Interest expense on loans from banks (2)" xfId="71"/>
    <cellStyle name="_X_DBKL_08_Interest income on deposits" xfId="72"/>
    <cellStyle name="_X_DBKL_08_Interest on due to parent company" xfId="73"/>
    <cellStyle name="_X_DBKL_08_PL items_Akzhan (2)" xfId="74"/>
    <cellStyle name="_X_P&amp;L_DeltaBank_Emplotee_Compensation_YerAb" xfId="75"/>
    <cellStyle name="_X_P&amp;L_DeltaBank_Forex_gain_loss_YerAb" xfId="76"/>
    <cellStyle name="_X_P&amp;L_DeltaBank_FOREX_revaluation_YerAb" xfId="77"/>
    <cellStyle name="_X_PL_RLKZ_WP_ATA_Sharip.D" xfId="78"/>
    <cellStyle name="_X50 GNPF_9m2008_G&amp;A_BKM" xfId="79"/>
    <cellStyle name="_АДМИНИСТРАТИВНЫЕ РАСХОДЫ" xfId="80"/>
    <cellStyle name="_Алюком Тайшет" xfId="81"/>
    <cellStyle name="_БК Отчет по ценам за октябрь-май (2)" xfId="82"/>
    <cellStyle name="_Дозакл 5 мес.2000" xfId="83"/>
    <cellStyle name="_Инвест_2008_дек" xfId="84"/>
    <cellStyle name="_ИТЦ ППП план сентябрь 2003 версия 250803" xfId="85"/>
    <cellStyle name="_Книга3" xfId="86"/>
    <cellStyle name="_Книга3_New Form10_2" xfId="87"/>
    <cellStyle name="_Книга3_Nsi" xfId="88"/>
    <cellStyle name="_Книга3_Nsi_1" xfId="89"/>
    <cellStyle name="_Книга3_Nsi_139" xfId="90"/>
    <cellStyle name="_Книга3_Nsi_140" xfId="91"/>
    <cellStyle name="_Книга3_Nsi_140(Зах)" xfId="92"/>
    <cellStyle name="_Книга3_Nsi_140_mod" xfId="93"/>
    <cellStyle name="_Книга3_Summary" xfId="94"/>
    <cellStyle name="_Книга3_Tax_form_1кв_3" xfId="95"/>
    <cellStyle name="_Книга3_БКЭ" xfId="96"/>
    <cellStyle name="_Книга7" xfId="97"/>
    <cellStyle name="_Книга7_New Form10_2" xfId="98"/>
    <cellStyle name="_Книга7_Nsi" xfId="99"/>
    <cellStyle name="_Книга7_Nsi_1" xfId="100"/>
    <cellStyle name="_Книга7_Nsi_139" xfId="101"/>
    <cellStyle name="_Книга7_Nsi_140" xfId="102"/>
    <cellStyle name="_Книга7_Nsi_140(Зах)" xfId="103"/>
    <cellStyle name="_Книга7_Nsi_140_mod" xfId="104"/>
    <cellStyle name="_Книга7_Summary" xfId="105"/>
    <cellStyle name="_Книга7_Tax_form_1кв_3" xfId="106"/>
    <cellStyle name="_Книга7_БКЭ" xfId="107"/>
    <cellStyle name="_КПН 2011 НР и расчет" xfId="108"/>
    <cellStyle name="_мебель, оборудование инвентарь1207" xfId="109"/>
    <cellStyle name="_ОТЧЕТ для ДКФ    06 04 05  (6)" xfId="110"/>
    <cellStyle name="_План развития ПТС на 2005-2010 (связи станционной части)" xfId="111"/>
    <cellStyle name="_произв.цели - приложение к СНР_айгерим_09.11" xfId="112"/>
    <cellStyle name="_Расчет отлож 2011 с стоим.бал" xfId="113"/>
    <cellStyle name="_Расшифровки_1кв_2002" xfId="114"/>
    <cellStyle name="_САЗ ИБ 2003 урезанный (29.11.02) Мусаелян" xfId="115"/>
    <cellStyle name="_САЗ ИБ 2003 урезанный1" xfId="116"/>
    <cellStyle name="_Утв СД Бюджет расшиф 29 12 05" xfId="117"/>
    <cellStyle name="_Финплан_короткий" xfId="118"/>
    <cellStyle name="_Форма 2 ОПиУ 2011г" xfId="119"/>
    <cellStyle name="_Цены окт-май" xfId="120"/>
    <cellStyle name="’ћѓћ‚›‰" xfId="121"/>
    <cellStyle name="”ќђќ‘ћ‚›‰" xfId="122"/>
    <cellStyle name="”љ‘ђћ‚ђќќ›‰" xfId="123"/>
    <cellStyle name="„…ќ…†ќ›‰" xfId="124"/>
    <cellStyle name="‡ђѓћ‹ћ‚ћљ1" xfId="125"/>
    <cellStyle name="‡ђѓћ‹ћ‚ћљ2" xfId="126"/>
    <cellStyle name="•WЏЂ_ЉO‰?—a‹?" xfId="127"/>
    <cellStyle name="0,00;0;" xfId="128"/>
    <cellStyle name="1 000 Kc_List1" xfId="129"/>
    <cellStyle name="1.0 TITLE" xfId="130"/>
    <cellStyle name="1.1 TITLE" xfId="131"/>
    <cellStyle name="1Normal" xfId="132"/>
    <cellStyle name="20% - Accent1" xfId="133"/>
    <cellStyle name="20% - Accent1 2" xfId="134"/>
    <cellStyle name="20% - Accent2" xfId="135"/>
    <cellStyle name="20% - Accent2 2" xfId="136"/>
    <cellStyle name="20% - Accent3" xfId="137"/>
    <cellStyle name="20% - Accent3 2" xfId="138"/>
    <cellStyle name="20% - Accent4" xfId="139"/>
    <cellStyle name="20% - Accent4 2" xfId="140"/>
    <cellStyle name="20% - Accent5" xfId="141"/>
    <cellStyle name="20% - Accent5 2" xfId="142"/>
    <cellStyle name="20% - Accent6" xfId="143"/>
    <cellStyle name="20% - Accent6 2" xfId="144"/>
    <cellStyle name="20% - Акцент1 2" xfId="145"/>
    <cellStyle name="20% - Акцент2 2" xfId="146"/>
    <cellStyle name="20% - Акцент3 2" xfId="147"/>
    <cellStyle name="20% - Акцент4 2" xfId="148"/>
    <cellStyle name="20% - Акцент5 2" xfId="149"/>
    <cellStyle name="20% - Акцент6 2" xfId="150"/>
    <cellStyle name="40% - Accent1" xfId="151"/>
    <cellStyle name="40% - Accent1 2" xfId="152"/>
    <cellStyle name="40% - Accent2" xfId="153"/>
    <cellStyle name="40% - Accent2 2" xfId="154"/>
    <cellStyle name="40% - Accent3" xfId="155"/>
    <cellStyle name="40% - Accent3 2" xfId="156"/>
    <cellStyle name="40% - Accent4" xfId="157"/>
    <cellStyle name="40% - Accent4 2" xfId="158"/>
    <cellStyle name="40% - Accent5" xfId="159"/>
    <cellStyle name="40% - Accent5 2" xfId="160"/>
    <cellStyle name="40% - Accent6" xfId="161"/>
    <cellStyle name="40% - Accent6 2" xfId="162"/>
    <cellStyle name="40% - Акцент1 2" xfId="163"/>
    <cellStyle name="40% - Акцент2 2" xfId="164"/>
    <cellStyle name="40% - Акцент3 2" xfId="165"/>
    <cellStyle name="40% - Акцент4 2" xfId="166"/>
    <cellStyle name="40% - Акцент5 2" xfId="167"/>
    <cellStyle name="40% - Акцент6 2" xfId="168"/>
    <cellStyle name="60% - Accent1" xfId="169"/>
    <cellStyle name="60% - Accent1 2" xfId="170"/>
    <cellStyle name="60% - Accent2" xfId="171"/>
    <cellStyle name="60% - Accent2 2" xfId="172"/>
    <cellStyle name="60% - Accent3" xfId="173"/>
    <cellStyle name="60% - Accent3 2" xfId="174"/>
    <cellStyle name="60% - Accent4" xfId="175"/>
    <cellStyle name="60% - Accent4 2" xfId="176"/>
    <cellStyle name="60% - Accent5" xfId="177"/>
    <cellStyle name="60% - Accent5 2" xfId="178"/>
    <cellStyle name="60% - Accent6" xfId="179"/>
    <cellStyle name="60% - Accent6 2" xfId="180"/>
    <cellStyle name="60% - Акцент1 2" xfId="181"/>
    <cellStyle name="60% - Акцент2 2" xfId="182"/>
    <cellStyle name="60% - Акцент3 2" xfId="183"/>
    <cellStyle name="60% - Акцент4 2" xfId="184"/>
    <cellStyle name="60% - Акцент5 2" xfId="185"/>
    <cellStyle name="60% - Акцент6 2" xfId="186"/>
    <cellStyle name="Aaia?iue [0]_?anoiau" xfId="187"/>
    <cellStyle name="Aaia?iue_?anoiau" xfId="188"/>
    <cellStyle name="Accent1" xfId="189"/>
    <cellStyle name="Accent1 2" xfId="190"/>
    <cellStyle name="Accent2" xfId="191"/>
    <cellStyle name="Accent2 2" xfId="192"/>
    <cellStyle name="Accent3" xfId="193"/>
    <cellStyle name="Accent3 2" xfId="194"/>
    <cellStyle name="Accent4" xfId="195"/>
    <cellStyle name="Accent4 2" xfId="196"/>
    <cellStyle name="Accent5" xfId="197"/>
    <cellStyle name="Accent5 2" xfId="198"/>
    <cellStyle name="Accent6" xfId="199"/>
    <cellStyle name="Accent6 2" xfId="200"/>
    <cellStyle name="Aeia?nnueea" xfId="201"/>
    <cellStyle name="Bad" xfId="202"/>
    <cellStyle name="Bad 2" xfId="203"/>
    <cellStyle name="Body" xfId="204"/>
    <cellStyle name="Border" xfId="205"/>
    <cellStyle name="Calc Currency (0)" xfId="206"/>
    <cellStyle name="Calc Currency (0) 2" xfId="207"/>
    <cellStyle name="Calc Currency (0)_Book3" xfId="208"/>
    <cellStyle name="Calc Currency (2)" xfId="209"/>
    <cellStyle name="Calc Percent (0)" xfId="210"/>
    <cellStyle name="Calc Percent (1)" xfId="211"/>
    <cellStyle name="Calc Percent (1) 2" xfId="212"/>
    <cellStyle name="Calc Percent (1)_Book3" xfId="213"/>
    <cellStyle name="Calc Percent (2)" xfId="214"/>
    <cellStyle name="Calc Percent (2) 2" xfId="215"/>
    <cellStyle name="Calc Percent (2)_Book3" xfId="216"/>
    <cellStyle name="Calc Units (0)" xfId="217"/>
    <cellStyle name="Calc Units (1)" xfId="218"/>
    <cellStyle name="Calc Units (1) 2" xfId="219"/>
    <cellStyle name="Calc Units (1)_Book3" xfId="220"/>
    <cellStyle name="Calc Units (2)" xfId="221"/>
    <cellStyle name="Calculation" xfId="222"/>
    <cellStyle name="Calculation 2" xfId="223"/>
    <cellStyle name="carky [0]_List1" xfId="224"/>
    <cellStyle name="carky_List1" xfId="225"/>
    <cellStyle name="Centered Heading" xfId="226"/>
    <cellStyle name="Check" xfId="227"/>
    <cellStyle name="Check Cell" xfId="228"/>
    <cellStyle name="Check Cell 2" xfId="229"/>
    <cellStyle name="Column_Title" xfId="230"/>
    <cellStyle name="Comma  - Style1" xfId="231"/>
    <cellStyle name="Comma  - Style2" xfId="232"/>
    <cellStyle name="Comma  - Style3" xfId="233"/>
    <cellStyle name="Comma  - Style4" xfId="234"/>
    <cellStyle name="Comma  - Style5" xfId="235"/>
    <cellStyle name="Comma %" xfId="236"/>
    <cellStyle name="Comma [0] 2" xfId="237"/>
    <cellStyle name="Comma [00]" xfId="238"/>
    <cellStyle name="Comma 0.0" xfId="239"/>
    <cellStyle name="Comma 0.0%" xfId="240"/>
    <cellStyle name="Comma 0.00" xfId="241"/>
    <cellStyle name="Comma 0.00%" xfId="242"/>
    <cellStyle name="Comma 0.000" xfId="243"/>
    <cellStyle name="Comma 0.000%" xfId="244"/>
    <cellStyle name="Comma 2" xfId="245"/>
    <cellStyle name="Comma 2 2" xfId="246"/>
    <cellStyle name="Comma 2 2 2" xfId="247"/>
    <cellStyle name="Comma 2 2 3" xfId="248"/>
    <cellStyle name="Comma 2 2 4" xfId="249"/>
    <cellStyle name="Comma 2 2 5" xfId="250"/>
    <cellStyle name="Comma 2 2 6" xfId="251"/>
    <cellStyle name="Comma 2 2_Book3" xfId="252"/>
    <cellStyle name="Comma 2 3" xfId="253"/>
    <cellStyle name="Comma 2 3 2" xfId="254"/>
    <cellStyle name="Comma 2 3 3" xfId="255"/>
    <cellStyle name="Comma 2 3 4" xfId="256"/>
    <cellStyle name="Comma 2 3 5" xfId="257"/>
    <cellStyle name="Comma 2 3 6" xfId="258"/>
    <cellStyle name="Comma 2 4" xfId="259"/>
    <cellStyle name="Comma 2 4 2" xfId="260"/>
    <cellStyle name="Comma 2 4 3" xfId="261"/>
    <cellStyle name="Comma 2 4 4" xfId="262"/>
    <cellStyle name="Comma 2 4 5" xfId="263"/>
    <cellStyle name="Comma 2 4 6" xfId="264"/>
    <cellStyle name="Comma 2_Book3" xfId="265"/>
    <cellStyle name="Comma 3" xfId="266"/>
    <cellStyle name="Comma 3 2" xfId="267"/>
    <cellStyle name="Comma 4" xfId="268"/>
    <cellStyle name="Comma 4 2" xfId="269"/>
    <cellStyle name="Comma 4_Book3" xfId="270"/>
    <cellStyle name="Comma 5" xfId="271"/>
    <cellStyle name="Comma 6" xfId="272"/>
    <cellStyle name="Comma 7" xfId="273"/>
    <cellStyle name="Comma0" xfId="274"/>
    <cellStyle name="Company Name" xfId="275"/>
    <cellStyle name="Copied" xfId="276"/>
    <cellStyle name="Copied 2" xfId="277"/>
    <cellStyle name="Copied_Book3" xfId="278"/>
    <cellStyle name="CR Comma" xfId="279"/>
    <cellStyle name="CR Currency" xfId="280"/>
    <cellStyle name="Credit" xfId="281"/>
    <cellStyle name="Credit subtotal" xfId="282"/>
    <cellStyle name="Credit Total" xfId="283"/>
    <cellStyle name="Currency %" xfId="284"/>
    <cellStyle name="Currency [00]" xfId="285"/>
    <cellStyle name="Currency 0.0" xfId="286"/>
    <cellStyle name="Currency 0.0%" xfId="287"/>
    <cellStyle name="Currency 0.0_Copy of G DBKL_08_Treasury" xfId="288"/>
    <cellStyle name="Currency 0.00" xfId="289"/>
    <cellStyle name="Currency 0.00%" xfId="290"/>
    <cellStyle name="Currency 0.00_Copy of G DBKL_08_Treasury" xfId="291"/>
    <cellStyle name="Currency 0.000" xfId="292"/>
    <cellStyle name="Currency 0.000%" xfId="293"/>
    <cellStyle name="Currency 0.000_Copy of G DBKL_08_Treasury" xfId="294"/>
    <cellStyle name="Currency 2" xfId="295"/>
    <cellStyle name="Currency RU" xfId="296"/>
    <cellStyle name="Currency0" xfId="297"/>
    <cellStyle name="d" xfId="298"/>
    <cellStyle name="Date" xfId="299"/>
    <cellStyle name="Date Short" xfId="300"/>
    <cellStyle name="Date without year" xfId="301"/>
    <cellStyle name="Date_ЕССО полуг 2012" xfId="302"/>
    <cellStyle name="Debit" xfId="3"/>
    <cellStyle name="Debit subtotal" xfId="303"/>
    <cellStyle name="Debit Total" xfId="304"/>
    <cellStyle name="Debit_ЕССО полуг 2012" xfId="305"/>
    <cellStyle name="DELTA" xfId="306"/>
    <cellStyle name="DELTA 2" xfId="307"/>
    <cellStyle name="DELTA_Book3" xfId="308"/>
    <cellStyle name="Dezimal__Utopia Index Index und Guidance (Deutsch)" xfId="309"/>
    <cellStyle name="Dziesietny [0]_GR (2)" xfId="310"/>
    <cellStyle name="Dziesietny_GR (2)" xfId="311"/>
    <cellStyle name="E&amp;Y House" xfId="312"/>
    <cellStyle name="Enter Currency (0)" xfId="313"/>
    <cellStyle name="Enter Currency (2)" xfId="314"/>
    <cellStyle name="Enter Units (0)" xfId="315"/>
    <cellStyle name="Enter Units (1)" xfId="316"/>
    <cellStyle name="Enter Units (1) 2" xfId="317"/>
    <cellStyle name="Enter Units (1)_Book3" xfId="318"/>
    <cellStyle name="Enter Units (2)" xfId="319"/>
    <cellStyle name="Entered" xfId="320"/>
    <cellStyle name="Entered 2" xfId="321"/>
    <cellStyle name="Entered_Book3" xfId="322"/>
    <cellStyle name="Euro" xfId="323"/>
    <cellStyle name="Euro 2" xfId="324"/>
    <cellStyle name="ew" xfId="325"/>
    <cellStyle name="Explanatory Text" xfId="326"/>
    <cellStyle name="Explanatory Text 2" xfId="327"/>
    <cellStyle name="Fixed" xfId="328"/>
    <cellStyle name="Följde hyperlänken_F-reports" xfId="329"/>
    <cellStyle name="Format Number Column" xfId="330"/>
    <cellStyle name="Format Number Column 2" xfId="331"/>
    <cellStyle name="Format Number Column_Book3" xfId="332"/>
    <cellStyle name="From" xfId="333"/>
    <cellStyle name="g" xfId="334"/>
    <cellStyle name="g_Invoice GI" xfId="335"/>
    <cellStyle name="general" xfId="336"/>
    <cellStyle name="Good" xfId="337"/>
    <cellStyle name="Good 2" xfId="338"/>
    <cellStyle name="Grey" xfId="339"/>
    <cellStyle name="Header1" xfId="340"/>
    <cellStyle name="Header2" xfId="341"/>
    <cellStyle name="Heading" xfId="342"/>
    <cellStyle name="Heading 1" xfId="343"/>
    <cellStyle name="Heading 1 2" xfId="344"/>
    <cellStyle name="Heading 2" xfId="345"/>
    <cellStyle name="Heading 2 2" xfId="346"/>
    <cellStyle name="Heading 3" xfId="347"/>
    <cellStyle name="Heading 3 2" xfId="348"/>
    <cellStyle name="Heading 4" xfId="349"/>
    <cellStyle name="Heading 4 2" xfId="350"/>
    <cellStyle name="Heading No Underline" xfId="351"/>
    <cellStyle name="Heading With Underline" xfId="352"/>
    <cellStyle name="Hyperlänk_F-reports" xfId="353"/>
    <cellStyle name="I0Normal" xfId="354"/>
    <cellStyle name="I1Normal" xfId="355"/>
    <cellStyle name="Iau?iue_?anoiau" xfId="356"/>
    <cellStyle name="Îáû÷íûé_Adv Reconc_1" xfId="357"/>
    <cellStyle name="Input" xfId="358"/>
    <cellStyle name="Input [yellow]" xfId="359"/>
    <cellStyle name="Input 2" xfId="360"/>
    <cellStyle name="Input Box" xfId="361"/>
    <cellStyle name="Inputnumbaccid" xfId="362"/>
    <cellStyle name="Inpyear" xfId="363"/>
    <cellStyle name="International" xfId="364"/>
    <cellStyle name="International1" xfId="365"/>
    <cellStyle name="Ioe?uaaaoayny aeia?nnueea" xfId="366"/>
    <cellStyle name="ISO" xfId="367"/>
    <cellStyle name="KPMG Heading 1" xfId="368"/>
    <cellStyle name="KPMG Heading 2" xfId="369"/>
    <cellStyle name="KPMG Heading 3" xfId="370"/>
    <cellStyle name="KPMG Heading 4" xfId="371"/>
    <cellStyle name="KPMG Normal" xfId="372"/>
    <cellStyle name="KPMG Normal Text" xfId="373"/>
    <cellStyle name="KPMG Normal_Cash_flow_consol_05.04" xfId="374"/>
    <cellStyle name="Link Currency (0)" xfId="375"/>
    <cellStyle name="Link Currency (2)" xfId="376"/>
    <cellStyle name="Link Units (0)" xfId="377"/>
    <cellStyle name="Link Units (1)" xfId="378"/>
    <cellStyle name="Link Units (1) 2" xfId="379"/>
    <cellStyle name="Link Units (1)_Book3" xfId="380"/>
    <cellStyle name="Link Units (2)" xfId="381"/>
    <cellStyle name="Linked Cell" xfId="382"/>
    <cellStyle name="Linked Cell 2" xfId="383"/>
    <cellStyle name="meny_List1" xfId="384"/>
    <cellStyle name="Millares [0]_pldt" xfId="385"/>
    <cellStyle name="Millares_pldt" xfId="386"/>
    <cellStyle name="Milliers [0]_EDYAN" xfId="387"/>
    <cellStyle name="Milliers_EDYAN" xfId="388"/>
    <cellStyle name="Moeda [0]_PERSONAL" xfId="389"/>
    <cellStyle name="Moeda_PERSONAL" xfId="390"/>
    <cellStyle name="Moneda [0]_pldt" xfId="391"/>
    <cellStyle name="Moneda_pldt" xfId="392"/>
    <cellStyle name="Monétaire [0]_EDYAN" xfId="393"/>
    <cellStyle name="Monétaire_EDYAN" xfId="394"/>
    <cellStyle name="Nameenter" xfId="395"/>
    <cellStyle name="Neutral" xfId="396"/>
    <cellStyle name="Neutral 2" xfId="397"/>
    <cellStyle name="Norma11l" xfId="398"/>
    <cellStyle name="Normal - Style1" xfId="399"/>
    <cellStyle name="Normal - Style1 2" xfId="400"/>
    <cellStyle name="Normal - Style1_Book3" xfId="401"/>
    <cellStyle name="Normal 10" xfId="402"/>
    <cellStyle name="Normal 11" xfId="403"/>
    <cellStyle name="Normal 12" xfId="404"/>
    <cellStyle name="Normal 13" xfId="405"/>
    <cellStyle name="Normal 14" xfId="406"/>
    <cellStyle name="Normal 15" xfId="407"/>
    <cellStyle name="Normal 16" xfId="408"/>
    <cellStyle name="Normal 17" xfId="409"/>
    <cellStyle name="Normal 17 2" xfId="410"/>
    <cellStyle name="Normal 17 3" xfId="411"/>
    <cellStyle name="Normal 17 4" xfId="412"/>
    <cellStyle name="Normal 17 5" xfId="413"/>
    <cellStyle name="Normal 17 6" xfId="414"/>
    <cellStyle name="Normal 17_Book3" xfId="415"/>
    <cellStyle name="Normal 18" xfId="416"/>
    <cellStyle name="Normal 19" xfId="417"/>
    <cellStyle name="Normal 2" xfId="418"/>
    <cellStyle name="Normal 2 2" xfId="419"/>
    <cellStyle name="Normal 2 2 2" xfId="420"/>
    <cellStyle name="Normal 2 2 3" xfId="421"/>
    <cellStyle name="Normal 2 2 4" xfId="422"/>
    <cellStyle name="Normal 2 2 5" xfId="423"/>
    <cellStyle name="Normal 2 2 6" xfId="424"/>
    <cellStyle name="Normal 2 2_Book3" xfId="425"/>
    <cellStyle name="Normal 2 3" xfId="426"/>
    <cellStyle name="Normal 2 3 2" xfId="427"/>
    <cellStyle name="Normal 2 3 3" xfId="428"/>
    <cellStyle name="Normal 2 3 4" xfId="429"/>
    <cellStyle name="Normal 2 3 5" xfId="430"/>
    <cellStyle name="Normal 2 3 6" xfId="431"/>
    <cellStyle name="Normal 2 3_Book3" xfId="432"/>
    <cellStyle name="Normal 2 4" xfId="433"/>
    <cellStyle name="Normal 2 4 2" xfId="434"/>
    <cellStyle name="Normal 2 4 3" xfId="435"/>
    <cellStyle name="Normal 2 4 4" xfId="436"/>
    <cellStyle name="Normal 2 4 5" xfId="437"/>
    <cellStyle name="Normal 2 4 6" xfId="438"/>
    <cellStyle name="Normal 2 4_Book3" xfId="439"/>
    <cellStyle name="Normal 2 5" xfId="440"/>
    <cellStyle name="Normal 2 6" xfId="441"/>
    <cellStyle name="Normal 2 7" xfId="442"/>
    <cellStyle name="Normal 2_~8049519" xfId="443"/>
    <cellStyle name="Normal 20" xfId="444"/>
    <cellStyle name="Normal 21" xfId="445"/>
    <cellStyle name="Normal 22" xfId="446"/>
    <cellStyle name="Normal 23" xfId="447"/>
    <cellStyle name="Normal 24" xfId="448"/>
    <cellStyle name="Normal 25" xfId="449"/>
    <cellStyle name="Normal 26" xfId="450"/>
    <cellStyle name="Normal 27" xfId="451"/>
    <cellStyle name="Normal 28" xfId="452"/>
    <cellStyle name="Normal 29" xfId="453"/>
    <cellStyle name="Normal 3" xfId="454"/>
    <cellStyle name="Normal 3 11 2" xfId="455"/>
    <cellStyle name="Normal 3 2" xfId="456"/>
    <cellStyle name="Normal 3_Book3" xfId="457"/>
    <cellStyle name="Normal 30" xfId="458"/>
    <cellStyle name="Normal 31" xfId="459"/>
    <cellStyle name="Normal 32" xfId="460"/>
    <cellStyle name="Normal 33" xfId="461"/>
    <cellStyle name="Normal 4" xfId="462"/>
    <cellStyle name="Normal 4 2" xfId="463"/>
    <cellStyle name="Normal 4_Book3" xfId="464"/>
    <cellStyle name="Normal 5" xfId="465"/>
    <cellStyle name="Normal 5 2" xfId="466"/>
    <cellStyle name="Normal 5 3" xfId="467"/>
    <cellStyle name="Normal 5 4" xfId="468"/>
    <cellStyle name="Normal 5 5" xfId="469"/>
    <cellStyle name="Normal 5 6" xfId="470"/>
    <cellStyle name="Normal 5_Book3" xfId="471"/>
    <cellStyle name="Normal 6" xfId="472"/>
    <cellStyle name="Normal 6 2" xfId="473"/>
    <cellStyle name="Normal 6_Book3" xfId="474"/>
    <cellStyle name="Normal 7" xfId="475"/>
    <cellStyle name="Normal 7 2" xfId="476"/>
    <cellStyle name="Normal 7_Book3" xfId="477"/>
    <cellStyle name="Normal 8" xfId="478"/>
    <cellStyle name="Normal 8 2" xfId="479"/>
    <cellStyle name="Normal 8_Book3" xfId="480"/>
    <cellStyle name="Normal 9" xfId="481"/>
    <cellStyle name="Normal_download.asp?objectid=18424_Отчет о движении ДС 1кв11г." xfId="482"/>
    <cellStyle name="Normal1" xfId="483"/>
    <cellStyle name="normalni_laroux" xfId="484"/>
    <cellStyle name="Normalny_24. 02. 97." xfId="485"/>
    <cellStyle name="normбlnм_laroux" xfId="486"/>
    <cellStyle name="Note" xfId="487"/>
    <cellStyle name="Note 2" xfId="488"/>
    <cellStyle name="Number0DecimalStyle" xfId="489"/>
    <cellStyle name="Number10DecimalStyle" xfId="490"/>
    <cellStyle name="Number1DecimalStyle" xfId="491"/>
    <cellStyle name="Number2DecimalStyle" xfId="492"/>
    <cellStyle name="Number3DecimalStyle" xfId="493"/>
    <cellStyle name="Number4DecimalStyle" xfId="494"/>
    <cellStyle name="Number5DecimalStyle" xfId="495"/>
    <cellStyle name="Number6DecimalStyle" xfId="496"/>
    <cellStyle name="Number7DecimalStyle" xfId="497"/>
    <cellStyle name="Number8DecimalStyle" xfId="498"/>
    <cellStyle name="Number9DecimalStyle" xfId="499"/>
    <cellStyle name="numbers" xfId="500"/>
    <cellStyle name="Ôčíŕíńîâűé [0]_ďđĺäďđ-110_ďđĺäďđ-110 (2)" xfId="501"/>
    <cellStyle name="Oeiainiaue [0]_?anoiau" xfId="502"/>
    <cellStyle name="Ôèíàíñîâûé [0]_Ëèñò1" xfId="503"/>
    <cellStyle name="Oeiainiaue_?anoiau" xfId="504"/>
    <cellStyle name="Ôèíàíñîâûé_Ëèñò1" xfId="505"/>
    <cellStyle name="Ouny?e [0]_?anoiau" xfId="506"/>
    <cellStyle name="Ouny?e_?anoiau" xfId="507"/>
    <cellStyle name="Òûñÿ÷è [0]_cogs" xfId="508"/>
    <cellStyle name="Òûñÿ÷è_cogs" xfId="509"/>
    <cellStyle name="Output" xfId="510"/>
    <cellStyle name="Output 2" xfId="511"/>
    <cellStyle name="Paaotsikko" xfId="512"/>
    <cellStyle name="paint" xfId="513"/>
    <cellStyle name="Percent %" xfId="514"/>
    <cellStyle name="Percent % Long Underline" xfId="515"/>
    <cellStyle name="Percent %_Worksheet in  US Financial Statements Ref. Workbook - Single Co" xfId="516"/>
    <cellStyle name="Percent (0)" xfId="517"/>
    <cellStyle name="Percent (0) 2" xfId="518"/>
    <cellStyle name="Percent [0]" xfId="519"/>
    <cellStyle name="Percent [0] 2" xfId="520"/>
    <cellStyle name="Percent [0]_Ф. 3 ДДС на 30.09.2012" xfId="521"/>
    <cellStyle name="Percent [00]" xfId="522"/>
    <cellStyle name="Percent [2]" xfId="523"/>
    <cellStyle name="Percent [2] 2" xfId="524"/>
    <cellStyle name="Percent 0.0%" xfId="525"/>
    <cellStyle name="Percent 0.0% Long Underline" xfId="526"/>
    <cellStyle name="Percent 0.00%" xfId="527"/>
    <cellStyle name="Percent 0.00% Long Underline" xfId="528"/>
    <cellStyle name="Percent 0.00%_5690 Ceiling test for client KZ (1)" xfId="529"/>
    <cellStyle name="Percent 0.000%" xfId="530"/>
    <cellStyle name="Percent 0.000% Long Underline" xfId="531"/>
    <cellStyle name="Percent 2" xfId="532"/>
    <cellStyle name="Percent 2 2" xfId="533"/>
    <cellStyle name="Percent 2 2 2" xfId="534"/>
    <cellStyle name="Percent 2 2 3" xfId="535"/>
    <cellStyle name="Percent 2 2 4" xfId="536"/>
    <cellStyle name="Percent 2 2 5" xfId="537"/>
    <cellStyle name="Percent 2 2 6" xfId="538"/>
    <cellStyle name="Percent 2 3" xfId="539"/>
    <cellStyle name="Percent 3" xfId="540"/>
    <cellStyle name="Percent 4" xfId="541"/>
    <cellStyle name="Percent 4 2" xfId="542"/>
    <cellStyle name="piw#" xfId="543"/>
    <cellStyle name="piw%" xfId="544"/>
    <cellStyle name="PrePop Currency (0)" xfId="545"/>
    <cellStyle name="PrePop Currency (2)" xfId="546"/>
    <cellStyle name="PrePop Units (0)" xfId="547"/>
    <cellStyle name="PrePop Units (1)" xfId="548"/>
    <cellStyle name="PrePop Units (1) 2" xfId="549"/>
    <cellStyle name="PrePop Units (1)_Book3" xfId="550"/>
    <cellStyle name="PrePop Units (2)" xfId="551"/>
    <cellStyle name="Price_Body" xfId="552"/>
    <cellStyle name="Pддotsikko" xfId="553"/>
    <cellStyle name="qq" xfId="554"/>
    <cellStyle name="RevList" xfId="555"/>
    <cellStyle name="Rubles" xfId="556"/>
    <cellStyle name="SEEntry" xfId="557"/>
    <cellStyle name="Separador de milhares [0]_PERSONAL" xfId="558"/>
    <cellStyle name="Separador de milhares_PERSONAL" xfId="559"/>
    <cellStyle name="small" xfId="560"/>
    <cellStyle name="stand_bord" xfId="561"/>
    <cellStyle name="Standard__Utopia Index Index und Guidance (Deutsch)" xfId="562"/>
    <cellStyle name="Style 1" xfId="563"/>
    <cellStyle name="Style 1 2" xfId="564"/>
    <cellStyle name="Style 1 3" xfId="565"/>
    <cellStyle name="Style 1 4" xfId="566"/>
    <cellStyle name="Style 1_~8049519" xfId="567"/>
    <cellStyle name="Style 2" xfId="568"/>
    <cellStyle name="Style 3" xfId="569"/>
    <cellStyle name="Style 4" xfId="570"/>
    <cellStyle name="Style 5" xfId="571"/>
    <cellStyle name="Style 6" xfId="572"/>
    <cellStyle name="Style 7" xfId="573"/>
    <cellStyle name="Style 8" xfId="574"/>
    <cellStyle name="Subtotal" xfId="575"/>
    <cellStyle name="Text Indent A" xfId="576"/>
    <cellStyle name="Text Indent B" xfId="577"/>
    <cellStyle name="Text Indent B 2" xfId="578"/>
    <cellStyle name="Text Indent B_Book3" xfId="579"/>
    <cellStyle name="Text Indent C" xfId="580"/>
    <cellStyle name="Text Indent C 2" xfId="581"/>
    <cellStyle name="Text Indent C_Book3" xfId="582"/>
    <cellStyle name="TextStyle" xfId="583"/>
    <cellStyle name="Tickmark" xfId="584"/>
    <cellStyle name="Title" xfId="585"/>
    <cellStyle name="Title 1.0" xfId="586"/>
    <cellStyle name="Title 1.1" xfId="587"/>
    <cellStyle name="Title 1.1.1" xfId="588"/>
    <cellStyle name="Title 2" xfId="589"/>
    <cellStyle name="Total" xfId="590"/>
    <cellStyle name="Total 2" xfId="591"/>
    <cellStyle name="Tusental (0)_E3 short" xfId="592"/>
    <cellStyle name="Tusental_E3 short" xfId="593"/>
    <cellStyle name="Valiotsikko" xfId="594"/>
    <cellStyle name="Valuta (0)_E3 short" xfId="595"/>
    <cellStyle name="Valuta_E3 short" xfId="596"/>
    <cellStyle name="Virgül_BİLANÇO" xfId="597"/>
    <cellStyle name="Vдliotsikko" xfId="598"/>
    <cellStyle name="W_OÝaà" xfId="599"/>
    <cellStyle name="Walutowy [0]_GR (2)" xfId="600"/>
    <cellStyle name="Walutowy_GR (2)" xfId="601"/>
    <cellStyle name="Warning Text" xfId="602"/>
    <cellStyle name="Warning Text 2" xfId="603"/>
    <cellStyle name="Акцент1 2" xfId="604"/>
    <cellStyle name="Акцент2 2" xfId="605"/>
    <cellStyle name="Акцент3 2" xfId="606"/>
    <cellStyle name="Акцент4 2" xfId="607"/>
    <cellStyle name="Акцент5 2" xfId="608"/>
    <cellStyle name="Акцент6 2" xfId="609"/>
    <cellStyle name="Беззащитный" xfId="610"/>
    <cellStyle name="Ввод  2" xfId="611"/>
    <cellStyle name="Вывод 2" xfId="612"/>
    <cellStyle name="Вычисление 2" xfId="613"/>
    <cellStyle name="Гиперссылка 2" xfId="614"/>
    <cellStyle name="Гиперссылка 3" xfId="615"/>
    <cellStyle name="Гиперссылка 4" xfId="616"/>
    <cellStyle name="Группа" xfId="617"/>
    <cellStyle name="Дата" xfId="618"/>
    <cellStyle name="Заголовок 1 2" xfId="619"/>
    <cellStyle name="Заголовок 2 2" xfId="620"/>
    <cellStyle name="Заголовок 3 2" xfId="621"/>
    <cellStyle name="Заголовок 4 2" xfId="622"/>
    <cellStyle name="Защитный" xfId="623"/>
    <cellStyle name="Звезды" xfId="624"/>
    <cellStyle name="Итог 2" xfId="625"/>
    <cellStyle name="КАНДАГАЧ тел3-33-96" xfId="626"/>
    <cellStyle name="Контрольная ячейка 2" xfId="627"/>
    <cellStyle name="Мой" xfId="628"/>
    <cellStyle name="Название 2" xfId="629"/>
    <cellStyle name="Нейтральный 2" xfId="630"/>
    <cellStyle name="Обычный" xfId="0" builtinId="0"/>
    <cellStyle name="Обычный 12" xfId="631"/>
    <cellStyle name="Обычный 2" xfId="632"/>
    <cellStyle name="Обычный 2 2" xfId="633"/>
    <cellStyle name="Обычный 2 3" xfId="634"/>
    <cellStyle name="Обычный 2_17 ВСДС на 30.09.12г." xfId="635"/>
    <cellStyle name="Обычный 2_Формы 1,2 в БРК за 11 мес2012г" xfId="4"/>
    <cellStyle name="Обычный 3" xfId="636"/>
    <cellStyle name="Обычный 3 2" xfId="637"/>
    <cellStyle name="Обычный 3 2 2" xfId="638"/>
    <cellStyle name="Обычный 3 2_Ф.1 Баланс за 9 мес.12г" xfId="639"/>
    <cellStyle name="Обычный 3_17 ВСДС на 30.09.12г." xfId="640"/>
    <cellStyle name="Обычный 4" xfId="641"/>
    <cellStyle name="Обычный 4 2" xfId="2"/>
    <cellStyle name="Обычный 4 3" xfId="642"/>
    <cellStyle name="Обычный 4_17 ВСДС на 30.09.12г." xfId="643"/>
    <cellStyle name="Обычный 5" xfId="644"/>
    <cellStyle name="Обычный 6" xfId="645"/>
    <cellStyle name="Обычный 7" xfId="646"/>
    <cellStyle name="Обычный_ДДС12" xfId="716"/>
    <cellStyle name="Обычный_Лист1" xfId="717"/>
    <cellStyle name="Обычный_ОСВ" xfId="719"/>
    <cellStyle name="Обычный_Расчет 1 акции" xfId="718"/>
    <cellStyle name="Обычный_Ф.1 и Ф.2 пак.отч.БРК по 30.09.2012г." xfId="1"/>
    <cellStyle name="Плохой 2" xfId="647"/>
    <cellStyle name="Пояснение 2" xfId="648"/>
    <cellStyle name="Примечание 2" xfId="649"/>
    <cellStyle name="Процентный 2" xfId="650"/>
    <cellStyle name="Процентный 3" xfId="651"/>
    <cellStyle name="Связанная ячейка 2" xfId="652"/>
    <cellStyle name="Стиль 1" xfId="653"/>
    <cellStyle name="Стиль 2" xfId="654"/>
    <cellStyle name="Стиль 3" xfId="655"/>
    <cellStyle name="Стиль_названий" xfId="656"/>
    <cellStyle name="Субсчет" xfId="657"/>
    <cellStyle name="Текст предупреждения 2" xfId="658"/>
    <cellStyle name="Текстовый" xfId="659"/>
    <cellStyle name="тонны" xfId="660"/>
    <cellStyle name="Тысячи [0]" xfId="661"/>
    <cellStyle name="Тысячи [а]" xfId="662"/>
    <cellStyle name="Тысячи_010SN05" xfId="663"/>
    <cellStyle name="Финансовый [0] 2" xfId="664"/>
    <cellStyle name="Финансовый 2" xfId="665"/>
    <cellStyle name="Финансовый 2 2" xfId="666"/>
    <cellStyle name="Финансовый 2_Разбивка баланса 30.06.2012г. аудит" xfId="667"/>
    <cellStyle name="Финансовый 3" xfId="668"/>
    <cellStyle name="Финансовый 3 10" xfId="669"/>
    <cellStyle name="Финансовый 3 11" xfId="670"/>
    <cellStyle name="Финансовый 3 12" xfId="671"/>
    <cellStyle name="Финансовый 3 13" xfId="672"/>
    <cellStyle name="Финансовый 3 14" xfId="673"/>
    <cellStyle name="Финансовый 3 15" xfId="674"/>
    <cellStyle name="Финансовый 3 16" xfId="675"/>
    <cellStyle name="Финансовый 3 17" xfId="676"/>
    <cellStyle name="Финансовый 3 18" xfId="677"/>
    <cellStyle name="Финансовый 3 19" xfId="678"/>
    <cellStyle name="Финансовый 3 2" xfId="679"/>
    <cellStyle name="Финансовый 3 20" xfId="680"/>
    <cellStyle name="Финансовый 3 21" xfId="681"/>
    <cellStyle name="Финансовый 3 22" xfId="682"/>
    <cellStyle name="Финансовый 3 23" xfId="683"/>
    <cellStyle name="Финансовый 3 24" xfId="684"/>
    <cellStyle name="Финансовый 3 25" xfId="685"/>
    <cellStyle name="Финансовый 3 26" xfId="686"/>
    <cellStyle name="Финансовый 3 27" xfId="687"/>
    <cellStyle name="Финансовый 3 28" xfId="688"/>
    <cellStyle name="Финансовый 3 29" xfId="689"/>
    <cellStyle name="Финансовый 3 3" xfId="690"/>
    <cellStyle name="Финансовый 3 30" xfId="691"/>
    <cellStyle name="Финансовый 3 31" xfId="692"/>
    <cellStyle name="Финансовый 3 32" xfId="693"/>
    <cellStyle name="Финансовый 3 33" xfId="694"/>
    <cellStyle name="Финансовый 3 34" xfId="695"/>
    <cellStyle name="Финансовый 3 35" xfId="696"/>
    <cellStyle name="Финансовый 3 36" xfId="697"/>
    <cellStyle name="Финансовый 3 37" xfId="698"/>
    <cellStyle name="Финансовый 3 38" xfId="699"/>
    <cellStyle name="Финансовый 3 39" xfId="700"/>
    <cellStyle name="Финансовый 3 4" xfId="701"/>
    <cellStyle name="Финансовый 3 40" xfId="702"/>
    <cellStyle name="Финансовый 3 41" xfId="703"/>
    <cellStyle name="Финансовый 3 5" xfId="704"/>
    <cellStyle name="Финансовый 3 6" xfId="705"/>
    <cellStyle name="Финансовый 3 7" xfId="706"/>
    <cellStyle name="Финансовый 3 8" xfId="707"/>
    <cellStyle name="Финансовый 3 9" xfId="708"/>
    <cellStyle name="Финансовый 3_2010" xfId="709"/>
    <cellStyle name="Финансовый 4" xfId="710"/>
    <cellStyle name="Финансовый 5" xfId="711"/>
    <cellStyle name="Хороший 2" xfId="712"/>
    <cellStyle name="Цена" xfId="713"/>
    <cellStyle name="Числовой" xfId="714"/>
    <cellStyle name="Џђћ–…ќ’ќ›‰" xfId="7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76" Type="http://schemas.openxmlformats.org/officeDocument/2006/relationships/externalLink" Target="externalLinks/externalLink72.xml"/><Relationship Id="rId84" Type="http://schemas.openxmlformats.org/officeDocument/2006/relationships/externalLink" Target="externalLinks/externalLink80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JUSUP~1\LOCALS~1\Temp\&#1087;&#1086;&#1076;&#1086;&#1093;%20&#1089;%20&#1092;&#1080;&#1079;.&#1083;&#1080;&#1094;-&#1051;&#1072;&#1088;&#1080;&#1073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pak\My%20Documents\1_PROJECTS\PAST%20PROJECTS\16_KIK\KMC_07_Materiali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Yeguy\LOCALS~1\Temp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ursunbekova\DBK%20Leasing\DOCUME~1\EYeguy\LOCALS~1\Temp\PBC-Final%20Kmod8-December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Personal\Curr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Murzaliev.RU\Desktop\other\AKB%20Kyrgyzstan\Working%20papers\T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RAZALIYEVDA\aws\Documents%20and%20Settings\orazaliyevda\My%20Documents\SHARED\BAK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boni\LOKALA~1\Temp\Koncernek\Rapportinstrukt\2002-05_DK\F-reports%202002-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Clients%20Bulk%20Folder\TexakaBank\TXB_WP_0226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r$DI33.587\Updated%20Templates\Business%2021.08.02\2003%20Altai%20-%20bus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nding_06_J\Lariba_05_J_Lend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aubanov\Desktop\other\Ordabasy\Ordabasy_2004_T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Other's\TSB%20Alibek_GZ\TSB_06_G_Tresury_W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yrgstan\New%20Reports\New%20Report%20Apr%2011\New%20Report%20MP%20jan.feb%20Ver%203%20(1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5\Econom_Findep\&#1054;&#1090;&#1095;&#1077;&#1090;&#1099;%20&#1060;&#1086;&#1085;&#1076;&#1091;_&#1057;&#1072;&#1084;&#1088;&#1091;&#1082;\2011&#1075;\2%20&#1050;&#1042;&#1040;&#1056;&#1058;&#1040;&#1051;%202011\4%20&#1092;&#1086;&#1088;&#1084;&#1099;\&#1044;&#1044;&#1057;%20&#1079;&#1072;%202&#1082;&#1074;%202011%20&#1087;&#1086;%20&#1092;&#1057;&#1072;&#1084;&#1088;&#1091;&#1082;%20&#1086;&#1082;&#1086;&#1085;&#1095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unzipped\std\BA_F_0802_2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MSAUBA~1\LOCALS~1\Temp\Rar$DI13.0021\Ordabasy_04_KAS_B-2_FS%20check%2015070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~1\AJUSUP~1\LOCALS~1\Temp\Ai-bek\&#1050;&#1086;&#1087;&#1080;&#1103;%20Aknar%20Actual_0312_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DOCUME~1\YULIYA~1\LOCALS~1\Temp\Rar$DI01.901\EurasianBank_2005%20Tres_%20Mngmt%20v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tursumbekov\Local%20Settings\Temporary%20Internet%20Files\OLK7C\KTGD_03_B-1_KAS_FS%20disclosur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2\MA2002%20Maste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CHET2000\jule-september20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kineyev\My%20Documents\Damn%20it\Audit%20File\5000%20Sustantive%20testing%20-%20Assets\5012%20FA%20Combined%20Leadshee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rmatov\My%20Documents\Ravshan\1_Projects\Ordabasy\Audit%202004\Reporting\Current\240506\Ordabasy_04_KAS_B-2_FS%20check%202406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zhakupova\My%20Documents\Projects\DBK%20Leasing\WP\from%20guys\Dina\DBKL\Final%20wps\DBK\Key%20Process\Review%20file_Interim%20Review%20Working%20Papers_F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_WORK\Finca\Kyrg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AZOIL\Audit%201999-2002%20PIU\pbc\OTCHET1999\april-june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Audit99\Allianz%20Bulgaria%20Holding\auditwork\Consolidation\Consol%20workings%20Allianz%2012m1999%2011.01.%20Victo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0%20TB%20-%20TS%20-%20FS%20and%20disclosure%20note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FA%20Movement%20Schedule%20-%20BALYKCHY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Sever\PBC\Taxes\My%20Documents\Marcel\Training\train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aikhman\My%20Documents\BS\OTHER\Pack\Workpapers\06%20Fixed%20Assets\5651%20Property%20Testi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55%20Depreciation%20Analytical%20Testing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fsr02\temp\Documents%20and%20Settings\sdementyev\Local%20Settings\Temporary%20Internet%20Files\OLK3\Texaka_TrialFS_2002_LS_31120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AliyaTanabergenova\My%20projects\PNKhZ\tovarNHZ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51%20Accounts%20Payable%20Workpaper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balmusin\My%20Documents\Clients\FINCA\FINCA\Documents%20and%20Settings\Administrator\Desktop\other\AKB%20Kyrgyzstan\B\Kyrgyzstan_2004_TB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Zhairem\ZHAIGOK\Audit%202001\Final\WorkPapers\GA\2001\Final\Working%20paper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WINDOWS\TEMP\&#1083;&#1086;&#1074;&#1091;&#1096;&#1082;&#1072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kametov\My%20Documents\PROJECTS\EvrazBank\2006%206%20months%20audit\WP\G,I\Key%20process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LME_PRIC_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_findep/&#1054;&#1090;&#1095;&#1077;&#1090;&#1099;/&#1041;&#1056;&#1050;/2014/&#1052;&#1072;&#1088;&#1090;%202014%20&#1075;/&#1060;&#1086;&#1088;&#1084;&#1072;%202%20&#1054;&#1090;&#1095;&#1077;&#1090;%20%20&#1086;%20&#1089;&#1086;&#1074;&#1086;&#1082;&#1091;&#1087;&#1085;&#1086;&#1084;%20&#1076;&#1086;&#1093;&#1086;&#1076;&#1077;%20&#1085;&#1072;%2001.04.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  <sheetName val="TB 30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D2 DCF"/>
      <sheetName val="Info"/>
      <sheetName val="Pilot"/>
      <sheetName val="п 15"/>
      <sheetName val="8"/>
      <sheetName val="IS"/>
      <sheetName val="BS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</sheetNames>
    <sheetDataSet>
      <sheetData sheetId="0">
        <row r="27">
          <cell r="B27" t="str">
            <v>Negative amounts per transactions “Repo”</v>
          </cell>
        </row>
      </sheetData>
      <sheetData sheetId="1"/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</sheetNames>
    <definedNames>
      <definedName name="ActualQry" refersTo="='DATA'!$A$1:$O$479" sheetId="24"/>
    </definedNames>
    <sheetDataSet>
      <sheetData sheetId="0"/>
      <sheetData sheetId="1" refreshError="1">
        <row r="1"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B2" t="str">
            <v>Actuals</v>
          </cell>
        </row>
        <row r="3">
          <cell r="B3" t="str">
            <v>BCM of Ice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B8" t="str">
            <v>Grade (g/t)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B9" t="str">
            <v>Ounces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1">
          <cell r="B11" t="str">
            <v>Low Grade Mill Feed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</row>
        <row r="13">
          <cell r="B13" t="str">
            <v>Tonnes of Ore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B14" t="str">
            <v>Grade (g/t)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B15" t="str">
            <v>Ounces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7"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B18" t="str">
            <v>Budget</v>
          </cell>
        </row>
        <row r="19">
          <cell r="B19" t="str">
            <v>BCM of Ice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BCM of Waste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B21" t="str">
            <v>BCM of Low Grade Ore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B22" t="str">
            <v>BCM of Ore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B24" t="str">
            <v>Tonnes of Low Grade Ore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B26" t="str">
            <v>Grade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B27" t="str">
            <v>Ounces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30">
          <cell r="B30" t="str">
            <v>Production Data: Mining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B31" t="str">
            <v>Forecast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B32" t="str">
            <v>BCM of Ice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B34" t="str">
            <v>BCM of Low Grade Ore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B36" t="str">
            <v>Tonnes of Ice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B38" t="str">
            <v>Tonnes of Low Grade Ore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B40" t="str">
            <v>Grade (g/t)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B45" t="str">
            <v>Actuals</v>
          </cell>
        </row>
        <row r="46">
          <cell r="B46" t="str">
            <v>Tonnes of Ore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B48" t="str">
            <v>Ounces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B50" t="str">
            <v>Ounces Extracted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B52" t="str">
            <v>Ounces Poured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5">
          <cell r="B55" t="str">
            <v>Production Data: Milling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B69" t="str">
            <v>Ounces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B70" t="str">
            <v>Recovery %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B71" t="str">
            <v>Ounces Extracted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B72" t="str">
            <v>Ounces Poured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5"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B76" t="str">
            <v>Broken Ore Ounces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B77" t="str">
            <v>In - Circuit Ounces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81">
          <cell r="B81" t="str">
            <v>Cost of Goods Sold: Actuals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B97" t="str">
            <v>US Dollars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</row>
        <row r="3"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9">
          <cell r="A9" t="str">
            <v>Opening Balance Finished Gold (Oz)</v>
          </cell>
        </row>
        <row r="11">
          <cell r="A11" t="str">
            <v>Mining ( HG)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8"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>Low Grade Mill Feed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7">
          <cell r="A27" t="str">
            <v>Milling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40">
          <cell r="A40" t="str">
            <v>Closing Balance Stockpile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5">
          <cell r="A45" t="str">
            <v>Opening FG Inventory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B46" t="str">
            <v>Refinery/Sales Adj. FG</v>
          </cell>
          <cell r="O46">
            <v>0</v>
          </cell>
        </row>
        <row r="47">
          <cell r="B47" t="str">
            <v>Bar included in Deliveries Twice by Mill</v>
          </cell>
          <cell r="I47">
            <v>521.66200000000003</v>
          </cell>
          <cell r="O47">
            <v>521.66200000000003</v>
          </cell>
        </row>
        <row r="49">
          <cell r="A49" t="str">
            <v>Deliveries</v>
          </cell>
        </row>
        <row r="50"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2">
          <cell r="A52" t="str">
            <v xml:space="preserve">Closing Balance Finished Gold Balance 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</row>
        <row r="55">
          <cell r="B55" t="str">
            <v>Shipment 120</v>
          </cell>
          <cell r="C55">
            <v>38615.831637564392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</row>
        <row r="58">
          <cell r="B58" t="str">
            <v>Shipment 123</v>
          </cell>
          <cell r="D58">
            <v>23776.353999999999</v>
          </cell>
        </row>
        <row r="59">
          <cell r="B59" t="str">
            <v>Shipment 124</v>
          </cell>
          <cell r="E59">
            <v>21226.732</v>
          </cell>
        </row>
        <row r="60">
          <cell r="B60" t="str">
            <v>Shipment 125</v>
          </cell>
          <cell r="E60">
            <v>21061.937999999998</v>
          </cell>
        </row>
        <row r="61">
          <cell r="B61" t="str">
            <v>Shipment 126</v>
          </cell>
          <cell r="F61">
            <v>22394.02</v>
          </cell>
        </row>
        <row r="62">
          <cell r="B62" t="str">
            <v>Shipment 127</v>
          </cell>
          <cell r="F62">
            <v>24133.655999999999</v>
          </cell>
        </row>
        <row r="63">
          <cell r="B63" t="str">
            <v>Shipment 128</v>
          </cell>
          <cell r="G63">
            <v>19720.988000000005</v>
          </cell>
        </row>
        <row r="64"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G65">
            <v>22883.58</v>
          </cell>
        </row>
        <row r="66">
          <cell r="B66" t="str">
            <v>Shipment 131</v>
          </cell>
          <cell r="H66">
            <v>17089.851999999999</v>
          </cell>
        </row>
        <row r="67">
          <cell r="B67" t="str">
            <v>Shipment 132</v>
          </cell>
          <cell r="H67">
            <v>19559.845000000001</v>
          </cell>
        </row>
        <row r="68">
          <cell r="B68" t="str">
            <v>Shipment 133</v>
          </cell>
          <cell r="I68">
            <v>16338.94</v>
          </cell>
        </row>
        <row r="69">
          <cell r="B69" t="str">
            <v>Shipment 134</v>
          </cell>
          <cell r="I69">
            <v>7848.9639999999999</v>
          </cell>
        </row>
        <row r="70">
          <cell r="B70" t="str">
            <v>Shipment 135</v>
          </cell>
          <cell r="J70">
            <v>13497.861000000001</v>
          </cell>
        </row>
        <row r="71">
          <cell r="B71" t="str">
            <v>Shipment 136</v>
          </cell>
          <cell r="J71">
            <v>15869.531000000001</v>
          </cell>
        </row>
        <row r="72">
          <cell r="B72" t="str">
            <v>Shipment 137</v>
          </cell>
          <cell r="K72">
            <v>15416.796</v>
          </cell>
        </row>
        <row r="73">
          <cell r="B73" t="str">
            <v>Shipment 138</v>
          </cell>
          <cell r="K73">
            <v>17141.898000000001</v>
          </cell>
        </row>
        <row r="74">
          <cell r="B74" t="str">
            <v>Shipment 139</v>
          </cell>
          <cell r="L74">
            <v>17296.764999999999</v>
          </cell>
        </row>
        <row r="75">
          <cell r="B75" t="str">
            <v>Shipment 140</v>
          </cell>
          <cell r="L75">
            <v>15529.176650008294</v>
          </cell>
        </row>
        <row r="76">
          <cell r="B76" t="str">
            <v>Shipment 141</v>
          </cell>
          <cell r="M76">
            <v>12645.547</v>
          </cell>
        </row>
        <row r="77">
          <cell r="B77" t="str">
            <v>Shipment 142</v>
          </cell>
          <cell r="M77">
            <v>13723.666999999999</v>
          </cell>
        </row>
        <row r="78">
          <cell r="B78" t="str">
            <v>Shipment 143</v>
          </cell>
          <cell r="M78">
            <v>24309.645</v>
          </cell>
        </row>
        <row r="79">
          <cell r="B79" t="str">
            <v>Shipment 144</v>
          </cell>
          <cell r="N79">
            <v>42154.618000000002</v>
          </cell>
        </row>
        <row r="80">
          <cell r="B80" t="str">
            <v>Gold Bar made from slag and samples</v>
          </cell>
        </row>
        <row r="81"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</row>
        <row r="83"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8">
          <cell r="A8" t="str">
            <v>Mining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 xml:space="preserve"> </v>
          </cell>
          <cell r="H12" t="str">
            <v xml:space="preserve"> </v>
          </cell>
          <cell r="K12" t="str">
            <v xml:space="preserve"> </v>
          </cell>
          <cell r="N12" t="str">
            <v xml:space="preserve"> </v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</v>
          </cell>
          <cell r="E14" t="str">
            <v xml:space="preserve"> </v>
          </cell>
          <cell r="H14" t="str">
            <v xml:space="preserve"> </v>
          </cell>
          <cell r="K14" t="str">
            <v xml:space="preserve"> </v>
          </cell>
          <cell r="N14" t="str">
            <v xml:space="preserve"> </v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 xml:space="preserve"> </v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C37" t="str">
            <v xml:space="preserve"> </v>
          </cell>
          <cell r="F37" t="str">
            <v xml:space="preserve"> </v>
          </cell>
          <cell r="I37" t="str">
            <v xml:space="preserve"> </v>
          </cell>
          <cell r="L37" t="str">
            <v xml:space="preserve"> </v>
          </cell>
          <cell r="O37" t="str">
            <v xml:space="preserve"> </v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 xml:space="preserve"> </v>
          </cell>
          <cell r="H73" t="str">
            <v xml:space="preserve"> </v>
          </cell>
          <cell r="K73" t="str">
            <v xml:space="preserve"> </v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 xml:space="preserve"> </v>
          </cell>
          <cell r="E75" t="str">
            <v xml:space="preserve"> </v>
          </cell>
          <cell r="H75" t="str">
            <v xml:space="preserve"> </v>
          </cell>
          <cell r="K75" t="str">
            <v xml:space="preserve"> </v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 xml:space="preserve"> </v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 xml:space="preserve"> </v>
          </cell>
          <cell r="F98" t="str">
            <v xml:space="preserve"> </v>
          </cell>
          <cell r="I98" t="str">
            <v xml:space="preserve"> </v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4">
          <cell r="A4" t="str">
            <v>Table 1.2.1</v>
          </cell>
        </row>
        <row r="6">
          <cell r="E6" t="str">
            <v>Cost by Cost Center</v>
          </cell>
        </row>
        <row r="7">
          <cell r="A7" t="str">
            <v>Current Month</v>
          </cell>
          <cell r="G7" t="str">
            <v>Year To Date</v>
          </cell>
        </row>
        <row r="8">
          <cell r="E8" t="str">
            <v>($000's)</v>
          </cell>
          <cell r="K8" t="str">
            <v>Annual</v>
          </cell>
          <cell r="L8">
            <v>2002</v>
          </cell>
          <cell r="N8" t="str">
            <v>January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  <cell r="N9" t="str">
            <v>Actual</v>
          </cell>
          <cell r="O9" t="str">
            <v>Budget</v>
          </cell>
        </row>
        <row r="11">
          <cell r="E11" t="str">
            <v>Mining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Mine Administration</v>
          </cell>
          <cell r="G12">
            <v>234.98182365000309</v>
          </cell>
          <cell r="H12">
            <v>202.14085</v>
          </cell>
          <cell r="I12">
            <v>-32.840973650003093</v>
          </cell>
          <cell r="K12">
            <v>202.14084999999997</v>
          </cell>
          <cell r="L12">
            <v>902.99892999999997</v>
          </cell>
          <cell r="N12">
            <v>39.036193518681976</v>
          </cell>
          <cell r="O12">
            <v>68.191509999999994</v>
          </cell>
        </row>
        <row r="13">
          <cell r="A13">
            <v>0</v>
          </cell>
          <cell r="B13">
            <v>0</v>
          </cell>
          <cell r="C13">
            <v>0</v>
          </cell>
          <cell r="E13" t="str">
            <v>Mine Light Vehicles</v>
          </cell>
          <cell r="G13">
            <v>81.615154653158584</v>
          </cell>
          <cell r="H13">
            <v>59.270200000000003</v>
          </cell>
          <cell r="I13">
            <v>-22.344954653158581</v>
          </cell>
          <cell r="K13">
            <v>59.270200000000003</v>
          </cell>
          <cell r="L13">
            <v>363.59997000000004</v>
          </cell>
          <cell r="N13">
            <v>25.716940036718754</v>
          </cell>
          <cell r="O13">
            <v>19.757400000000001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Mine Training</v>
          </cell>
          <cell r="G14">
            <v>83.998105060392945</v>
          </cell>
          <cell r="H14">
            <v>61.13785</v>
          </cell>
          <cell r="I14">
            <v>-22.860255060392944</v>
          </cell>
          <cell r="K14">
            <v>61.13785</v>
          </cell>
          <cell r="L14">
            <v>264.53554000000003</v>
          </cell>
          <cell r="N14">
            <v>2.8839080345890307</v>
          </cell>
          <cell r="O14">
            <v>20.736529999999998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Mine Dewatering</v>
          </cell>
          <cell r="G15">
            <v>46.95773759103399</v>
          </cell>
          <cell r="H15">
            <v>76.492000000000004</v>
          </cell>
          <cell r="I15">
            <v>29.534262408966015</v>
          </cell>
          <cell r="K15">
            <v>76.492000000000004</v>
          </cell>
          <cell r="L15">
            <v>339.99847999999997</v>
          </cell>
          <cell r="N15">
            <v>6.6965071545882227</v>
          </cell>
          <cell r="O15">
            <v>30.664000000000001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Mine Services - KOC</v>
          </cell>
          <cell r="G16">
            <v>350.94572936410856</v>
          </cell>
          <cell r="H16">
            <v>1692.49901</v>
          </cell>
          <cell r="I16">
            <v>1341.5532806358915</v>
          </cell>
          <cell r="K16">
            <v>1692.4990099999998</v>
          </cell>
          <cell r="L16">
            <v>3.0999999999970895E-4</v>
          </cell>
          <cell r="N16">
            <v>337.08342685553509</v>
          </cell>
          <cell r="O16">
            <v>702.88310999999999</v>
          </cell>
        </row>
        <row r="17">
          <cell r="A17">
            <v>0</v>
          </cell>
          <cell r="B17">
            <v>0</v>
          </cell>
          <cell r="C17">
            <v>0</v>
          </cell>
          <cell r="E17" t="str">
            <v>Mine Engineering &amp; Geology</v>
          </cell>
          <cell r="G17">
            <v>567.01136649530974</v>
          </cell>
          <cell r="H17">
            <v>386.66735999999997</v>
          </cell>
          <cell r="I17">
            <v>-180.34400649530977</v>
          </cell>
          <cell r="K17">
            <v>386.66735999999997</v>
          </cell>
          <cell r="L17">
            <v>1982.99973</v>
          </cell>
          <cell r="N17">
            <v>127.59051226718937</v>
          </cell>
          <cell r="O17">
            <v>131.62658999999999</v>
          </cell>
        </row>
        <row r="18">
          <cell r="A18">
            <v>0</v>
          </cell>
          <cell r="B18">
            <v>0</v>
          </cell>
          <cell r="C18">
            <v>0</v>
          </cell>
          <cell r="E18" t="str">
            <v>Mine Services Contractors</v>
          </cell>
          <cell r="G18">
            <v>-4.4799532679462551E-7</v>
          </cell>
          <cell r="H18">
            <v>612.83255000000008</v>
          </cell>
          <cell r="I18">
            <v>612.83255044799546</v>
          </cell>
          <cell r="K18">
            <v>612.83255000000008</v>
          </cell>
          <cell r="L18">
            <v>1.7000000000007276E-4</v>
          </cell>
          <cell r="N18">
            <v>1.5506372765230481E-6</v>
          </cell>
          <cell r="O18">
            <v>358.76415000000003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Primary Crusher</v>
          </cell>
          <cell r="G19">
            <v>7.6916145360428332E-6</v>
          </cell>
          <cell r="H19">
            <v>28.43383</v>
          </cell>
          <cell r="I19">
            <v>28.433822308385466</v>
          </cell>
          <cell r="K19">
            <v>28.43383</v>
          </cell>
          <cell r="L19">
            <v>-2.0000000000000002E-5</v>
          </cell>
          <cell r="N19">
            <v>1.0351841443480226E-5</v>
          </cell>
          <cell r="O19">
            <v>9.6401200000000014</v>
          </cell>
        </row>
        <row r="20">
          <cell r="A20">
            <v>0</v>
          </cell>
          <cell r="B20">
            <v>0</v>
          </cell>
          <cell r="C20">
            <v>0</v>
          </cell>
          <cell r="E20" t="str">
            <v>Stockpile Rehandle</v>
          </cell>
          <cell r="G20">
            <v>246.05727074346356</v>
          </cell>
          <cell r="H20">
            <v>0</v>
          </cell>
          <cell r="I20">
            <v>-246.05727074346356</v>
          </cell>
          <cell r="K20">
            <v>0</v>
          </cell>
          <cell r="L20">
            <v>540.00040000000001</v>
          </cell>
          <cell r="N20">
            <v>53.602522133244697</v>
          </cell>
          <cell r="O20">
            <v>0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Off-Site Roads Maintenance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  <cell r="N21" t="e">
            <v>#REF!</v>
          </cell>
          <cell r="O21" t="e">
            <v>#REF!</v>
          </cell>
        </row>
        <row r="22">
          <cell r="A22">
            <v>0</v>
          </cell>
          <cell r="B22">
            <v>0</v>
          </cell>
          <cell r="C22">
            <v>0</v>
          </cell>
          <cell r="E22" t="str">
            <v>CAT 992C Wheel Loaders</v>
          </cell>
          <cell r="G22">
            <v>639.88209561661131</v>
          </cell>
          <cell r="H22">
            <v>789.86925999999994</v>
          </cell>
          <cell r="I22">
            <v>149.98716438338863</v>
          </cell>
          <cell r="K22">
            <v>789.86926000000005</v>
          </cell>
          <cell r="L22">
            <v>2040.0009499999999</v>
          </cell>
          <cell r="N22">
            <v>79.940081936200372</v>
          </cell>
          <cell r="O22">
            <v>332.05667999999997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CAT Haul Trucks</v>
          </cell>
          <cell r="G23">
            <v>2067.1097403360591</v>
          </cell>
          <cell r="H23">
            <v>2388.9321999999997</v>
          </cell>
          <cell r="I23">
            <v>321.82245966394066</v>
          </cell>
          <cell r="K23">
            <v>2388.9321999999997</v>
          </cell>
          <cell r="L23">
            <v>10650.00086</v>
          </cell>
          <cell r="N23">
            <v>664.06454777749468</v>
          </cell>
          <cell r="O23">
            <v>609.98768999999993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Drilling</v>
          </cell>
          <cell r="G24">
            <v>713.1489313456533</v>
          </cell>
          <cell r="H24">
            <v>656.29564999999991</v>
          </cell>
          <cell r="I24">
            <v>-56.853281345653386</v>
          </cell>
          <cell r="K24">
            <v>656.29565000000002</v>
          </cell>
          <cell r="L24">
            <v>2659.9986200000003</v>
          </cell>
          <cell r="N24">
            <v>203.08702347897906</v>
          </cell>
          <cell r="O24">
            <v>219.74645999999998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Blasting</v>
          </cell>
          <cell r="G25">
            <v>1381.0329722976296</v>
          </cell>
          <cell r="H25">
            <v>1079.78657</v>
          </cell>
          <cell r="I25">
            <v>-301.24640229762963</v>
          </cell>
          <cell r="K25">
            <v>1079.78657</v>
          </cell>
          <cell r="L25">
            <v>4439.2879999999996</v>
          </cell>
          <cell r="N25">
            <v>394.04716266194657</v>
          </cell>
          <cell r="O25">
            <v>360.45782000000003</v>
          </cell>
        </row>
        <row r="26">
          <cell r="A26">
            <v>0</v>
          </cell>
          <cell r="B26">
            <v>0</v>
          </cell>
          <cell r="C26">
            <v>0</v>
          </cell>
          <cell r="E26" t="str">
            <v>Pit Support</v>
          </cell>
          <cell r="G26">
            <v>227.85112057407693</v>
          </cell>
          <cell r="H26">
            <v>475.97772999999995</v>
          </cell>
          <cell r="I26">
            <v>248.12660942592302</v>
          </cell>
          <cell r="K26">
            <v>475.97773000000001</v>
          </cell>
          <cell r="L26">
            <v>911.99904000000004</v>
          </cell>
          <cell r="N26">
            <v>48.17914027289666</v>
          </cell>
          <cell r="O26">
            <v>160.87148999999999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>Dozers</v>
          </cell>
          <cell r="G27">
            <v>700.98856162834591</v>
          </cell>
          <cell r="H27">
            <v>1008.8388</v>
          </cell>
          <cell r="I27">
            <v>307.85023837165409</v>
          </cell>
          <cell r="K27">
            <v>1008.8388</v>
          </cell>
          <cell r="L27">
            <v>2130.0013800000002</v>
          </cell>
          <cell r="N27">
            <v>396.49263186035142</v>
          </cell>
          <cell r="O27">
            <v>278.36297999999999</v>
          </cell>
        </row>
        <row r="28">
          <cell r="A28">
            <v>0</v>
          </cell>
          <cell r="B28">
            <v>0</v>
          </cell>
          <cell r="C28">
            <v>0</v>
          </cell>
          <cell r="E28" t="str">
            <v>Graders</v>
          </cell>
          <cell r="G28">
            <v>1016.3368998932491</v>
          </cell>
          <cell r="H28">
            <v>715.3920599999999</v>
          </cell>
          <cell r="I28">
            <v>-300.9448398932492</v>
          </cell>
          <cell r="K28">
            <v>715.3920599999999</v>
          </cell>
          <cell r="L28">
            <v>1109.99713</v>
          </cell>
          <cell r="N28">
            <v>347.44965014399065</v>
          </cell>
          <cell r="O28">
            <v>305.65184999999997</v>
          </cell>
        </row>
        <row r="29">
          <cell r="A29">
            <v>0</v>
          </cell>
          <cell r="B29">
            <v>0</v>
          </cell>
          <cell r="C29">
            <v>0</v>
          </cell>
          <cell r="E29" t="str">
            <v>Shovels</v>
          </cell>
          <cell r="G29">
            <v>-1.407759100581174E-5</v>
          </cell>
          <cell r="H29">
            <v>888.68343000000004</v>
          </cell>
          <cell r="I29">
            <v>888.68344407759105</v>
          </cell>
          <cell r="K29">
            <v>888.68342999999993</v>
          </cell>
          <cell r="L29">
            <v>3240.0417900000002</v>
          </cell>
          <cell r="N29">
            <v>3.3979999056568975</v>
          </cell>
          <cell r="O29">
            <v>206.61991</v>
          </cell>
        </row>
        <row r="30">
          <cell r="A30" t="e">
            <v>#REF!</v>
          </cell>
          <cell r="B30" t="e">
            <v>#REF!</v>
          </cell>
          <cell r="C30" t="e">
            <v>#REF!</v>
          </cell>
          <cell r="E30" t="str">
            <v>Total Mining</v>
          </cell>
          <cell r="G30" t="e">
            <v>#REF!</v>
          </cell>
          <cell r="H30" t="e">
            <v>#REF!</v>
          </cell>
          <cell r="I30" t="e">
            <v>#REF!</v>
          </cell>
          <cell r="K30" t="e">
            <v>#REF!</v>
          </cell>
          <cell r="L30" t="e">
            <v>#REF!</v>
          </cell>
          <cell r="N30" t="e">
            <v>#REF!</v>
          </cell>
          <cell r="O30" t="e">
            <v>#REF!</v>
          </cell>
        </row>
        <row r="32">
          <cell r="A32" t="e">
            <v>#REF!</v>
          </cell>
          <cell r="B32" t="e">
            <v>#REF!</v>
          </cell>
          <cell r="C32" t="e">
            <v>#REF!</v>
          </cell>
          <cell r="E32" t="str">
            <v>Cost per Ounce Poured</v>
          </cell>
          <cell r="G32" t="e">
            <v>#REF!</v>
          </cell>
          <cell r="H32" t="e">
            <v>#REF!</v>
          </cell>
          <cell r="I32" t="e">
            <v>#REF!</v>
          </cell>
          <cell r="K32" t="e">
            <v>#REF!</v>
          </cell>
          <cell r="L32" t="e">
            <v>#REF!</v>
          </cell>
          <cell r="N32" t="e">
            <v>#REF!</v>
          </cell>
          <cell r="O32" t="e">
            <v>#REF!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Cost per Ounce Mined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  <cell r="N33" t="e">
            <v>#REF!</v>
          </cell>
          <cell r="O33" t="e">
            <v>#REF!</v>
          </cell>
        </row>
        <row r="34">
          <cell r="A34" t="e">
            <v>#REF!</v>
          </cell>
          <cell r="B34" t="e">
            <v>#REF!</v>
          </cell>
          <cell r="C34" t="e">
            <v>#REF!</v>
          </cell>
          <cell r="E34" t="str">
            <v>Cost per Tonne Ore Mined</v>
          </cell>
          <cell r="G34" t="e">
            <v>#REF!</v>
          </cell>
          <cell r="H34" t="e">
            <v>#REF!</v>
          </cell>
          <cell r="I34" t="e">
            <v>#REF!</v>
          </cell>
          <cell r="K34" t="e">
            <v>#REF!</v>
          </cell>
          <cell r="L34" t="e">
            <v>#REF!</v>
          </cell>
          <cell r="N34" t="e">
            <v>#REF!</v>
          </cell>
          <cell r="O34" t="e">
            <v>#REF!</v>
          </cell>
        </row>
        <row r="35">
          <cell r="A35" t="e">
            <v>#REF!</v>
          </cell>
          <cell r="B35" t="e">
            <v>#REF!</v>
          </cell>
          <cell r="C35" t="e">
            <v>#REF!</v>
          </cell>
          <cell r="E35" t="str">
            <v>Cost per BCM</v>
          </cell>
          <cell r="G35" t="e">
            <v>#REF!</v>
          </cell>
          <cell r="H35" t="e">
            <v>#REF!</v>
          </cell>
          <cell r="I35" t="e">
            <v>#REF!</v>
          </cell>
          <cell r="K35" t="e">
            <v>#REF!</v>
          </cell>
          <cell r="L35" t="e">
            <v>#REF!</v>
          </cell>
          <cell r="N35" t="e">
            <v>#REF!</v>
          </cell>
          <cell r="O35" t="e">
            <v>#REF!</v>
          </cell>
        </row>
        <row r="37">
          <cell r="E37" t="str">
            <v>Milling</v>
          </cell>
        </row>
        <row r="39">
          <cell r="A39">
            <v>0</v>
          </cell>
          <cell r="B39">
            <v>0</v>
          </cell>
          <cell r="C39">
            <v>0</v>
          </cell>
          <cell r="E39" t="str">
            <v>Mill Administration</v>
          </cell>
          <cell r="G39">
            <v>224.42754707484528</v>
          </cell>
          <cell r="H39">
            <v>237.31467000000001</v>
          </cell>
          <cell r="I39">
            <v>12.887122925154728</v>
          </cell>
          <cell r="K39">
            <v>237.31466999999998</v>
          </cell>
          <cell r="L39">
            <v>1049.8772200000001</v>
          </cell>
          <cell r="N39">
            <v>66.858825503148651</v>
          </cell>
          <cell r="O39">
            <v>79.669229999999999</v>
          </cell>
        </row>
        <row r="40">
          <cell r="A40">
            <v>0</v>
          </cell>
          <cell r="B40">
            <v>0</v>
          </cell>
          <cell r="C40">
            <v>0</v>
          </cell>
          <cell r="E40" t="str">
            <v>Mill Light Vehicles</v>
          </cell>
          <cell r="G40">
            <v>12.064303248730468</v>
          </cell>
          <cell r="H40">
            <v>20.355</v>
          </cell>
          <cell r="I40">
            <v>8.2906967512695324</v>
          </cell>
          <cell r="K40">
            <v>20.355</v>
          </cell>
          <cell r="L40">
            <v>190.96904000000001</v>
          </cell>
          <cell r="N40">
            <v>2.2180981755371096</v>
          </cell>
          <cell r="O40">
            <v>6.7850000000000001</v>
          </cell>
        </row>
        <row r="41">
          <cell r="A41">
            <v>0</v>
          </cell>
          <cell r="B41">
            <v>0</v>
          </cell>
          <cell r="C41">
            <v>0</v>
          </cell>
          <cell r="E41" t="str">
            <v>Mill Building Operation</v>
          </cell>
          <cell r="G41">
            <v>34.242769485253675</v>
          </cell>
          <cell r="H41">
            <v>36.155999999999999</v>
          </cell>
          <cell r="I41">
            <v>1.9132305147463242</v>
          </cell>
          <cell r="K41">
            <v>36.155999999999999</v>
          </cell>
          <cell r="L41">
            <v>176.77541000000002</v>
          </cell>
          <cell r="N41">
            <v>9.1136061000000002</v>
          </cell>
          <cell r="O41">
            <v>12.052</v>
          </cell>
        </row>
        <row r="42">
          <cell r="A42">
            <v>0</v>
          </cell>
          <cell r="B42">
            <v>0</v>
          </cell>
          <cell r="C42">
            <v>0</v>
          </cell>
          <cell r="E42" t="str">
            <v>Assay Laboratory</v>
          </cell>
          <cell r="G42">
            <v>70.309417202252163</v>
          </cell>
          <cell r="H42">
            <v>215.57337999999999</v>
          </cell>
          <cell r="I42">
            <v>145.26396279774781</v>
          </cell>
          <cell r="K42">
            <v>215.57338000000001</v>
          </cell>
          <cell r="L42">
            <v>304.29465000000005</v>
          </cell>
          <cell r="N42">
            <v>18.837533103791408</v>
          </cell>
          <cell r="O42">
            <v>72.484759999999994</v>
          </cell>
        </row>
        <row r="43">
          <cell r="A43">
            <v>0</v>
          </cell>
          <cell r="B43">
            <v>0</v>
          </cell>
          <cell r="C43">
            <v>0</v>
          </cell>
          <cell r="E43" t="str">
            <v>Metallurgical Laboratory</v>
          </cell>
          <cell r="G43">
            <v>41.758042729844128</v>
          </cell>
          <cell r="H43">
            <v>43.585160000000002</v>
          </cell>
          <cell r="I43">
            <v>1.827117270155874</v>
          </cell>
          <cell r="K43">
            <v>43.585160000000002</v>
          </cell>
          <cell r="L43">
            <v>165.98961</v>
          </cell>
          <cell r="N43">
            <v>8.2099023037888745</v>
          </cell>
          <cell r="O43">
            <v>14.50182</v>
          </cell>
        </row>
        <row r="44">
          <cell r="A44">
            <v>0</v>
          </cell>
          <cell r="B44">
            <v>0</v>
          </cell>
          <cell r="C44">
            <v>0</v>
          </cell>
          <cell r="E44" t="str">
            <v>Primary Crushing/Ore Handling</v>
          </cell>
          <cell r="G44">
            <v>153.83714800000001</v>
          </cell>
          <cell r="H44">
            <v>193.79900000000001</v>
          </cell>
          <cell r="I44">
            <v>39.961851999999993</v>
          </cell>
          <cell r="K44">
            <v>193.79900000000001</v>
          </cell>
          <cell r="L44">
            <v>754.18541000000005</v>
          </cell>
          <cell r="N44">
            <v>41.090451099999996</v>
          </cell>
          <cell r="O44">
            <v>46.604999999999997</v>
          </cell>
        </row>
        <row r="45">
          <cell r="A45">
            <v>0</v>
          </cell>
          <cell r="B45">
            <v>0</v>
          </cell>
          <cell r="C45">
            <v>0</v>
          </cell>
          <cell r="E45" t="str">
            <v>Grinding/Pebble Crusher</v>
          </cell>
          <cell r="G45">
            <v>1540.2864230439316</v>
          </cell>
          <cell r="H45">
            <v>1750.7183199999999</v>
          </cell>
          <cell r="I45">
            <v>210.43189695606839</v>
          </cell>
          <cell r="K45">
            <v>1750.7183200000002</v>
          </cell>
          <cell r="L45">
            <v>7661.3715799999991</v>
          </cell>
          <cell r="N45">
            <v>397.89567415568229</v>
          </cell>
          <cell r="O45">
            <v>428.83716999999996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Flotation/Thickening</v>
          </cell>
          <cell r="G46">
            <v>667.59650967906907</v>
          </cell>
          <cell r="H46">
            <v>673.98477000000003</v>
          </cell>
          <cell r="I46">
            <v>6.3882603209309536</v>
          </cell>
          <cell r="K46">
            <v>673.98477000000003</v>
          </cell>
          <cell r="L46">
            <v>2893.13337</v>
          </cell>
          <cell r="N46">
            <v>223.71602369024643</v>
          </cell>
          <cell r="O46">
            <v>232.85026000000002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Carbon in Leach</v>
          </cell>
          <cell r="G47">
            <v>1685.0160341496319</v>
          </cell>
          <cell r="H47">
            <v>1867.3979299999999</v>
          </cell>
          <cell r="I47">
            <v>182.38189585036798</v>
          </cell>
          <cell r="K47">
            <v>1867.3979300000001</v>
          </cell>
          <cell r="L47">
            <v>7542.9013199999999</v>
          </cell>
          <cell r="N47">
            <v>575.07277989922659</v>
          </cell>
          <cell r="O47">
            <v>647.96675000000005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Carbon Stripping/Refining &amp; Reagents</v>
          </cell>
          <cell r="G48">
            <v>303.29393007626709</v>
          </cell>
          <cell r="H48">
            <v>337.06482999999997</v>
          </cell>
          <cell r="I48">
            <v>33.770899923732884</v>
          </cell>
          <cell r="K48">
            <v>337.06483000000003</v>
          </cell>
          <cell r="L48">
            <v>1209.1063000000001</v>
          </cell>
          <cell r="N48">
            <v>99.362204934871158</v>
          </cell>
          <cell r="O48">
            <v>113.6636</v>
          </cell>
        </row>
        <row r="49">
          <cell r="A49">
            <v>0</v>
          </cell>
          <cell r="B49">
            <v>0</v>
          </cell>
          <cell r="C49">
            <v>0</v>
          </cell>
          <cell r="E49" t="str">
            <v>Tailings Transportation</v>
          </cell>
          <cell r="G49">
            <v>69.909504268149874</v>
          </cell>
          <cell r="H49">
            <v>99.284000000000006</v>
          </cell>
          <cell r="I49">
            <v>29.374495731850132</v>
          </cell>
          <cell r="K49">
            <v>99.286000000000001</v>
          </cell>
          <cell r="L49">
            <v>416.81797999999998</v>
          </cell>
          <cell r="N49">
            <v>0.21678721338643642</v>
          </cell>
          <cell r="O49">
            <v>35.262</v>
          </cell>
        </row>
        <row r="50">
          <cell r="A50">
            <v>0</v>
          </cell>
          <cell r="B50">
            <v>0</v>
          </cell>
          <cell r="C50">
            <v>0</v>
          </cell>
          <cell r="E50" t="str">
            <v>Mill Utilities</v>
          </cell>
          <cell r="G50">
            <v>1493.8443747929498</v>
          </cell>
          <cell r="H50">
            <v>1550.3345199999999</v>
          </cell>
          <cell r="I50">
            <v>56.490145207050091</v>
          </cell>
          <cell r="K50">
            <v>1550.3345200000001</v>
          </cell>
          <cell r="L50">
            <v>5330.1670300000005</v>
          </cell>
          <cell r="N50">
            <v>511.74431146628774</v>
          </cell>
          <cell r="O50">
            <v>540.81817000000001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Water &amp; Effluent Treatment</v>
          </cell>
          <cell r="G51">
            <v>318.47250075147866</v>
          </cell>
          <cell r="H51">
            <v>282.04169999999999</v>
          </cell>
          <cell r="I51">
            <v>-36.430800751478671</v>
          </cell>
          <cell r="K51">
            <v>282.04169999999999</v>
          </cell>
          <cell r="L51">
            <v>1832.6479399999998</v>
          </cell>
          <cell r="N51">
            <v>107.29197614280891</v>
          </cell>
          <cell r="O51">
            <v>81.228499999999997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Total Milling</v>
          </cell>
          <cell r="G52">
            <v>6615.0585045024045</v>
          </cell>
          <cell r="H52">
            <v>7307.6092799999988</v>
          </cell>
          <cell r="I52">
            <v>692.55077549759426</v>
          </cell>
          <cell r="K52">
            <v>7307.6112800000001</v>
          </cell>
          <cell r="L52">
            <v>29528.236859999997</v>
          </cell>
          <cell r="N52">
            <v>2061.6281737887753</v>
          </cell>
          <cell r="O52">
            <v>2312.7242600000004</v>
          </cell>
        </row>
        <row r="54">
          <cell r="A54">
            <v>0</v>
          </cell>
          <cell r="B54">
            <v>0</v>
          </cell>
          <cell r="C54">
            <v>0</v>
          </cell>
          <cell r="E54" t="str">
            <v>Cost per Ounce Poured</v>
          </cell>
          <cell r="G54">
            <v>12.52</v>
          </cell>
          <cell r="H54">
            <v>10.970475532790083</v>
          </cell>
          <cell r="I54">
            <v>-1.5495244672099169</v>
          </cell>
          <cell r="K54">
            <v>10.970478535270132</v>
          </cell>
          <cell r="L54">
            <v>59.143624216027277</v>
          </cell>
          <cell r="N54">
            <v>33.888849737630892</v>
          </cell>
          <cell r="O54">
            <v>51.50374710493498</v>
          </cell>
        </row>
        <row r="55">
          <cell r="A55">
            <v>0</v>
          </cell>
          <cell r="B55">
            <v>0</v>
          </cell>
          <cell r="C55">
            <v>0</v>
          </cell>
          <cell r="E55" t="str">
            <v>Cost per Tonne Milled</v>
          </cell>
          <cell r="G55">
            <v>1.18</v>
          </cell>
          <cell r="H55">
            <v>1.34</v>
          </cell>
          <cell r="I55">
            <v>0.16000000000000014</v>
          </cell>
          <cell r="K55">
            <v>1.3433207744174591</v>
          </cell>
          <cell r="L55">
            <v>5.3181052330902787</v>
          </cell>
          <cell r="N55">
            <v>4.0822461032245565</v>
          </cell>
          <cell r="O55">
            <v>4.9470037647058831</v>
          </cell>
        </row>
        <row r="57">
          <cell r="E57" t="str">
            <v>Site Administration</v>
          </cell>
        </row>
        <row r="59">
          <cell r="A59">
            <v>0</v>
          </cell>
          <cell r="B59">
            <v>0</v>
          </cell>
          <cell r="C59">
            <v>0</v>
          </cell>
          <cell r="E59" t="str">
            <v>Site Administration</v>
          </cell>
          <cell r="G59">
            <v>1300.8750229124444</v>
          </cell>
          <cell r="H59">
            <v>1682.7988100000002</v>
          </cell>
          <cell r="I59">
            <v>381.92378708755587</v>
          </cell>
          <cell r="K59">
            <v>1682.79881</v>
          </cell>
          <cell r="L59">
            <v>4782.1197400000001</v>
          </cell>
          <cell r="N59">
            <v>426.39872043796493</v>
          </cell>
          <cell r="O59">
            <v>561.91939000000002</v>
          </cell>
        </row>
        <row r="60">
          <cell r="A60">
            <v>0</v>
          </cell>
          <cell r="B60">
            <v>0</v>
          </cell>
          <cell r="C60">
            <v>0</v>
          </cell>
          <cell r="E60" t="str">
            <v>Administration Light Vehicles</v>
          </cell>
          <cell r="G60">
            <v>10.667688296602279</v>
          </cell>
          <cell r="H60">
            <v>18.594000000000001</v>
          </cell>
          <cell r="I60">
            <v>7.9263117033977224</v>
          </cell>
          <cell r="K60">
            <v>18.594000000000001</v>
          </cell>
          <cell r="L60">
            <v>94.470290000000006</v>
          </cell>
          <cell r="N60">
            <v>3.8610057343952477</v>
          </cell>
          <cell r="O60">
            <v>6.1980000000000004</v>
          </cell>
        </row>
        <row r="61">
          <cell r="A61">
            <v>0</v>
          </cell>
          <cell r="B61">
            <v>0</v>
          </cell>
          <cell r="C61">
            <v>0</v>
          </cell>
          <cell r="E61" t="str">
            <v>Power Line Loan</v>
          </cell>
          <cell r="G61">
            <v>895.1866500000001</v>
          </cell>
          <cell r="H61">
            <v>915.88000000000011</v>
          </cell>
          <cell r="I61">
            <v>20.693350000000009</v>
          </cell>
          <cell r="K61">
            <v>915.88</v>
          </cell>
          <cell r="L61">
            <v>3771.0819999999999</v>
          </cell>
          <cell r="N61">
            <v>308.34207000000004</v>
          </cell>
          <cell r="O61">
            <v>315.47000000000003</v>
          </cell>
        </row>
        <row r="62">
          <cell r="A62">
            <v>0</v>
          </cell>
          <cell r="B62">
            <v>0</v>
          </cell>
          <cell r="C62">
            <v>0</v>
          </cell>
          <cell r="E62" t="str">
            <v>Commuting</v>
          </cell>
          <cell r="G62">
            <v>433.13370085644112</v>
          </cell>
          <cell r="H62">
            <v>504.52417000000003</v>
          </cell>
          <cell r="I62">
            <v>71.390469143558903</v>
          </cell>
          <cell r="K62">
            <v>504.52417000000003</v>
          </cell>
          <cell r="L62">
            <v>2102.6490899999999</v>
          </cell>
          <cell r="N62">
            <v>64.635547369837525</v>
          </cell>
          <cell r="O62">
            <v>168.24710000000002</v>
          </cell>
        </row>
        <row r="63">
          <cell r="A63">
            <v>0</v>
          </cell>
          <cell r="B63">
            <v>0</v>
          </cell>
          <cell r="C63">
            <v>0</v>
          </cell>
          <cell r="E63" t="str">
            <v>Camp Operation</v>
          </cell>
          <cell r="G63">
            <v>272.8915165165655</v>
          </cell>
          <cell r="H63">
            <v>256.55065000000002</v>
          </cell>
          <cell r="I63">
            <v>-16.340866516565484</v>
          </cell>
          <cell r="K63">
            <v>256.55065000000002</v>
          </cell>
          <cell r="L63">
            <v>1117.346</v>
          </cell>
          <cell r="N63">
            <v>87.544456778879606</v>
          </cell>
          <cell r="O63">
            <v>87.991330000000005</v>
          </cell>
        </row>
        <row r="64">
          <cell r="A64">
            <v>0</v>
          </cell>
          <cell r="B64">
            <v>0</v>
          </cell>
          <cell r="C64">
            <v>0</v>
          </cell>
          <cell r="E64" t="str">
            <v>Camp Catering</v>
          </cell>
          <cell r="G64">
            <v>820.63078952203807</v>
          </cell>
          <cell r="H64">
            <v>774.69053000000008</v>
          </cell>
          <cell r="I64">
            <v>-45.940259522037991</v>
          </cell>
          <cell r="K64">
            <v>774.69053000000008</v>
          </cell>
          <cell r="L64">
            <v>2853.6724199999999</v>
          </cell>
          <cell r="N64">
            <v>334.27158002037282</v>
          </cell>
          <cell r="O64">
            <v>254.38989000000001</v>
          </cell>
        </row>
        <row r="65">
          <cell r="A65">
            <v>0</v>
          </cell>
          <cell r="B65">
            <v>0</v>
          </cell>
          <cell r="C65">
            <v>0</v>
          </cell>
          <cell r="E65" t="str">
            <v>Worker Health and Safety</v>
          </cell>
          <cell r="G65">
            <v>76.713153455395826</v>
          </cell>
          <cell r="H65">
            <v>117.80465</v>
          </cell>
          <cell r="I65">
            <v>41.091496544604169</v>
          </cell>
          <cell r="K65">
            <v>117.80565</v>
          </cell>
          <cell r="L65">
            <v>584.51030000000003</v>
          </cell>
          <cell r="N65">
            <v>16.29108853620162</v>
          </cell>
          <cell r="O65">
            <v>36.637900000000002</v>
          </cell>
        </row>
        <row r="66">
          <cell r="A66">
            <v>0</v>
          </cell>
          <cell r="B66">
            <v>0</v>
          </cell>
          <cell r="C66">
            <v>0</v>
          </cell>
          <cell r="E66" t="str">
            <v>Safety Light Vehicles</v>
          </cell>
          <cell r="G66">
            <v>5.7811358396484378</v>
          </cell>
          <cell r="H66">
            <v>15.515999999999998</v>
          </cell>
          <cell r="I66">
            <v>9.7348641603515595</v>
          </cell>
          <cell r="K66">
            <v>15.516</v>
          </cell>
          <cell r="L66">
            <v>50.685949999999998</v>
          </cell>
          <cell r="N66">
            <v>2.1949811218261721</v>
          </cell>
          <cell r="O66">
            <v>5.1719999999999997</v>
          </cell>
        </row>
        <row r="67">
          <cell r="A67">
            <v>0</v>
          </cell>
          <cell r="B67">
            <v>0</v>
          </cell>
          <cell r="C67">
            <v>0</v>
          </cell>
          <cell r="E67" t="str">
            <v>Environment</v>
          </cell>
          <cell r="G67">
            <v>309.30938564929284</v>
          </cell>
          <cell r="H67">
            <v>301.11754999999999</v>
          </cell>
          <cell r="I67">
            <v>-8.191835649292841</v>
          </cell>
          <cell r="K67">
            <v>301.11755000000005</v>
          </cell>
          <cell r="L67">
            <v>1183.82897</v>
          </cell>
          <cell r="N67">
            <v>-9.4962825827661455</v>
          </cell>
          <cell r="O67">
            <v>95.954350000000005</v>
          </cell>
        </row>
        <row r="68">
          <cell r="A68">
            <v>0</v>
          </cell>
          <cell r="B68">
            <v>0</v>
          </cell>
          <cell r="C68">
            <v>0</v>
          </cell>
          <cell r="E68" t="str">
            <v>Environment Light Vehicles</v>
          </cell>
          <cell r="G68">
            <v>5.0704422473510746</v>
          </cell>
          <cell r="H68">
            <v>6.1650000000000009</v>
          </cell>
          <cell r="I68">
            <v>1.0945577526489263</v>
          </cell>
          <cell r="K68">
            <v>6.165</v>
          </cell>
          <cell r="L68">
            <v>55.26285</v>
          </cell>
          <cell r="N68">
            <v>1.5835048994995118</v>
          </cell>
          <cell r="O68">
            <v>2.0550000000000002</v>
          </cell>
        </row>
        <row r="69">
          <cell r="A69">
            <v>0</v>
          </cell>
          <cell r="B69">
            <v>0</v>
          </cell>
          <cell r="C69">
            <v>0</v>
          </cell>
          <cell r="E69" t="str">
            <v>Procurement and Site Warehousing</v>
          </cell>
          <cell r="G69">
            <v>215.7486611821877</v>
          </cell>
          <cell r="H69">
            <v>136.21187</v>
          </cell>
          <cell r="I69">
            <v>-79.536791182187699</v>
          </cell>
          <cell r="K69">
            <v>136.21187</v>
          </cell>
          <cell r="L69">
            <v>548.83207000000004</v>
          </cell>
          <cell r="N69">
            <v>-10.87863062626807</v>
          </cell>
          <cell r="O69">
            <v>45.872779999999999</v>
          </cell>
        </row>
        <row r="70">
          <cell r="A70">
            <v>0</v>
          </cell>
          <cell r="B70">
            <v>0</v>
          </cell>
          <cell r="C70">
            <v>0</v>
          </cell>
          <cell r="E70" t="str">
            <v>Warehouse Vehicle Operation</v>
          </cell>
          <cell r="G70">
            <v>5.185353002177429</v>
          </cell>
          <cell r="H70">
            <v>9.7839999999999989</v>
          </cell>
          <cell r="I70">
            <v>4.5986469978225699</v>
          </cell>
          <cell r="K70">
            <v>9.7840000000000007</v>
          </cell>
          <cell r="L70">
            <v>43.955100000000009</v>
          </cell>
          <cell r="N70">
            <v>2.1579740004196166</v>
          </cell>
          <cell r="O70">
            <v>3.2639999999999998</v>
          </cell>
        </row>
        <row r="71">
          <cell r="A71">
            <v>0</v>
          </cell>
          <cell r="B71">
            <v>0</v>
          </cell>
          <cell r="C71">
            <v>0</v>
          </cell>
          <cell r="E71" t="str">
            <v>Kramer Employee Costs</v>
          </cell>
          <cell r="G71">
            <v>4.0841815803775212</v>
          </cell>
          <cell r="H71">
            <v>3.2415500000000002</v>
          </cell>
          <cell r="I71">
            <v>-0.84263158037752106</v>
          </cell>
          <cell r="K71">
            <v>3.2415500000000002</v>
          </cell>
          <cell r="L71">
            <v>9.6336199999999987</v>
          </cell>
          <cell r="N71">
            <v>1.3045922045308873</v>
          </cell>
          <cell r="O71">
            <v>1.11653</v>
          </cell>
        </row>
        <row r="72">
          <cell r="A72">
            <v>0</v>
          </cell>
          <cell r="B72">
            <v>0</v>
          </cell>
          <cell r="C72">
            <v>0</v>
          </cell>
          <cell r="E72" t="str">
            <v>Balykchy Marshalling Yard</v>
          </cell>
          <cell r="G72">
            <v>503.96360566716305</v>
          </cell>
          <cell r="H72">
            <v>466.66073999999998</v>
          </cell>
          <cell r="I72">
            <v>-37.302865667163076</v>
          </cell>
          <cell r="K72">
            <v>466.66073999999998</v>
          </cell>
          <cell r="L72">
            <v>1509.3879899999999</v>
          </cell>
          <cell r="N72">
            <v>174.53950205003028</v>
          </cell>
          <cell r="O72">
            <v>156.39824999999999</v>
          </cell>
        </row>
        <row r="73">
          <cell r="A73">
            <v>0</v>
          </cell>
          <cell r="B73">
            <v>0</v>
          </cell>
          <cell r="C73">
            <v>0</v>
          </cell>
          <cell r="E73" t="str">
            <v>Site General Services</v>
          </cell>
          <cell r="G73">
            <v>359.89552919183251</v>
          </cell>
          <cell r="H73">
            <v>422.16499999999996</v>
          </cell>
          <cell r="I73">
            <v>62.269470808167455</v>
          </cell>
          <cell r="K73">
            <v>422.16500000000002</v>
          </cell>
          <cell r="L73">
            <v>1485.21621</v>
          </cell>
          <cell r="N73">
            <v>249.37088687681955</v>
          </cell>
          <cell r="O73">
            <v>198.965</v>
          </cell>
        </row>
        <row r="74">
          <cell r="A74">
            <v>0</v>
          </cell>
          <cell r="B74">
            <v>0</v>
          </cell>
          <cell r="C74">
            <v>0</v>
          </cell>
          <cell r="E74" t="str">
            <v>Off/Site Roads</v>
          </cell>
          <cell r="G74">
            <v>43.02160031181046</v>
          </cell>
          <cell r="H74">
            <v>114.517</v>
          </cell>
          <cell r="I74">
            <v>71.495399688189536</v>
          </cell>
          <cell r="K74">
            <v>114.517</v>
          </cell>
          <cell r="L74">
            <v>295.87425000000002</v>
          </cell>
          <cell r="N74">
            <v>9.2961417683295906</v>
          </cell>
          <cell r="O74">
            <v>25.847000000000001</v>
          </cell>
        </row>
        <row r="75">
          <cell r="A75">
            <v>0</v>
          </cell>
          <cell r="B75">
            <v>0</v>
          </cell>
          <cell r="C75">
            <v>0</v>
          </cell>
          <cell r="E75" t="str">
            <v>Finance and Accounting</v>
          </cell>
          <cell r="G75">
            <v>24.588671523919928</v>
          </cell>
          <cell r="H75">
            <v>27.696579999999997</v>
          </cell>
          <cell r="I75">
            <v>3.1079084760800697</v>
          </cell>
          <cell r="K75">
            <v>27.696580000000001</v>
          </cell>
          <cell r="L75">
            <v>110.34140999999998</v>
          </cell>
          <cell r="N75">
            <v>6.1275538507558034</v>
          </cell>
          <cell r="O75">
            <v>9.5229900000000001</v>
          </cell>
        </row>
        <row r="76">
          <cell r="A76">
            <v>0</v>
          </cell>
          <cell r="B76">
            <v>0</v>
          </cell>
          <cell r="C76">
            <v>0</v>
          </cell>
          <cell r="E76" t="str">
            <v>Management Information Systems</v>
          </cell>
          <cell r="G76">
            <v>-1.5824506192877426</v>
          </cell>
          <cell r="H76">
            <v>50.755549999999999</v>
          </cell>
          <cell r="I76">
            <v>52.33800061928774</v>
          </cell>
          <cell r="K76">
            <v>50.755549999999992</v>
          </cell>
          <cell r="L76">
            <v>234.50134</v>
          </cell>
          <cell r="N76">
            <v>-18.95101395561629</v>
          </cell>
          <cell r="O76">
            <v>23.35342</v>
          </cell>
        </row>
        <row r="77">
          <cell r="A77">
            <v>0</v>
          </cell>
          <cell r="B77">
            <v>0</v>
          </cell>
          <cell r="C77">
            <v>0</v>
          </cell>
          <cell r="E77" t="str">
            <v>Communications and PC Support</v>
          </cell>
          <cell r="G77">
            <v>35.825489011398311</v>
          </cell>
          <cell r="H77">
            <v>43.928930000000001</v>
          </cell>
          <cell r="I77">
            <v>8.1034409886016903</v>
          </cell>
          <cell r="K77">
            <v>43.929929999999999</v>
          </cell>
          <cell r="L77">
            <v>151.79857000000001</v>
          </cell>
          <cell r="N77">
            <v>-22.637171657972917</v>
          </cell>
          <cell r="O77">
            <v>14.864409999999999</v>
          </cell>
        </row>
        <row r="78">
          <cell r="A78">
            <v>0</v>
          </cell>
          <cell r="B78">
            <v>0</v>
          </cell>
          <cell r="C78">
            <v>0</v>
          </cell>
          <cell r="E78" t="str">
            <v>Human Resources</v>
          </cell>
          <cell r="G78">
            <v>388.60011218860728</v>
          </cell>
          <cell r="H78">
            <v>438.64836000000003</v>
          </cell>
          <cell r="I78">
            <v>50.048247811392741</v>
          </cell>
          <cell r="K78">
            <v>438.64835999999997</v>
          </cell>
          <cell r="L78">
            <v>1436.9017099999999</v>
          </cell>
          <cell r="N78">
            <v>106.5288870463954</v>
          </cell>
          <cell r="O78">
            <v>142.35223999999999</v>
          </cell>
        </row>
        <row r="79">
          <cell r="A79">
            <v>0</v>
          </cell>
          <cell r="B79">
            <v>0</v>
          </cell>
          <cell r="C79">
            <v>0</v>
          </cell>
          <cell r="E79" t="str">
            <v>Medical Services</v>
          </cell>
          <cell r="G79">
            <v>133.82744748677854</v>
          </cell>
          <cell r="H79">
            <v>166.16015000000002</v>
          </cell>
          <cell r="I79">
            <v>32.332702513221477</v>
          </cell>
          <cell r="K79">
            <v>166.16015000000002</v>
          </cell>
          <cell r="L79">
            <v>623.98702000000003</v>
          </cell>
          <cell r="N79">
            <v>30.781227185391952</v>
          </cell>
          <cell r="O79">
            <v>55.674610000000001</v>
          </cell>
        </row>
        <row r="80">
          <cell r="A80">
            <v>0</v>
          </cell>
          <cell r="B80">
            <v>0</v>
          </cell>
          <cell r="C80">
            <v>0</v>
          </cell>
          <cell r="E80" t="str">
            <v>Karakol Training Center</v>
          </cell>
          <cell r="G80">
            <v>15.095798385853119</v>
          </cell>
          <cell r="H80">
            <v>30.74287</v>
          </cell>
          <cell r="I80">
            <v>15.647071614146881</v>
          </cell>
          <cell r="K80">
            <v>30.74287</v>
          </cell>
          <cell r="L80">
            <v>215.07048999999998</v>
          </cell>
          <cell r="N80">
            <v>7.748962469820432</v>
          </cell>
          <cell r="O80">
            <v>10.33445</v>
          </cell>
        </row>
        <row r="81">
          <cell r="A81">
            <v>0</v>
          </cell>
          <cell r="B81">
            <v>0</v>
          </cell>
          <cell r="C81">
            <v>0</v>
          </cell>
          <cell r="E81" t="str">
            <v>Barskaun Health Center</v>
          </cell>
          <cell r="G81">
            <v>4.0515653776385108E-7</v>
          </cell>
          <cell r="H81">
            <v>0</v>
          </cell>
          <cell r="I81">
            <v>-4.0515653776385108E-7</v>
          </cell>
          <cell r="K81">
            <v>0</v>
          </cell>
          <cell r="L81">
            <v>3.60012</v>
          </cell>
          <cell r="N81">
            <v>0.75046040515653778</v>
          </cell>
          <cell r="O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 t="str">
            <v>Edelweiss</v>
          </cell>
          <cell r="G82">
            <v>1.5613926445954273E-6</v>
          </cell>
          <cell r="H82">
            <v>0</v>
          </cell>
          <cell r="I82">
            <v>-1.5613926445954273E-6</v>
          </cell>
          <cell r="K82">
            <v>0</v>
          </cell>
          <cell r="L82">
            <v>27.234500000000001</v>
          </cell>
          <cell r="N82">
            <v>-0.19989928350148062</v>
          </cell>
          <cell r="O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 t="str">
            <v>Security</v>
          </cell>
          <cell r="G83">
            <v>146.01991104753137</v>
          </cell>
          <cell r="H83">
            <v>128.28254000000001</v>
          </cell>
          <cell r="I83">
            <v>-17.737371047531354</v>
          </cell>
          <cell r="K83">
            <v>128.28254000000001</v>
          </cell>
          <cell r="L83">
            <v>604.11146999999994</v>
          </cell>
          <cell r="N83">
            <v>36.751756713430389</v>
          </cell>
          <cell r="O83">
            <v>44.058010000000003</v>
          </cell>
        </row>
        <row r="84">
          <cell r="A84">
            <v>0</v>
          </cell>
          <cell r="B84">
            <v>0</v>
          </cell>
          <cell r="C84">
            <v>0</v>
          </cell>
          <cell r="E84" t="str">
            <v>Security Vehicle Operation</v>
          </cell>
          <cell r="G84">
            <v>21.072234387366493</v>
          </cell>
          <cell r="H84">
            <v>28.767000000000003</v>
          </cell>
          <cell r="I84">
            <v>7.6947656126335104</v>
          </cell>
          <cell r="K84">
            <v>28.766999999999999</v>
          </cell>
          <cell r="L84">
            <v>92.022220000000004</v>
          </cell>
          <cell r="N84">
            <v>6.8762143430843059</v>
          </cell>
          <cell r="O84">
            <v>9.5890000000000004</v>
          </cell>
        </row>
        <row r="85">
          <cell r="A85">
            <v>0</v>
          </cell>
          <cell r="B85">
            <v>0</v>
          </cell>
          <cell r="C85">
            <v>0</v>
          </cell>
          <cell r="E85" t="str">
            <v>Total Site Administration</v>
          </cell>
          <cell r="G85">
            <v>6025.6056316100467</v>
          </cell>
          <cell r="H85">
            <v>6661.2034999999996</v>
          </cell>
          <cell r="I85">
            <v>635.59786838995558</v>
          </cell>
          <cell r="K85">
            <v>6661.2054999999991</v>
          </cell>
          <cell r="L85">
            <v>23988.095699999991</v>
          </cell>
          <cell r="N85">
            <v>1815.1941157070178</v>
          </cell>
          <cell r="O85">
            <v>2275.2476499999993</v>
          </cell>
        </row>
        <row r="87">
          <cell r="A87">
            <v>0</v>
          </cell>
          <cell r="B87">
            <v>0</v>
          </cell>
          <cell r="C87">
            <v>0</v>
          </cell>
          <cell r="E87" t="str">
            <v>Cost per Ounce Poured</v>
          </cell>
          <cell r="G87">
            <v>11.4</v>
          </cell>
          <cell r="H87">
            <v>10.000065303941055</v>
          </cell>
          <cell r="I87">
            <v>-1.3999346960589456</v>
          </cell>
          <cell r="K87">
            <v>10.000068306421102</v>
          </cell>
          <cell r="L87">
            <v>48.046990562473411</v>
          </cell>
          <cell r="N87">
            <v>29.837989902309818</v>
          </cell>
          <cell r="O87">
            <v>50.669153082130755</v>
          </cell>
        </row>
        <row r="89">
          <cell r="E89" t="str">
            <v>Maintenance</v>
          </cell>
        </row>
        <row r="91">
          <cell r="A91">
            <v>0</v>
          </cell>
          <cell r="B91">
            <v>0</v>
          </cell>
          <cell r="C91">
            <v>0</v>
          </cell>
          <cell r="E91" t="str">
            <v>Maintenance Administration</v>
          </cell>
          <cell r="G91">
            <v>95.008459183024698</v>
          </cell>
          <cell r="H91">
            <v>264.40310999999997</v>
          </cell>
          <cell r="I91">
            <v>169.39465081697529</v>
          </cell>
          <cell r="K91">
            <v>264.40320999999994</v>
          </cell>
          <cell r="L91">
            <v>0</v>
          </cell>
          <cell r="N91">
            <v>-19.804942389163291</v>
          </cell>
          <cell r="O91">
            <v>88.524740000000008</v>
          </cell>
        </row>
        <row r="92">
          <cell r="A92">
            <v>0</v>
          </cell>
          <cell r="B92">
            <v>0</v>
          </cell>
          <cell r="C92">
            <v>0</v>
          </cell>
          <cell r="E92" t="str">
            <v>Maint. Light Vehicles</v>
          </cell>
          <cell r="G92">
            <v>44.078747377125545</v>
          </cell>
          <cell r="H92">
            <v>27.261000000000003</v>
          </cell>
          <cell r="I92">
            <v>-16.817747377125542</v>
          </cell>
          <cell r="K92">
            <v>27.260999999999999</v>
          </cell>
          <cell r="L92">
            <v>0</v>
          </cell>
          <cell r="N92">
            <v>15.71935636266632</v>
          </cell>
          <cell r="O92">
            <v>9.0950000000000006</v>
          </cell>
        </row>
        <row r="93">
          <cell r="A93">
            <v>0</v>
          </cell>
          <cell r="B93">
            <v>0</v>
          </cell>
          <cell r="C93">
            <v>0</v>
          </cell>
          <cell r="E93" t="str">
            <v>Automotive Shop</v>
          </cell>
          <cell r="G93">
            <v>2.3282799992324428</v>
          </cell>
          <cell r="H93">
            <v>461.38652999999999</v>
          </cell>
          <cell r="I93">
            <v>459.05825000076754</v>
          </cell>
          <cell r="K93">
            <v>461.38652999999999</v>
          </cell>
          <cell r="L93">
            <v>0</v>
          </cell>
          <cell r="N93">
            <v>12.062548395892241</v>
          </cell>
          <cell r="O93">
            <v>154.02318</v>
          </cell>
        </row>
        <row r="94">
          <cell r="A94">
            <v>0</v>
          </cell>
          <cell r="B94">
            <v>0</v>
          </cell>
          <cell r="C94">
            <v>0</v>
          </cell>
          <cell r="E94" t="str">
            <v>Heavy Equipment Maintenance</v>
          </cell>
          <cell r="G94">
            <v>170.04407895454787</v>
          </cell>
          <cell r="H94">
            <v>9546.6921199999997</v>
          </cell>
          <cell r="I94">
            <v>9376.6480410454515</v>
          </cell>
          <cell r="K94">
            <v>9546.6921199999997</v>
          </cell>
          <cell r="L94">
            <v>0</v>
          </cell>
          <cell r="N94">
            <v>-1.8695041297857096</v>
          </cell>
          <cell r="O94">
            <v>3104.6935699999999</v>
          </cell>
        </row>
        <row r="95">
          <cell r="A95">
            <v>0</v>
          </cell>
          <cell r="B95">
            <v>0</v>
          </cell>
          <cell r="C95">
            <v>0</v>
          </cell>
          <cell r="E95" t="str">
            <v>Highway Vehicle Maintenance</v>
          </cell>
          <cell r="G95">
            <v>16.863456858600721</v>
          </cell>
          <cell r="H95">
            <v>765.05086000000006</v>
          </cell>
          <cell r="I95">
            <v>748.18740314139939</v>
          </cell>
          <cell r="K95">
            <v>765.05086000000006</v>
          </cell>
          <cell r="L95">
            <v>0</v>
          </cell>
          <cell r="N95">
            <v>2.0087323840083036</v>
          </cell>
          <cell r="O95">
            <v>255.56920000000002</v>
          </cell>
        </row>
        <row r="96">
          <cell r="A96">
            <v>0</v>
          </cell>
          <cell r="B96">
            <v>0</v>
          </cell>
          <cell r="C96">
            <v>0</v>
          </cell>
          <cell r="E96" t="str">
            <v>Mill Maintenance Shop</v>
          </cell>
          <cell r="G96">
            <v>74.635543849587378</v>
          </cell>
          <cell r="H96">
            <v>5445.7353400000002</v>
          </cell>
          <cell r="I96">
            <v>5371.0997961504127</v>
          </cell>
          <cell r="K96">
            <v>5445.7353400000002</v>
          </cell>
          <cell r="L96">
            <v>0</v>
          </cell>
          <cell r="N96">
            <v>24.47462055046087</v>
          </cell>
          <cell r="O96">
            <v>1410.66552</v>
          </cell>
        </row>
        <row r="97">
          <cell r="A97">
            <v>0</v>
          </cell>
          <cell r="B97">
            <v>0</v>
          </cell>
          <cell r="C97">
            <v>0</v>
          </cell>
          <cell r="E97" t="str">
            <v>Electrical/Instrumentation</v>
          </cell>
          <cell r="G97">
            <v>-17.034706428439257</v>
          </cell>
          <cell r="H97">
            <v>656.81992000000002</v>
          </cell>
          <cell r="I97">
            <v>673.85462642843925</v>
          </cell>
          <cell r="K97">
            <v>656.81991999999991</v>
          </cell>
          <cell r="L97">
            <v>0</v>
          </cell>
          <cell r="N97">
            <v>-24.748550139828854</v>
          </cell>
          <cell r="O97">
            <v>219.64367999999999</v>
          </cell>
        </row>
        <row r="98">
          <cell r="A98">
            <v>0</v>
          </cell>
          <cell r="B98">
            <v>0</v>
          </cell>
          <cell r="C98">
            <v>0</v>
          </cell>
          <cell r="E98" t="str">
            <v>Site Utilities</v>
          </cell>
          <cell r="G98">
            <v>38.910961557094161</v>
          </cell>
          <cell r="H98">
            <v>25.998000000000001</v>
          </cell>
          <cell r="I98">
            <v>-12.91296155709416</v>
          </cell>
          <cell r="K98">
            <v>25.998000000000001</v>
          </cell>
          <cell r="L98">
            <v>0</v>
          </cell>
          <cell r="N98">
            <v>17.409680975062908</v>
          </cell>
          <cell r="O98">
            <v>8.6660000000000004</v>
          </cell>
        </row>
        <row r="99">
          <cell r="A99">
            <v>0</v>
          </cell>
          <cell r="B99">
            <v>0</v>
          </cell>
          <cell r="C99">
            <v>0</v>
          </cell>
          <cell r="E99" t="str">
            <v>Total Maintenance</v>
          </cell>
          <cell r="G99">
            <v>424.8348213507735</v>
          </cell>
          <cell r="H99">
            <v>17193.346880000001</v>
          </cell>
          <cell r="I99">
            <v>16768.512058649227</v>
          </cell>
          <cell r="K99">
            <v>17193.346980000002</v>
          </cell>
          <cell r="L99">
            <v>0</v>
          </cell>
          <cell r="N99">
            <v>25.251942009312792</v>
          </cell>
          <cell r="O99">
            <v>5250.8808900000004</v>
          </cell>
        </row>
        <row r="101">
          <cell r="A101">
            <v>0</v>
          </cell>
          <cell r="B101">
            <v>0</v>
          </cell>
          <cell r="C101">
            <v>0</v>
          </cell>
          <cell r="E101" t="str">
            <v>Cost per Ounce Poured</v>
          </cell>
          <cell r="G101">
            <v>0.8</v>
          </cell>
          <cell r="H101">
            <v>25.811340487242465</v>
          </cell>
          <cell r="I101">
            <v>25.011340487242464</v>
          </cell>
          <cell r="K101">
            <v>25.811340637366467</v>
          </cell>
          <cell r="L101">
            <v>0</v>
          </cell>
          <cell r="N101">
            <v>0.4150890442888599</v>
          </cell>
          <cell r="O101">
            <v>116.93570483698558</v>
          </cell>
        </row>
        <row r="103">
          <cell r="E103" t="str">
            <v>Bishkek Administration</v>
          </cell>
        </row>
        <row r="105">
          <cell r="A105">
            <v>0</v>
          </cell>
          <cell r="B105">
            <v>0</v>
          </cell>
          <cell r="C105">
            <v>0</v>
          </cell>
          <cell r="E105" t="str">
            <v>Bishkek Administration</v>
          </cell>
          <cell r="G105">
            <v>903.17209646764206</v>
          </cell>
          <cell r="H105">
            <v>815.2342900000001</v>
          </cell>
          <cell r="I105">
            <v>-87.937806467641963</v>
          </cell>
          <cell r="K105">
            <v>815.23428999999999</v>
          </cell>
          <cell r="L105">
            <v>3047.9000700000001</v>
          </cell>
          <cell r="N105">
            <v>237.02388350818421</v>
          </cell>
          <cell r="O105">
            <v>272.1739</v>
          </cell>
        </row>
        <row r="106">
          <cell r="A106">
            <v>0</v>
          </cell>
          <cell r="B106">
            <v>0</v>
          </cell>
          <cell r="C106">
            <v>0</v>
          </cell>
          <cell r="E106" t="str">
            <v>Bishkek Light Vehicles</v>
          </cell>
          <cell r="G106">
            <v>141.25391062829917</v>
          </cell>
          <cell r="H106">
            <v>133.40942000000001</v>
          </cell>
          <cell r="I106">
            <v>-7.8444906282991553</v>
          </cell>
          <cell r="K106">
            <v>133.40942000000001</v>
          </cell>
          <cell r="L106">
            <v>602.44365000000005</v>
          </cell>
          <cell r="N106">
            <v>42.083770113656662</v>
          </cell>
          <cell r="O106">
            <v>45.036410000000004</v>
          </cell>
        </row>
        <row r="107">
          <cell r="A107">
            <v>0</v>
          </cell>
          <cell r="B107">
            <v>0</v>
          </cell>
          <cell r="C107">
            <v>0</v>
          </cell>
          <cell r="E107" t="str">
            <v>Corporate Relations</v>
          </cell>
          <cell r="G107">
            <v>110.92380661645277</v>
          </cell>
          <cell r="H107">
            <v>119.80458</v>
          </cell>
          <cell r="I107">
            <v>8.8807733835472362</v>
          </cell>
          <cell r="K107">
            <v>119.80458</v>
          </cell>
          <cell r="L107">
            <v>678.09927000000005</v>
          </cell>
          <cell r="N107">
            <v>7.9219737497243132</v>
          </cell>
          <cell r="O107">
            <v>40.082689999999999</v>
          </cell>
        </row>
        <row r="108">
          <cell r="A108">
            <v>0</v>
          </cell>
          <cell r="B108">
            <v>0</v>
          </cell>
          <cell r="C108">
            <v>0</v>
          </cell>
          <cell r="E108" t="str">
            <v xml:space="preserve">Bishkek Housing </v>
          </cell>
          <cell r="G108">
            <v>167.42768220716172</v>
          </cell>
          <cell r="H108">
            <v>180.87031999999999</v>
          </cell>
          <cell r="I108">
            <v>13.442637792838269</v>
          </cell>
          <cell r="K108">
            <v>180.87032000000002</v>
          </cell>
          <cell r="L108">
            <v>711.03998000000001</v>
          </cell>
          <cell r="N108">
            <v>45.315224257384749</v>
          </cell>
          <cell r="O108">
            <v>60.619150000000005</v>
          </cell>
        </row>
        <row r="109">
          <cell r="A109">
            <v>0</v>
          </cell>
          <cell r="B109">
            <v>0</v>
          </cell>
          <cell r="C109">
            <v>0</v>
          </cell>
          <cell r="E109" t="str">
            <v>JV Executive Administration</v>
          </cell>
          <cell r="G109">
            <v>55.251894145558687</v>
          </cell>
          <cell r="H109">
            <v>62.494</v>
          </cell>
          <cell r="I109">
            <v>7.2421058544413128</v>
          </cell>
          <cell r="K109">
            <v>62.494</v>
          </cell>
          <cell r="L109">
            <v>427.82579000000004</v>
          </cell>
          <cell r="N109">
            <v>20.671387700778382</v>
          </cell>
          <cell r="O109">
            <v>20.826000000000001</v>
          </cell>
        </row>
        <row r="110">
          <cell r="A110">
            <v>0</v>
          </cell>
          <cell r="B110">
            <v>0</v>
          </cell>
          <cell r="C110">
            <v>0</v>
          </cell>
          <cell r="E110" t="str">
            <v>Finance &amp; Accounting</v>
          </cell>
          <cell r="G110">
            <v>168.28755943447624</v>
          </cell>
          <cell r="H110">
            <v>153.17392999999998</v>
          </cell>
          <cell r="I110">
            <v>-15.113629434476252</v>
          </cell>
          <cell r="K110">
            <v>153.17392999999998</v>
          </cell>
          <cell r="L110">
            <v>1249.6584399999999</v>
          </cell>
          <cell r="N110">
            <v>31.934047974849161</v>
          </cell>
          <cell r="O110">
            <v>51.55771</v>
          </cell>
        </row>
        <row r="111">
          <cell r="A111">
            <v>0</v>
          </cell>
          <cell r="B111">
            <v>0</v>
          </cell>
          <cell r="C111">
            <v>0</v>
          </cell>
          <cell r="E111" t="str">
            <v>Management Information Systems</v>
          </cell>
          <cell r="G111">
            <v>23.313264170541586</v>
          </cell>
          <cell r="H111">
            <v>19.47316</v>
          </cell>
          <cell r="I111">
            <v>-3.8401041705415864</v>
          </cell>
          <cell r="K111">
            <v>19.47316</v>
          </cell>
          <cell r="L111">
            <v>107.90111000000002</v>
          </cell>
          <cell r="N111">
            <v>5.5406622772993819</v>
          </cell>
          <cell r="O111">
            <v>6.5963199999999995</v>
          </cell>
        </row>
        <row r="112">
          <cell r="A112">
            <v>0</v>
          </cell>
          <cell r="B112">
            <v>0</v>
          </cell>
          <cell r="C112">
            <v>0</v>
          </cell>
          <cell r="E112" t="str">
            <v>Procurement</v>
          </cell>
          <cell r="G112">
            <v>36.917258369160479</v>
          </cell>
          <cell r="H112">
            <v>34.831069999999997</v>
          </cell>
          <cell r="I112">
            <v>-2.0861883691604817</v>
          </cell>
          <cell r="K112">
            <v>34.831070000000004</v>
          </cell>
          <cell r="L112">
            <v>139.58753999999999</v>
          </cell>
          <cell r="N112">
            <v>11.363094118881266</v>
          </cell>
          <cell r="O112">
            <v>11.86627</v>
          </cell>
        </row>
        <row r="113">
          <cell r="A113">
            <v>0</v>
          </cell>
          <cell r="B113">
            <v>0</v>
          </cell>
          <cell r="C113">
            <v>0</v>
          </cell>
          <cell r="E113" t="str">
            <v>Human Resources</v>
          </cell>
          <cell r="G113">
            <v>69.23761504910189</v>
          </cell>
          <cell r="H113">
            <v>72.584890000000001</v>
          </cell>
          <cell r="I113">
            <v>3.347274950898111</v>
          </cell>
          <cell r="K113">
            <v>72.584890000000001</v>
          </cell>
          <cell r="L113">
            <v>154.48425</v>
          </cell>
          <cell r="N113">
            <v>6.9206136198858861</v>
          </cell>
          <cell r="O113">
            <v>19.768129999999999</v>
          </cell>
        </row>
        <row r="114">
          <cell r="A114">
            <v>0</v>
          </cell>
          <cell r="B114">
            <v>0</v>
          </cell>
          <cell r="C114">
            <v>0</v>
          </cell>
          <cell r="E114" t="str">
            <v>Medical Services</v>
          </cell>
          <cell r="G114">
            <v>104.66465899801098</v>
          </cell>
          <cell r="H114">
            <v>13.263689999999997</v>
          </cell>
          <cell r="I114">
            <v>-91.400968998010981</v>
          </cell>
          <cell r="K114">
            <v>13.263689999999999</v>
          </cell>
          <cell r="L114">
            <v>54.517780000000002</v>
          </cell>
          <cell r="N114">
            <v>4.1194763780315569</v>
          </cell>
          <cell r="O114">
            <v>4.5519399999999992</v>
          </cell>
        </row>
        <row r="115">
          <cell r="A115">
            <v>0</v>
          </cell>
          <cell r="B115">
            <v>0</v>
          </cell>
          <cell r="C115">
            <v>0</v>
          </cell>
          <cell r="E115" t="str">
            <v>Security</v>
          </cell>
          <cell r="G115">
            <v>70.005088935755609</v>
          </cell>
          <cell r="H115">
            <v>76.164380000000008</v>
          </cell>
          <cell r="I115">
            <v>6.1592910642443996</v>
          </cell>
          <cell r="K115">
            <v>76.164380000000008</v>
          </cell>
          <cell r="L115">
            <v>419.78804000000002</v>
          </cell>
          <cell r="N115">
            <v>14.626687867572707</v>
          </cell>
          <cell r="O115">
            <v>26.123630000000002</v>
          </cell>
        </row>
        <row r="116">
          <cell r="A116">
            <v>0</v>
          </cell>
          <cell r="B116">
            <v>0</v>
          </cell>
          <cell r="C116">
            <v>0</v>
          </cell>
          <cell r="E116" t="str">
            <v>KGC Executive Administration</v>
          </cell>
          <cell r="G116">
            <v>18.578734166872792</v>
          </cell>
          <cell r="H116">
            <v>37.567819999999998</v>
          </cell>
          <cell r="I116">
            <v>18.989085833127206</v>
          </cell>
          <cell r="K116">
            <v>37.567819999999998</v>
          </cell>
          <cell r="L116">
            <v>149.46290999999999</v>
          </cell>
          <cell r="N116">
            <v>4.116806971992931</v>
          </cell>
          <cell r="O116">
            <v>12.29631</v>
          </cell>
        </row>
        <row r="117">
          <cell r="A117">
            <v>0</v>
          </cell>
          <cell r="B117">
            <v>0</v>
          </cell>
          <cell r="C117">
            <v>0</v>
          </cell>
          <cell r="E117" t="str">
            <v>Total Bishkek</v>
          </cell>
          <cell r="G117">
            <v>1869.0335691890339</v>
          </cell>
          <cell r="H117">
            <v>1718.8715499999998</v>
          </cell>
          <cell r="I117">
            <v>-150.16201918903403</v>
          </cell>
          <cell r="K117">
            <v>1718.8715499999998</v>
          </cell>
          <cell r="L117">
            <v>7742.7088300000005</v>
          </cell>
          <cell r="N117">
            <v>431.63762853824119</v>
          </cell>
          <cell r="O117">
            <v>571.49845999999991</v>
          </cell>
        </row>
        <row r="119">
          <cell r="A119">
            <v>0</v>
          </cell>
          <cell r="B119">
            <v>0</v>
          </cell>
          <cell r="C119">
            <v>0</v>
          </cell>
          <cell r="E119" t="str">
            <v>Cost per Ounce Poured</v>
          </cell>
          <cell r="G119">
            <v>3.54</v>
          </cell>
          <cell r="H119">
            <v>2.58</v>
          </cell>
          <cell r="I119">
            <v>-0.96</v>
          </cell>
          <cell r="K119">
            <v>2.5804387674218905</v>
          </cell>
          <cell r="L119">
            <v>15.508269715756958</v>
          </cell>
          <cell r="N119">
            <v>7.095218682308559</v>
          </cell>
          <cell r="O119">
            <v>12.727116960627114</v>
          </cell>
        </row>
        <row r="121">
          <cell r="A121">
            <v>0</v>
          </cell>
          <cell r="B121">
            <v>0</v>
          </cell>
          <cell r="C121">
            <v>0</v>
          </cell>
          <cell r="E121" t="str">
            <v>Management Fees</v>
          </cell>
          <cell r="G121">
            <v>1169.8807899999999</v>
          </cell>
          <cell r="H121">
            <v>0</v>
          </cell>
          <cell r="I121">
            <v>-1169.8807899999999</v>
          </cell>
          <cell r="K121">
            <v>0</v>
          </cell>
          <cell r="L121">
            <v>5358.1604479631014</v>
          </cell>
          <cell r="N121">
            <v>356.04831999999999</v>
          </cell>
          <cell r="O121">
            <v>0</v>
          </cell>
        </row>
        <row r="122">
          <cell r="E122" t="str">
            <v xml:space="preserve"> </v>
          </cell>
        </row>
        <row r="123">
          <cell r="A123" t="e">
            <v>#REF!</v>
          </cell>
          <cell r="B123" t="e">
            <v>#REF!</v>
          </cell>
          <cell r="C123" t="e">
            <v>#REF!</v>
          </cell>
          <cell r="E123" t="str">
            <v>Total Operations Costs</v>
          </cell>
          <cell r="G123" t="e">
            <v>#REF!</v>
          </cell>
          <cell r="H123" t="e">
            <v>#REF!</v>
          </cell>
          <cell r="I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O123" t="e">
            <v>#REF!</v>
          </cell>
        </row>
        <row r="125">
          <cell r="A125" t="e">
            <v>#REF!</v>
          </cell>
          <cell r="B125" t="e">
            <v>#REF!</v>
          </cell>
          <cell r="C125" t="e">
            <v>#REF!</v>
          </cell>
          <cell r="E125" t="str">
            <v>Ttl Operations Cost/Oz Poured</v>
          </cell>
          <cell r="G125" t="e">
            <v>#REF!</v>
          </cell>
          <cell r="H125" t="e">
            <v>#REF!</v>
          </cell>
          <cell r="I125" t="e">
            <v>#REF!</v>
          </cell>
          <cell r="K125" t="e">
            <v>#REF!</v>
          </cell>
          <cell r="L125" t="e">
            <v>#REF!</v>
          </cell>
          <cell r="N125" t="e">
            <v>#REF!</v>
          </cell>
          <cell r="O125" t="e">
            <v>#REF!</v>
          </cell>
        </row>
        <row r="127">
          <cell r="A127" t="e">
            <v>#N/A</v>
          </cell>
          <cell r="B127">
            <v>0</v>
          </cell>
          <cell r="C127" t="e">
            <v>#N/A</v>
          </cell>
          <cell r="E127" t="str">
            <v>Taxes</v>
          </cell>
          <cell r="G127" t="e">
            <v>#N/A</v>
          </cell>
          <cell r="H127">
            <v>6731.9725000000008</v>
          </cell>
          <cell r="I127" t="e">
            <v>#N/A</v>
          </cell>
          <cell r="K127">
            <v>6731.9724999999999</v>
          </cell>
          <cell r="L127">
            <v>4523.1974836990221</v>
          </cell>
          <cell r="N127" t="e">
            <v>#N/A</v>
          </cell>
          <cell r="O127">
            <v>2237.0249100000001</v>
          </cell>
        </row>
        <row r="129">
          <cell r="A129">
            <v>0</v>
          </cell>
          <cell r="B129">
            <v>0</v>
          </cell>
          <cell r="C129">
            <v>0</v>
          </cell>
          <cell r="E129" t="str">
            <v>Exploration</v>
          </cell>
          <cell r="G129">
            <v>607.22991999999999</v>
          </cell>
          <cell r="H129">
            <v>3343.1350000000002</v>
          </cell>
          <cell r="I129">
            <v>2735.9050800000005</v>
          </cell>
          <cell r="K129">
            <v>3343.1350000000002</v>
          </cell>
          <cell r="L129">
            <v>1736.43715</v>
          </cell>
          <cell r="N129">
            <v>60.664760000000001</v>
          </cell>
          <cell r="O129">
            <v>1088.44</v>
          </cell>
        </row>
        <row r="131">
          <cell r="A131">
            <v>0</v>
          </cell>
          <cell r="B131">
            <v>0</v>
          </cell>
          <cell r="C131">
            <v>0</v>
          </cell>
          <cell r="E131" t="str">
            <v>Other Income/Expense</v>
          </cell>
          <cell r="G131">
            <v>366.43979339765343</v>
          </cell>
          <cell r="H131">
            <v>2919.26827</v>
          </cell>
          <cell r="I131">
            <v>2552.8284766023467</v>
          </cell>
          <cell r="K131">
            <v>2919.26827</v>
          </cell>
          <cell r="L131">
            <v>0</v>
          </cell>
          <cell r="N131">
            <v>166.91404386931777</v>
          </cell>
          <cell r="O131">
            <v>976.16912000000002</v>
          </cell>
        </row>
        <row r="132">
          <cell r="A132" t="e">
            <v>#REF!</v>
          </cell>
          <cell r="B132" t="e">
            <v>#REF!</v>
          </cell>
          <cell r="C132" t="e">
            <v>#REF!</v>
          </cell>
          <cell r="E132" t="str">
            <v>Total Cash Costs</v>
          </cell>
          <cell r="G132" t="e">
            <v>#REF!</v>
          </cell>
          <cell r="H132" t="e">
            <v>#REF!</v>
          </cell>
          <cell r="I132" t="e">
            <v>#REF!</v>
          </cell>
          <cell r="K132" t="e">
            <v>#REF!</v>
          </cell>
          <cell r="L132" t="e">
            <v>#REF!</v>
          </cell>
          <cell r="N132" t="e">
            <v>#REF!</v>
          </cell>
          <cell r="O132" t="e">
            <v>#REF!</v>
          </cell>
        </row>
        <row r="134">
          <cell r="A134" t="e">
            <v>#REF!</v>
          </cell>
          <cell r="B134" t="e">
            <v>#REF!</v>
          </cell>
          <cell r="C134" t="e">
            <v>#REF!</v>
          </cell>
          <cell r="E134" t="str">
            <v>Total Cash Cost/Oz Poured</v>
          </cell>
          <cell r="G134" t="e">
            <v>#REF!</v>
          </cell>
          <cell r="H134" t="e">
            <v>#REF!</v>
          </cell>
          <cell r="I134" t="e">
            <v>#REF!</v>
          </cell>
          <cell r="K134" t="e">
            <v>#REF!</v>
          </cell>
          <cell r="L134" t="e">
            <v>#REF!</v>
          </cell>
          <cell r="N134" t="e">
            <v>#REF!</v>
          </cell>
          <cell r="O134" t="e">
            <v>#REF!</v>
          </cell>
        </row>
        <row r="136">
          <cell r="A136">
            <v>609.37587883049844</v>
          </cell>
          <cell r="B136">
            <v>0</v>
          </cell>
          <cell r="C136">
            <v>-609.37587883049844</v>
          </cell>
          <cell r="E136" t="str">
            <v>Interest and Financing</v>
          </cell>
          <cell r="G136">
            <v>6417.2945368729497</v>
          </cell>
          <cell r="H136">
            <v>331.52600000000001</v>
          </cell>
          <cell r="I136">
            <v>-6085.7685368729499</v>
          </cell>
          <cell r="K136">
            <v>331.52600000000001</v>
          </cell>
          <cell r="L136">
            <v>12821.420355668119</v>
          </cell>
          <cell r="N136">
            <v>882.09042883049847</v>
          </cell>
          <cell r="O136">
            <v>107.142</v>
          </cell>
        </row>
        <row r="138">
          <cell r="A138">
            <v>0</v>
          </cell>
          <cell r="B138" t="e">
            <v>#REF!</v>
          </cell>
          <cell r="C138" t="e">
            <v>#REF!</v>
          </cell>
          <cell r="E138" t="str">
            <v>Deprec., Deplet., &amp; Reclamation</v>
          </cell>
          <cell r="G138">
            <v>9758.6322099999998</v>
          </cell>
          <cell r="H138" t="e">
            <v>#REF!</v>
          </cell>
          <cell r="I138" t="e">
            <v>#REF!</v>
          </cell>
          <cell r="K138" t="e">
            <v>#REF!</v>
          </cell>
          <cell r="L138">
            <v>35174.37928489544</v>
          </cell>
          <cell r="N138">
            <v>3626.1304599999999</v>
          </cell>
          <cell r="O138" t="e">
            <v>#REF!</v>
          </cell>
        </row>
        <row r="139">
          <cell r="A139" t="e">
            <v>#REF!</v>
          </cell>
          <cell r="B139" t="e">
            <v>#REF!</v>
          </cell>
          <cell r="C139" t="e">
            <v>#REF!</v>
          </cell>
          <cell r="E139" t="str">
            <v>Total KGC Costs</v>
          </cell>
          <cell r="G139" t="e">
            <v>#REF!</v>
          </cell>
          <cell r="H139" t="e">
            <v>#REF!</v>
          </cell>
          <cell r="I139" t="e">
            <v>#REF!</v>
          </cell>
          <cell r="K139" t="e">
            <v>#REF!</v>
          </cell>
          <cell r="L139" t="e">
            <v>#REF!</v>
          </cell>
          <cell r="N139" t="e">
            <v>#REF!</v>
          </cell>
          <cell r="O139" t="e">
            <v>#REF!</v>
          </cell>
        </row>
        <row r="141">
          <cell r="A141" t="e">
            <v>#REF!</v>
          </cell>
          <cell r="B141" t="e">
            <v>#REF!</v>
          </cell>
          <cell r="C141" t="e">
            <v>#REF!</v>
          </cell>
          <cell r="E141" t="str">
            <v>Total KGC Cost/Ounce Poured</v>
          </cell>
          <cell r="G141" t="e">
            <v>#REF!</v>
          </cell>
          <cell r="H141" t="e">
            <v>#REF!</v>
          </cell>
          <cell r="I141" t="e">
            <v>#REF!</v>
          </cell>
          <cell r="K141" t="e">
            <v>#REF!</v>
          </cell>
          <cell r="L141" t="e">
            <v>#REF!</v>
          </cell>
          <cell r="N141" t="e">
            <v>#REF!</v>
          </cell>
          <cell r="O141" t="e">
            <v>#REF!</v>
          </cell>
        </row>
        <row r="147">
          <cell r="A147" t="str">
            <v>Check of Report Totals and Calculations</v>
          </cell>
        </row>
        <row r="149">
          <cell r="A149" t="e">
            <v>#REF!</v>
          </cell>
          <cell r="B149" t="e">
            <v>#REF!</v>
          </cell>
          <cell r="C149" t="e">
            <v>#REF!</v>
          </cell>
          <cell r="E149" t="str">
            <v>Total KOC Cost/Ounce Poured</v>
          </cell>
          <cell r="G149" t="e">
            <v>#REF!</v>
          </cell>
          <cell r="H149" t="e">
            <v>#REF!</v>
          </cell>
          <cell r="I149" t="e">
            <v>#REF!</v>
          </cell>
          <cell r="K149" t="e">
            <v>#REF!</v>
          </cell>
          <cell r="L149" t="e">
            <v>#REF!</v>
          </cell>
        </row>
        <row r="151">
          <cell r="A151" t="e">
            <v>#REF!</v>
          </cell>
          <cell r="B151" t="e">
            <v>#REF!</v>
          </cell>
          <cell r="C151" t="e">
            <v>#REF!</v>
          </cell>
          <cell r="E151" t="str">
            <v>Rounding Difference</v>
          </cell>
          <cell r="G151" t="e">
            <v>#REF!</v>
          </cell>
          <cell r="H151" t="e">
            <v>#REF!</v>
          </cell>
          <cell r="I151" t="e">
            <v>#REF!</v>
          </cell>
          <cell r="K151" t="e">
            <v>#REF!</v>
          </cell>
          <cell r="L151" t="e">
            <v>#REF!</v>
          </cell>
        </row>
      </sheetData>
      <sheetData sheetId="7" refreshError="1">
        <row r="1">
          <cell r="A1" t="str">
            <v>Kumtor Gold Company</v>
          </cell>
        </row>
        <row r="2">
          <cell r="A2" t="str">
            <v>Operating Cost Summary</v>
          </cell>
        </row>
        <row r="3">
          <cell r="A3" t="str">
            <v>December 31, 2002</v>
          </cell>
        </row>
        <row r="5">
          <cell r="F5" t="str">
            <v>Mining</v>
          </cell>
        </row>
        <row r="6">
          <cell r="B6" t="str">
            <v>Current Month</v>
          </cell>
          <cell r="F6" t="str">
            <v>($000's)</v>
          </cell>
          <cell r="I6" t="str">
            <v>Year To Date</v>
          </cell>
          <cell r="M6" t="str">
            <v>Annual</v>
          </cell>
          <cell r="N6" t="str">
            <v>2001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D7" t="str">
            <v>%</v>
          </cell>
          <cell r="F7" t="str">
            <v>Nature of Expenses</v>
          </cell>
          <cell r="H7" t="str">
            <v>Actual</v>
          </cell>
          <cell r="I7" t="str">
            <v>Budget</v>
          </cell>
          <cell r="J7" t="str">
            <v>Variance</v>
          </cell>
          <cell r="K7" t="str">
            <v>%</v>
          </cell>
          <cell r="M7" t="str">
            <v>Budget</v>
          </cell>
          <cell r="N7" t="str">
            <v>Forecast</v>
          </cell>
        </row>
        <row r="9">
          <cell r="A9">
            <v>752.00118000000009</v>
          </cell>
          <cell r="B9">
            <v>401.06387999999998</v>
          </cell>
          <cell r="C9">
            <v>-350.93730000000011</v>
          </cell>
          <cell r="D9">
            <v>-0.87501597002452602</v>
          </cell>
          <cell r="F9" t="str">
            <v>Employee Costs</v>
          </cell>
          <cell r="H9">
            <v>5815.2007300000005</v>
          </cell>
          <cell r="I9">
            <v>5281.7585599999993</v>
          </cell>
          <cell r="J9">
            <v>-533.44217000000117</v>
          </cell>
          <cell r="K9">
            <v>-0.10099707586785285</v>
          </cell>
          <cell r="M9">
            <v>0</v>
          </cell>
          <cell r="N9">
            <v>0</v>
          </cell>
        </row>
        <row r="10">
          <cell r="A10">
            <v>986.02819</v>
          </cell>
          <cell r="B10">
            <v>780.69971999999996</v>
          </cell>
          <cell r="C10">
            <v>-205.32847000000004</v>
          </cell>
          <cell r="D10">
            <v>-0.26300569186831535</v>
          </cell>
          <cell r="F10" t="str">
            <v>Operating Materials &amp; Supplies</v>
          </cell>
          <cell r="H10">
            <v>10730.27226</v>
          </cell>
          <cell r="I10">
            <v>10047.5555</v>
          </cell>
          <cell r="J10">
            <v>-682.71675999999934</v>
          </cell>
          <cell r="K10">
            <v>-6.794854330488638E-2</v>
          </cell>
          <cell r="M10">
            <v>0</v>
          </cell>
          <cell r="N10">
            <v>0</v>
          </cell>
        </row>
        <row r="11">
          <cell r="A11">
            <v>764.02627000000007</v>
          </cell>
          <cell r="B11">
            <v>984.29200000000003</v>
          </cell>
          <cell r="C11">
            <v>220.26572999999996</v>
          </cell>
          <cell r="D11">
            <v>0.22378088006404598</v>
          </cell>
          <cell r="F11" t="str">
            <v>Maintenance Materials &amp; Supplies</v>
          </cell>
          <cell r="H11">
            <v>18398.97969</v>
          </cell>
          <cell r="I11">
            <v>15252.508</v>
          </cell>
          <cell r="J11">
            <v>-3146.4716900000003</v>
          </cell>
          <cell r="K11">
            <v>-0.20629208586548523</v>
          </cell>
          <cell r="M11">
            <v>0</v>
          </cell>
          <cell r="N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F12" t="str">
            <v>Procurement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F13" t="str">
            <v>Camp Catering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</row>
        <row r="14">
          <cell r="A14">
            <v>88.179520000000011</v>
          </cell>
          <cell r="B14">
            <v>32.75</v>
          </cell>
          <cell r="C14">
            <v>-55.429520000000011</v>
          </cell>
          <cell r="D14">
            <v>-1.6925044274809165</v>
          </cell>
          <cell r="F14" t="str">
            <v>General and Administration</v>
          </cell>
          <cell r="H14">
            <v>1234.63663</v>
          </cell>
          <cell r="I14">
            <v>377.8</v>
          </cell>
          <cell r="J14">
            <v>-856.83663000000001</v>
          </cell>
          <cell r="K14">
            <v>-2.2679635521439914</v>
          </cell>
          <cell r="M14">
            <v>0</v>
          </cell>
          <cell r="N14">
            <v>0</v>
          </cell>
        </row>
        <row r="15">
          <cell r="A15">
            <v>-171.06131999999999</v>
          </cell>
          <cell r="B15">
            <v>-106.90600000000001</v>
          </cell>
          <cell r="C15">
            <v>64.155319999999989</v>
          </cell>
          <cell r="D15">
            <v>0.60010962901988651</v>
          </cell>
          <cell r="F15" t="str">
            <v>Allocations</v>
          </cell>
          <cell r="H15">
            <v>-2537.1032799999998</v>
          </cell>
          <cell r="I15">
            <v>-1976.2909999999999</v>
          </cell>
          <cell r="J15">
            <v>560.81227999999987</v>
          </cell>
          <cell r="K15">
            <v>-0.28377009256227947</v>
          </cell>
          <cell r="M15">
            <v>0</v>
          </cell>
          <cell r="N15">
            <v>0</v>
          </cell>
        </row>
        <row r="16">
          <cell r="A16">
            <v>2419.1738400000008</v>
          </cell>
          <cell r="B16">
            <v>2091.8996000000002</v>
          </cell>
          <cell r="C16">
            <v>-327.27424000000065</v>
          </cell>
          <cell r="D16">
            <v>-0.15644834962442777</v>
          </cell>
          <cell r="F16" t="str">
            <v>Total Mining</v>
          </cell>
          <cell r="H16">
            <v>33641.98603</v>
          </cell>
          <cell r="I16">
            <v>28983.331059999997</v>
          </cell>
          <cell r="J16">
            <v>-4658.6549700000032</v>
          </cell>
          <cell r="K16">
            <v>-0.16073566424631675</v>
          </cell>
          <cell r="M16">
            <v>0</v>
          </cell>
          <cell r="N16">
            <v>0</v>
          </cell>
        </row>
        <row r="18">
          <cell r="A18">
            <v>1.1499999999999999</v>
          </cell>
          <cell r="B18">
            <v>1.3</v>
          </cell>
          <cell r="C18">
            <v>0.15000000000000013</v>
          </cell>
          <cell r="D18">
            <v>0.11538461538461549</v>
          </cell>
          <cell r="F18" t="str">
            <v>Cost per BCM</v>
          </cell>
          <cell r="H18">
            <v>1.71</v>
          </cell>
          <cell r="I18">
            <v>1.53</v>
          </cell>
          <cell r="J18">
            <v>-0.17999999999999994</v>
          </cell>
          <cell r="K18">
            <v>-0.11764705882352937</v>
          </cell>
          <cell r="M18">
            <v>0</v>
          </cell>
          <cell r="N18">
            <v>0</v>
          </cell>
        </row>
        <row r="21">
          <cell r="F21" t="str">
            <v>Milling</v>
          </cell>
        </row>
        <row r="22">
          <cell r="B22" t="str">
            <v>Current Month</v>
          </cell>
          <cell r="F22" t="str">
            <v>($000's)</v>
          </cell>
          <cell r="I22" t="str">
            <v>Year To Date</v>
          </cell>
          <cell r="M22" t="str">
            <v>Annual</v>
          </cell>
          <cell r="N22" t="str">
            <v>2001</v>
          </cell>
        </row>
        <row r="23">
          <cell r="A23" t="str">
            <v>Actual</v>
          </cell>
          <cell r="B23" t="str">
            <v>Budget</v>
          </cell>
          <cell r="C23" t="str">
            <v>Variance</v>
          </cell>
          <cell r="D23" t="str">
            <v>%</v>
          </cell>
          <cell r="F23" t="str">
            <v>Nature of Expenses</v>
          </cell>
          <cell r="H23" t="str">
            <v>Actual</v>
          </cell>
          <cell r="I23" t="str">
            <v>Budget</v>
          </cell>
          <cell r="J23" t="str">
            <v>Variance</v>
          </cell>
          <cell r="K23" t="str">
            <v>%</v>
          </cell>
          <cell r="M23" t="str">
            <v>Budget</v>
          </cell>
          <cell r="N23" t="str">
            <v>Forecast</v>
          </cell>
        </row>
        <row r="25">
          <cell r="A25">
            <v>412.65460999999999</v>
          </cell>
          <cell r="B25">
            <v>203.52673000000001</v>
          </cell>
          <cell r="C25">
            <v>-209.12787999999998</v>
          </cell>
          <cell r="D25">
            <v>-1.0275204637739719</v>
          </cell>
          <cell r="F25" t="str">
            <v>Employee Costs</v>
          </cell>
          <cell r="H25">
            <v>2915.2867700000002</v>
          </cell>
          <cell r="I25">
            <v>2445.6778999999997</v>
          </cell>
          <cell r="J25">
            <v>-469.60887000000048</v>
          </cell>
          <cell r="K25">
            <v>-0.19201582923082411</v>
          </cell>
          <cell r="M25">
            <v>0</v>
          </cell>
          <cell r="N25">
            <v>0</v>
          </cell>
        </row>
        <row r="26">
          <cell r="A26">
            <v>993.30061000000001</v>
          </cell>
          <cell r="B26">
            <v>1204.6638700000001</v>
          </cell>
          <cell r="C26">
            <v>211.36326000000008</v>
          </cell>
          <cell r="D26">
            <v>0.17545413726071163</v>
          </cell>
          <cell r="F26" t="str">
            <v>Operating Materials &amp; Supplies</v>
          </cell>
          <cell r="H26">
            <v>12735.16389</v>
          </cell>
          <cell r="I26">
            <v>15239.362560000001</v>
          </cell>
          <cell r="J26">
            <v>2504.1986700000016</v>
          </cell>
          <cell r="K26">
            <v>0.16432437118944701</v>
          </cell>
          <cell r="M26">
            <v>0</v>
          </cell>
          <cell r="N26">
            <v>0</v>
          </cell>
        </row>
        <row r="27">
          <cell r="A27">
            <v>542.53756999999996</v>
          </cell>
          <cell r="B27">
            <v>497.36099999999999</v>
          </cell>
          <cell r="C27">
            <v>-45.17656999999997</v>
          </cell>
          <cell r="D27">
            <v>-9.0832554221179321E-2</v>
          </cell>
          <cell r="F27" t="str">
            <v>Maintenance Materials &amp; Supplies</v>
          </cell>
          <cell r="H27">
            <v>7455.3863899999997</v>
          </cell>
          <cell r="I27">
            <v>7531.0609999999997</v>
          </cell>
          <cell r="J27">
            <v>75.67461000000003</v>
          </cell>
          <cell r="K27">
            <v>1.0048333163149261E-2</v>
          </cell>
          <cell r="M27">
            <v>0</v>
          </cell>
          <cell r="N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F28" t="str">
            <v>Procurement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</row>
        <row r="29">
          <cell r="A29">
            <v>2.3523700000000001</v>
          </cell>
          <cell r="B29">
            <v>10.265000000000001</v>
          </cell>
          <cell r="C29">
            <v>7.9126300000000001</v>
          </cell>
          <cell r="D29">
            <v>0.77083584997564536</v>
          </cell>
          <cell r="F29" t="str">
            <v>General and Administration</v>
          </cell>
          <cell r="H29">
            <v>96.852080000000001</v>
          </cell>
          <cell r="I29">
            <v>123.18</v>
          </cell>
          <cell r="J29">
            <v>26.327920000000006</v>
          </cell>
          <cell r="K29">
            <v>0.21373534664718302</v>
          </cell>
          <cell r="M29">
            <v>0</v>
          </cell>
          <cell r="N29">
            <v>0</v>
          </cell>
        </row>
        <row r="30">
          <cell r="A30">
            <v>604.80318</v>
          </cell>
          <cell r="B30">
            <v>452.35</v>
          </cell>
          <cell r="C30">
            <v>-152.45317999999997</v>
          </cell>
          <cell r="D30">
            <v>-0.33702482590914107</v>
          </cell>
          <cell r="F30" t="str">
            <v>Allocations</v>
          </cell>
          <cell r="H30">
            <v>5756.4382300000007</v>
          </cell>
          <cell r="I30">
            <v>4954.6149999999998</v>
          </cell>
          <cell r="J30">
            <v>-801.82323000000088</v>
          </cell>
          <cell r="K30">
            <v>-0.16183360967502033</v>
          </cell>
          <cell r="M30">
            <v>0</v>
          </cell>
          <cell r="N30">
            <v>0</v>
          </cell>
        </row>
        <row r="31">
          <cell r="A31">
            <v>2555.6483400000002</v>
          </cell>
          <cell r="B31">
            <v>2368.1666000000005</v>
          </cell>
          <cell r="C31">
            <v>-187.48173999999972</v>
          </cell>
          <cell r="D31">
            <v>-7.9167462289181714E-2</v>
          </cell>
          <cell r="F31" t="str">
            <v>Total Milling</v>
          </cell>
          <cell r="H31">
            <v>28959.127360000002</v>
          </cell>
          <cell r="I31">
            <v>30293.896459999996</v>
          </cell>
          <cell r="J31">
            <v>1334.7690999999941</v>
          </cell>
          <cell r="K31">
            <v>4.4060660924302712E-2</v>
          </cell>
          <cell r="M31">
            <v>0</v>
          </cell>
          <cell r="N31">
            <v>0</v>
          </cell>
        </row>
        <row r="33">
          <cell r="A33">
            <v>5.33</v>
          </cell>
          <cell r="B33">
            <v>5.07</v>
          </cell>
          <cell r="C33">
            <v>-0.25999999999999979</v>
          </cell>
          <cell r="D33">
            <v>-5.1282051282051239E-2</v>
          </cell>
          <cell r="F33" t="str">
            <v>Cost per Tonne Milled</v>
          </cell>
          <cell r="H33">
            <v>5.16</v>
          </cell>
          <cell r="I33">
            <v>5.57</v>
          </cell>
          <cell r="J33">
            <v>0.41000000000000014</v>
          </cell>
          <cell r="K33">
            <v>7.3608617594254952E-2</v>
          </cell>
          <cell r="M33">
            <v>0</v>
          </cell>
          <cell r="N33">
            <v>0</v>
          </cell>
        </row>
        <row r="36">
          <cell r="B36" t="str">
            <v>Current Month</v>
          </cell>
          <cell r="F36" t="str">
            <v>Site Administration</v>
          </cell>
          <cell r="I36" t="str">
            <v>Year To Date</v>
          </cell>
          <cell r="M36" t="str">
            <v>Annual</v>
          </cell>
          <cell r="N36" t="str">
            <v>2001</v>
          </cell>
        </row>
        <row r="37">
          <cell r="A37" t="str">
            <v>Actual</v>
          </cell>
          <cell r="B37" t="str">
            <v>Budget</v>
          </cell>
          <cell r="C37" t="str">
            <v>Variance</v>
          </cell>
          <cell r="D37" t="str">
            <v>%</v>
          </cell>
          <cell r="F37" t="str">
            <v>($000's)</v>
          </cell>
          <cell r="H37" t="str">
            <v>Actual</v>
          </cell>
          <cell r="I37" t="str">
            <v>Budget</v>
          </cell>
          <cell r="J37" t="str">
            <v>Variance</v>
          </cell>
          <cell r="K37" t="str">
            <v>%</v>
          </cell>
          <cell r="M37" t="str">
            <v>Budget</v>
          </cell>
          <cell r="N37" t="str">
            <v>Forecast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F39" t="str">
            <v>Site Administration</v>
          </cell>
          <cell r="H39">
            <v>1300.8750229124444</v>
          </cell>
          <cell r="I39">
            <v>1682.7988100000002</v>
          </cell>
          <cell r="J39">
            <v>381.92378708755587</v>
          </cell>
          <cell r="K39">
            <v>0.22695748583727357</v>
          </cell>
          <cell r="M39">
            <v>1682.79881</v>
          </cell>
          <cell r="N39">
            <v>4782.1197400000001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F40" t="str">
            <v>Admin. Light Vehicles</v>
          </cell>
          <cell r="H40">
            <v>10.667688296602279</v>
          </cell>
          <cell r="I40">
            <v>18.594000000000001</v>
          </cell>
          <cell r="J40">
            <v>7.9263117033977224</v>
          </cell>
          <cell r="K40">
            <v>0.42628330124759178</v>
          </cell>
          <cell r="M40">
            <v>18.594000000000001</v>
          </cell>
          <cell r="N40">
            <v>94.470290000000006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F41" t="str">
            <v>Balykchy-Tamga Powerline</v>
          </cell>
          <cell r="H41">
            <v>895.1866500000001</v>
          </cell>
          <cell r="I41">
            <v>915.88000000000011</v>
          </cell>
          <cell r="J41">
            <v>20.693350000000009</v>
          </cell>
          <cell r="K41">
            <v>2.2593953356334899E-2</v>
          </cell>
          <cell r="M41">
            <v>915.88</v>
          </cell>
          <cell r="N41">
            <v>3771.0819999999999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F42" t="str">
            <v>Commuting</v>
          </cell>
          <cell r="H42">
            <v>433.13370085644112</v>
          </cell>
          <cell r="I42">
            <v>504.52417000000003</v>
          </cell>
          <cell r="J42">
            <v>71.390469143558903</v>
          </cell>
          <cell r="K42">
            <v>0.14150059281314292</v>
          </cell>
          <cell r="M42">
            <v>504.52417000000003</v>
          </cell>
          <cell r="N42">
            <v>2102.6490899999999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F43" t="str">
            <v>Camp Operation</v>
          </cell>
          <cell r="H43">
            <v>272.8915165165655</v>
          </cell>
          <cell r="I43">
            <v>256.55065000000002</v>
          </cell>
          <cell r="J43">
            <v>-16.340866516565484</v>
          </cell>
          <cell r="K43">
            <v>-6.3694504444114577E-2</v>
          </cell>
          <cell r="M43">
            <v>256.55065000000002</v>
          </cell>
          <cell r="N43">
            <v>1117.346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F44" t="str">
            <v>Camp Catering</v>
          </cell>
          <cell r="H44">
            <v>820.63078952203807</v>
          </cell>
          <cell r="I44">
            <v>774.69053000000008</v>
          </cell>
          <cell r="J44">
            <v>-45.940259522037991</v>
          </cell>
          <cell r="K44">
            <v>-5.9301434241151738E-2</v>
          </cell>
          <cell r="M44">
            <v>774.69053000000008</v>
          </cell>
          <cell r="N44">
            <v>2853.6724199999999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F45" t="str">
            <v>Worker Health &amp; Safety</v>
          </cell>
          <cell r="H45">
            <v>76.713153455395826</v>
          </cell>
          <cell r="I45">
            <v>117.80465</v>
          </cell>
          <cell r="J45">
            <v>41.091496544604169</v>
          </cell>
          <cell r="K45">
            <v>0.34881048027055106</v>
          </cell>
          <cell r="M45">
            <v>117.80565</v>
          </cell>
          <cell r="N45">
            <v>584.51030000000003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F46" t="str">
            <v>Safety Light Vehicles</v>
          </cell>
          <cell r="H46">
            <v>5.7811358396484378</v>
          </cell>
          <cell r="I46">
            <v>15.515999999999998</v>
          </cell>
          <cell r="J46">
            <v>9.7348641603515595</v>
          </cell>
          <cell r="K46">
            <v>0.62740810520440582</v>
          </cell>
          <cell r="M46">
            <v>15.516</v>
          </cell>
          <cell r="N46">
            <v>50.685949999999998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F47" t="str">
            <v>Environment</v>
          </cell>
          <cell r="H47">
            <v>309.30938564929284</v>
          </cell>
          <cell r="I47">
            <v>301.11754999999999</v>
          </cell>
          <cell r="J47">
            <v>-8.191835649292841</v>
          </cell>
          <cell r="K47">
            <v>-2.720477650436795E-2</v>
          </cell>
          <cell r="M47">
            <v>301.11755000000005</v>
          </cell>
          <cell r="N47">
            <v>1183.82897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F48" t="str">
            <v>Environment Light Vehicles</v>
          </cell>
          <cell r="H48">
            <v>5.0704422473510746</v>
          </cell>
          <cell r="I48">
            <v>6.1650000000000009</v>
          </cell>
          <cell r="J48">
            <v>1.0945577526489263</v>
          </cell>
          <cell r="K48">
            <v>0.17754383660161008</v>
          </cell>
          <cell r="M48">
            <v>6.165</v>
          </cell>
          <cell r="N48">
            <v>55.26285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F49" t="str">
            <v>Procurement &amp; Site Warehouse</v>
          </cell>
          <cell r="H49">
            <v>215.7486611821877</v>
          </cell>
          <cell r="I49">
            <v>136.21187</v>
          </cell>
          <cell r="J49">
            <v>-79.536791182187699</v>
          </cell>
          <cell r="K49">
            <v>-0.58391967735401984</v>
          </cell>
          <cell r="M49">
            <v>136.21187</v>
          </cell>
          <cell r="N49">
            <v>548.83207000000004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F50" t="str">
            <v>Warehouse Vehicle Operations</v>
          </cell>
          <cell r="H50">
            <v>5.185353002177429</v>
          </cell>
          <cell r="I50">
            <v>9.7839999999999989</v>
          </cell>
          <cell r="J50">
            <v>4.5986469978225699</v>
          </cell>
          <cell r="K50">
            <v>0.47001706846101499</v>
          </cell>
          <cell r="M50">
            <v>9.7840000000000007</v>
          </cell>
          <cell r="N50">
            <v>43.955100000000009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F51" t="str">
            <v>Kramer Employee Costs</v>
          </cell>
          <cell r="H51">
            <v>4.0841815803775212</v>
          </cell>
          <cell r="I51">
            <v>3.2415500000000002</v>
          </cell>
          <cell r="J51">
            <v>-0.84263158037752106</v>
          </cell>
          <cell r="K51">
            <v>-0.25994711800759546</v>
          </cell>
          <cell r="M51">
            <v>3.2415500000000002</v>
          </cell>
          <cell r="N51">
            <v>9.6336199999999987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F52" t="str">
            <v>Balykchy Marshalling Yard</v>
          </cell>
          <cell r="H52">
            <v>503.96360566716305</v>
          </cell>
          <cell r="I52">
            <v>466.66073999999998</v>
          </cell>
          <cell r="J52">
            <v>-37.302865667163076</v>
          </cell>
          <cell r="K52">
            <v>-7.9935727327657941E-2</v>
          </cell>
          <cell r="M52">
            <v>466.66073999999998</v>
          </cell>
          <cell r="N52">
            <v>1509.3879899999999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F53" t="str">
            <v>Site General Services</v>
          </cell>
          <cell r="H53">
            <v>359.89552919183251</v>
          </cell>
          <cell r="I53">
            <v>422.16499999999996</v>
          </cell>
          <cell r="J53">
            <v>62.269470808167455</v>
          </cell>
          <cell r="K53">
            <v>0.14750031577266581</v>
          </cell>
          <cell r="M53">
            <v>422.16500000000002</v>
          </cell>
          <cell r="N53">
            <v>1485.21621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F54" t="str">
            <v>Off-Site Roads</v>
          </cell>
          <cell r="H54">
            <v>43.02160031181046</v>
          </cell>
          <cell r="I54">
            <v>114.517</v>
          </cell>
          <cell r="J54">
            <v>71.495399688189536</v>
          </cell>
          <cell r="K54">
            <v>0.62432127708715335</v>
          </cell>
          <cell r="M54">
            <v>114.517</v>
          </cell>
          <cell r="N54">
            <v>295.87425000000002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F55" t="str">
            <v>Finance &amp; Accounting</v>
          </cell>
          <cell r="H55">
            <v>24.588671523919928</v>
          </cell>
          <cell r="I55">
            <v>27.696579999999997</v>
          </cell>
          <cell r="J55">
            <v>3.1079084760800697</v>
          </cell>
          <cell r="K55">
            <v>0.11221271637437077</v>
          </cell>
          <cell r="M55">
            <v>27.696580000000001</v>
          </cell>
          <cell r="N55">
            <v>110.34140999999998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F56" t="str">
            <v>M.I.S.</v>
          </cell>
          <cell r="H56">
            <v>-1.5824506192877426</v>
          </cell>
          <cell r="I56">
            <v>50.755549999999999</v>
          </cell>
          <cell r="J56">
            <v>52.33800061928774</v>
          </cell>
          <cell r="K56">
            <v>1.0311778833898508</v>
          </cell>
          <cell r="M56">
            <v>50.755549999999992</v>
          </cell>
          <cell r="N56">
            <v>234.50134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F57" t="str">
            <v>Communications and PC Support</v>
          </cell>
          <cell r="H57">
            <v>35.825489011398311</v>
          </cell>
          <cell r="I57">
            <v>43.928930000000001</v>
          </cell>
          <cell r="J57">
            <v>8.1034409886016903</v>
          </cell>
          <cell r="K57">
            <v>0.18446706961907997</v>
          </cell>
          <cell r="M57">
            <v>43.929929999999999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F58" t="str">
            <v>Human Resources</v>
          </cell>
          <cell r="H58">
            <v>388.60011218860728</v>
          </cell>
          <cell r="I58">
            <v>438.64836000000003</v>
          </cell>
          <cell r="J58">
            <v>50.048247811392741</v>
          </cell>
          <cell r="K58">
            <v>0.11409651186520506</v>
          </cell>
          <cell r="M58">
            <v>438.64835999999997</v>
          </cell>
          <cell r="N58">
            <v>1436.9017099999999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F59" t="str">
            <v>Medical Services</v>
          </cell>
          <cell r="H59">
            <v>133.82744748677854</v>
          </cell>
          <cell r="I59">
            <v>166.16015000000002</v>
          </cell>
          <cell r="J59">
            <v>32.332702513221477</v>
          </cell>
          <cell r="K59">
            <v>0.19458758621258751</v>
          </cell>
          <cell r="M59">
            <v>166.16015000000002</v>
          </cell>
          <cell r="N59">
            <v>623.98702000000003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F60" t="str">
            <v>Karakol Training Centre</v>
          </cell>
          <cell r="H60">
            <v>15.095798385853119</v>
          </cell>
          <cell r="I60">
            <v>30.74287</v>
          </cell>
          <cell r="J60">
            <v>15.647071614146881</v>
          </cell>
          <cell r="K60">
            <v>0.50896587124581671</v>
          </cell>
          <cell r="M60">
            <v>30.74287</v>
          </cell>
          <cell r="N60">
            <v>215.07048999999998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F61" t="str">
            <v>Barskaun Health Centre</v>
          </cell>
          <cell r="H61">
            <v>4.0515653776385108E-7</v>
          </cell>
          <cell r="I61">
            <v>0</v>
          </cell>
          <cell r="J61">
            <v>-4.0515653776385108E-7</v>
          </cell>
          <cell r="K61">
            <v>0</v>
          </cell>
          <cell r="M61">
            <v>0</v>
          </cell>
          <cell r="N61">
            <v>3.60012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F62" t="str">
            <v>Edelweiss</v>
          </cell>
          <cell r="H62">
            <v>1.5613926445954273E-6</v>
          </cell>
          <cell r="I62">
            <v>0</v>
          </cell>
          <cell r="J62">
            <v>-1.5613926445954273E-6</v>
          </cell>
          <cell r="K62">
            <v>0</v>
          </cell>
          <cell r="M62">
            <v>0</v>
          </cell>
          <cell r="N62">
            <v>27.234500000000001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F63" t="str">
            <v>Security</v>
          </cell>
          <cell r="H63">
            <v>146.01991104753137</v>
          </cell>
          <cell r="I63">
            <v>128.28254000000001</v>
          </cell>
          <cell r="J63">
            <v>-17.737371047531354</v>
          </cell>
          <cell r="K63">
            <v>-0.13826800628933097</v>
          </cell>
          <cell r="M63">
            <v>128.28254000000001</v>
          </cell>
          <cell r="N63">
            <v>604.11146999999994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F64" t="str">
            <v>Security Vehicle Operation</v>
          </cell>
          <cell r="H64">
            <v>21.072234387366493</v>
          </cell>
          <cell r="I64">
            <v>28.767000000000003</v>
          </cell>
          <cell r="J64">
            <v>7.6947656126335104</v>
          </cell>
          <cell r="K64">
            <v>0.26748585575949907</v>
          </cell>
          <cell r="M64">
            <v>28.766999999999999</v>
          </cell>
          <cell r="N64">
            <v>92.022220000000004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F65" t="str">
            <v>Total Site Administration</v>
          </cell>
          <cell r="H65">
            <v>6025.6056316100467</v>
          </cell>
          <cell r="I65">
            <v>6661.2034999999996</v>
          </cell>
          <cell r="J65">
            <v>635.59786838995558</v>
          </cell>
          <cell r="K65">
            <v>9.5417872819822364E-2</v>
          </cell>
          <cell r="M65">
            <v>6661.2054999999991</v>
          </cell>
          <cell r="N65">
            <v>23836.297129999992</v>
          </cell>
        </row>
        <row r="68">
          <cell r="B68" t="str">
            <v>Current Month</v>
          </cell>
          <cell r="F68" t="str">
            <v>Maintenance</v>
          </cell>
          <cell r="I68" t="str">
            <v>Year To Date</v>
          </cell>
          <cell r="M68" t="str">
            <v>Annual</v>
          </cell>
          <cell r="N68" t="str">
            <v>2001</v>
          </cell>
        </row>
        <row r="69">
          <cell r="A69" t="str">
            <v>Actual</v>
          </cell>
          <cell r="B69" t="str">
            <v>Budget</v>
          </cell>
          <cell r="C69" t="str">
            <v>Variance</v>
          </cell>
          <cell r="D69" t="str">
            <v>%</v>
          </cell>
          <cell r="F69" t="str">
            <v>($000's)</v>
          </cell>
          <cell r="H69" t="str">
            <v>Actual</v>
          </cell>
          <cell r="I69" t="str">
            <v>Budget</v>
          </cell>
          <cell r="J69" t="str">
            <v>Variance</v>
          </cell>
          <cell r="K69" t="str">
            <v>%</v>
          </cell>
          <cell r="M69" t="str">
            <v>Budget</v>
          </cell>
          <cell r="N69" t="str">
            <v>Forecast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F71" t="str">
            <v>Maintenance Administration</v>
          </cell>
          <cell r="H71">
            <v>95.008459183024698</v>
          </cell>
          <cell r="I71">
            <v>264.40310999999997</v>
          </cell>
          <cell r="J71">
            <v>169.39465081697529</v>
          </cell>
          <cell r="K71">
            <v>0.6406681480296329</v>
          </cell>
          <cell r="M71">
            <v>264.40320999999994</v>
          </cell>
          <cell r="N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F72" t="str">
            <v>Maint. Light Vehicles</v>
          </cell>
          <cell r="H72">
            <v>44.078747377125545</v>
          </cell>
          <cell r="I72">
            <v>27.261000000000003</v>
          </cell>
          <cell r="J72">
            <v>-16.817747377125542</v>
          </cell>
          <cell r="K72">
            <v>-0.61691601104601956</v>
          </cell>
          <cell r="M72">
            <v>27.260999999999999</v>
          </cell>
          <cell r="N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F73" t="str">
            <v>Automotive Shop</v>
          </cell>
          <cell r="H73">
            <v>2.3282799992324428</v>
          </cell>
          <cell r="I73">
            <v>461.38652999999999</v>
          </cell>
          <cell r="J73">
            <v>459.05825000076754</v>
          </cell>
          <cell r="K73">
            <v>0.99495373217932381</v>
          </cell>
          <cell r="M73">
            <v>461.38652999999999</v>
          </cell>
          <cell r="N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F74" t="str">
            <v>Heavy Equipment Maintenance</v>
          </cell>
          <cell r="H74">
            <v>170.04407895454787</v>
          </cell>
          <cell r="I74">
            <v>9546.6921199999997</v>
          </cell>
          <cell r="J74">
            <v>9376.6480410454515</v>
          </cell>
          <cell r="K74">
            <v>0.98218816771116857</v>
          </cell>
          <cell r="M74">
            <v>9546.6921199999997</v>
          </cell>
          <cell r="N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F75" t="str">
            <v>Highway Vehicle Mainten.</v>
          </cell>
          <cell r="H75">
            <v>16.863456858600721</v>
          </cell>
          <cell r="I75">
            <v>765.05086000000006</v>
          </cell>
          <cell r="J75">
            <v>748.18740314139939</v>
          </cell>
          <cell r="K75">
            <v>0.97795773099503391</v>
          </cell>
          <cell r="M75">
            <v>765.05086000000006</v>
          </cell>
          <cell r="N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F76" t="str">
            <v>Mill Maintenance Shop</v>
          </cell>
          <cell r="H76">
            <v>74.635543849587378</v>
          </cell>
          <cell r="I76">
            <v>5445.7353400000002</v>
          </cell>
          <cell r="J76">
            <v>5371.0997961504127</v>
          </cell>
          <cell r="K76">
            <v>0.98629468029755785</v>
          </cell>
          <cell r="M76">
            <v>5445.7353400000002</v>
          </cell>
          <cell r="N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F77" t="str">
            <v>Electrical/Instrumentation</v>
          </cell>
          <cell r="H77">
            <v>-17.034706428439257</v>
          </cell>
          <cell r="I77">
            <v>656.81992000000002</v>
          </cell>
          <cell r="J77">
            <v>673.85462642843925</v>
          </cell>
          <cell r="K77">
            <v>1.0259351245443944</v>
          </cell>
          <cell r="M77">
            <v>656.81991999999991</v>
          </cell>
          <cell r="N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F78" t="str">
            <v>Site Utilities</v>
          </cell>
          <cell r="H78">
            <v>38.910961557094161</v>
          </cell>
          <cell r="I78">
            <v>25.998000000000001</v>
          </cell>
          <cell r="J78">
            <v>-12.91296155709416</v>
          </cell>
          <cell r="K78">
            <v>-0.49669057454781751</v>
          </cell>
          <cell r="M78">
            <v>25.998000000000001</v>
          </cell>
          <cell r="N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F79" t="str">
            <v>Total Maintenance</v>
          </cell>
          <cell r="H79">
            <v>424.8348213507735</v>
          </cell>
          <cell r="I79">
            <v>17193.346880000001</v>
          </cell>
          <cell r="J79">
            <v>16768.512058649227</v>
          </cell>
          <cell r="K79">
            <v>0.97529074331391763</v>
          </cell>
          <cell r="M79">
            <v>17193.346980000002</v>
          </cell>
          <cell r="N79">
            <v>0</v>
          </cell>
        </row>
        <row r="82">
          <cell r="B82" t="str">
            <v>Current Month</v>
          </cell>
          <cell r="F82" t="str">
            <v>Bishkek Administration</v>
          </cell>
          <cell r="I82" t="str">
            <v>Year To Date</v>
          </cell>
          <cell r="M82" t="str">
            <v>Annual</v>
          </cell>
          <cell r="N82" t="str">
            <v>2001</v>
          </cell>
        </row>
        <row r="83">
          <cell r="A83" t="str">
            <v>Actual</v>
          </cell>
          <cell r="B83" t="str">
            <v>Budget</v>
          </cell>
          <cell r="C83" t="str">
            <v>Variance</v>
          </cell>
          <cell r="D83" t="str">
            <v>%</v>
          </cell>
          <cell r="F83" t="str">
            <v>($000's)</v>
          </cell>
          <cell r="H83" t="str">
            <v>Actual</v>
          </cell>
          <cell r="I83" t="str">
            <v>Budget</v>
          </cell>
          <cell r="J83" t="str">
            <v>Variance</v>
          </cell>
          <cell r="K83" t="str">
            <v>%</v>
          </cell>
          <cell r="M83" t="str">
            <v>Budget</v>
          </cell>
          <cell r="N83" t="str">
            <v>Forecast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F85" t="str">
            <v>Bishkek Administration</v>
          </cell>
          <cell r="H85">
            <v>903.17209646764206</v>
          </cell>
          <cell r="I85">
            <v>815.2342900000001</v>
          </cell>
          <cell r="J85">
            <v>-87.937806467641963</v>
          </cell>
          <cell r="K85">
            <v>-0.10786813992777702</v>
          </cell>
          <cell r="M85">
            <v>815.23428999999999</v>
          </cell>
          <cell r="N85">
            <v>3047.9000700000001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F86" t="str">
            <v>Bishkek Light Vehicles</v>
          </cell>
          <cell r="H86">
            <v>141.25391062829917</v>
          </cell>
          <cell r="I86">
            <v>133.40942000000001</v>
          </cell>
          <cell r="J86">
            <v>-7.8444906282991553</v>
          </cell>
          <cell r="K86">
            <v>-5.8800125420672353E-2</v>
          </cell>
          <cell r="M86">
            <v>133.40942000000001</v>
          </cell>
          <cell r="N86">
            <v>602.44365000000005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F87" t="str">
            <v>Corporate Relations</v>
          </cell>
          <cell r="H87">
            <v>110.92380661645277</v>
          </cell>
          <cell r="I87">
            <v>119.80458</v>
          </cell>
          <cell r="J87">
            <v>8.8807733835472362</v>
          </cell>
          <cell r="K87">
            <v>7.4127160944491732E-2</v>
          </cell>
          <cell r="M87">
            <v>119.80458</v>
          </cell>
          <cell r="N87">
            <v>678.09927000000005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F88" t="str">
            <v>Housing Bishkek</v>
          </cell>
          <cell r="H88">
            <v>167.42768220716172</v>
          </cell>
          <cell r="I88">
            <v>180.87031999999999</v>
          </cell>
          <cell r="J88">
            <v>13.442637792838269</v>
          </cell>
          <cell r="K88">
            <v>7.4321966107199183E-2</v>
          </cell>
          <cell r="M88">
            <v>180.87032000000002</v>
          </cell>
          <cell r="N88">
            <v>711.03998000000001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F89" t="str">
            <v>JV Executive Administration</v>
          </cell>
          <cell r="H89">
            <v>55.251894145558687</v>
          </cell>
          <cell r="I89">
            <v>62.494</v>
          </cell>
          <cell r="J89">
            <v>7.2421058544413128</v>
          </cell>
          <cell r="K89">
            <v>0.11588481861364791</v>
          </cell>
          <cell r="M89">
            <v>62.494</v>
          </cell>
          <cell r="N89">
            <v>427.82579000000004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F90" t="str">
            <v>Finance &amp; Accounting</v>
          </cell>
          <cell r="H90">
            <v>168.28755943447624</v>
          </cell>
          <cell r="I90">
            <v>153.17392999999998</v>
          </cell>
          <cell r="J90">
            <v>-15.113629434476252</v>
          </cell>
          <cell r="K90">
            <v>-9.8669724244042398E-2</v>
          </cell>
          <cell r="M90">
            <v>153.17392999999998</v>
          </cell>
          <cell r="N90">
            <v>1249.6584399999999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F91" t="str">
            <v>Mgt. Information System</v>
          </cell>
          <cell r="H91">
            <v>23.313264170541586</v>
          </cell>
          <cell r="I91">
            <v>19.47316</v>
          </cell>
          <cell r="J91">
            <v>-3.8401041705415864</v>
          </cell>
          <cell r="K91">
            <v>-0.19719984689396</v>
          </cell>
          <cell r="M91">
            <v>19.47316</v>
          </cell>
          <cell r="N91">
            <v>107.90111000000002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F92" t="str">
            <v>Bishkek Procurement</v>
          </cell>
          <cell r="H92">
            <v>36.917258369160479</v>
          </cell>
          <cell r="I92">
            <v>34.831069999999997</v>
          </cell>
          <cell r="J92">
            <v>-2.0861883691604817</v>
          </cell>
          <cell r="K92">
            <v>-5.9894466898676439E-2</v>
          </cell>
          <cell r="M92">
            <v>34.831070000000004</v>
          </cell>
          <cell r="N92">
            <v>139.58753999999999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F93" t="str">
            <v>Human Resources</v>
          </cell>
          <cell r="H93">
            <v>69.23761504910189</v>
          </cell>
          <cell r="I93">
            <v>72.584890000000001</v>
          </cell>
          <cell r="J93">
            <v>3.347274950898111</v>
          </cell>
          <cell r="K93">
            <v>4.6115313406111254E-2</v>
          </cell>
          <cell r="M93">
            <v>72.584890000000001</v>
          </cell>
          <cell r="N93">
            <v>154.48425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F94" t="str">
            <v>Medical Services</v>
          </cell>
          <cell r="H94">
            <v>104.66465899801098</v>
          </cell>
          <cell r="I94">
            <v>13.263689999999997</v>
          </cell>
          <cell r="J94">
            <v>-91.400968998010981</v>
          </cell>
          <cell r="K94">
            <v>-6.8910664376211299</v>
          </cell>
          <cell r="M94">
            <v>13.263689999999999</v>
          </cell>
          <cell r="N94">
            <v>54.517780000000002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F95" t="str">
            <v>Security</v>
          </cell>
          <cell r="H95">
            <v>70.005088935755609</v>
          </cell>
          <cell r="I95">
            <v>76.164380000000008</v>
          </cell>
          <cell r="J95">
            <v>6.1592910642443996</v>
          </cell>
          <cell r="K95">
            <v>8.086839365388912E-2</v>
          </cell>
          <cell r="M95">
            <v>76.164380000000008</v>
          </cell>
          <cell r="N95">
            <v>419.78804000000002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F96" t="str">
            <v>KGC Executive Administration</v>
          </cell>
          <cell r="H96">
            <v>18.578734166872792</v>
          </cell>
          <cell r="I96">
            <v>37.567819999999998</v>
          </cell>
          <cell r="J96">
            <v>18.989085833127206</v>
          </cell>
          <cell r="K96">
            <v>0.50546147828453203</v>
          </cell>
          <cell r="M96">
            <v>37.567819999999998</v>
          </cell>
          <cell r="N96">
            <v>149.46290999999999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F97" t="str">
            <v>Total Bishkek</v>
          </cell>
          <cell r="H97">
            <v>1869.0335691890339</v>
          </cell>
          <cell r="I97">
            <v>1718.8715499999998</v>
          </cell>
          <cell r="J97">
            <v>-150.16201918903403</v>
          </cell>
          <cell r="K97">
            <v>-8.7360814825886229E-2</v>
          </cell>
          <cell r="M97">
            <v>1718.8715499999998</v>
          </cell>
          <cell r="N97">
            <v>7742.7088300000014</v>
          </cell>
        </row>
      </sheetData>
      <sheetData sheetId="8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Mine Cost/BCM - 2002 Average</v>
          </cell>
          <cell r="C3">
            <v>0.43638935985225796</v>
          </cell>
          <cell r="D3">
            <v>0.43638935985225796</v>
          </cell>
          <cell r="E3">
            <v>0.43638935985225796</v>
          </cell>
          <cell r="F3">
            <v>0.43638935985225796</v>
          </cell>
          <cell r="G3">
            <v>0.43638935985225796</v>
          </cell>
          <cell r="H3">
            <v>0.43638935985225796</v>
          </cell>
          <cell r="I3">
            <v>0.43638935985225796</v>
          </cell>
          <cell r="J3">
            <v>0.43638935985225796</v>
          </cell>
          <cell r="K3">
            <v>0.43638935985225796</v>
          </cell>
          <cell r="L3">
            <v>0.43638935985225796</v>
          </cell>
          <cell r="M3">
            <v>0.43638935985225796</v>
          </cell>
          <cell r="N3">
            <v>0.43638935985225796</v>
          </cell>
        </row>
        <row r="4">
          <cell r="B4" t="str">
            <v>Mine Cost/BCM - 2002 Actual</v>
          </cell>
          <cell r="C4">
            <v>1.6879280070204343</v>
          </cell>
          <cell r="D4">
            <v>1.7779286257910571</v>
          </cell>
          <cell r="E4">
            <v>1.7117032243200416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Mine Cost/BCM - 2001 Average</v>
          </cell>
          <cell r="C5">
            <v>1.56304585507459</v>
          </cell>
          <cell r="D5">
            <v>1.56304585507459</v>
          </cell>
          <cell r="E5">
            <v>1.56304585507459</v>
          </cell>
          <cell r="F5">
            <v>1.56304585507459</v>
          </cell>
          <cell r="G5">
            <v>1.56304585507459</v>
          </cell>
          <cell r="H5">
            <v>1.56304585507459</v>
          </cell>
          <cell r="I5">
            <v>1.56304585507459</v>
          </cell>
          <cell r="J5">
            <v>1.56304585507459</v>
          </cell>
          <cell r="K5">
            <v>1.56304585507459</v>
          </cell>
          <cell r="L5">
            <v>1.56304585507459</v>
          </cell>
          <cell r="M5">
            <v>1.56304585507459</v>
          </cell>
          <cell r="N5">
            <v>1.56304585507459</v>
          </cell>
        </row>
        <row r="6">
          <cell r="B6" t="str">
            <v>Mine Cost/BCM - 2000 Average</v>
          </cell>
          <cell r="C6">
            <v>1.6807205603285489</v>
          </cell>
          <cell r="D6">
            <v>1.6807205603285489</v>
          </cell>
          <cell r="E6">
            <v>1.6807205603285489</v>
          </cell>
          <cell r="F6">
            <v>1.6807205603285489</v>
          </cell>
          <cell r="G6">
            <v>1.6807205603285489</v>
          </cell>
          <cell r="H6">
            <v>1.6807205603285489</v>
          </cell>
          <cell r="I6">
            <v>1.6807205603285489</v>
          </cell>
          <cell r="J6">
            <v>1.6807205603285489</v>
          </cell>
          <cell r="K6">
            <v>1.6807205603285489</v>
          </cell>
          <cell r="L6">
            <v>1.6807205603285489</v>
          </cell>
          <cell r="M6">
            <v>1.6807205603285489</v>
          </cell>
          <cell r="N6">
            <v>1.6807205603285489</v>
          </cell>
        </row>
        <row r="7">
          <cell r="B7" t="str">
            <v>Mine Cost/BCM - 1999 Average</v>
          </cell>
          <cell r="C7">
            <v>1.9300000000000002</v>
          </cell>
          <cell r="D7">
            <v>1.9300000000000002</v>
          </cell>
          <cell r="E7">
            <v>1.9300000000000002</v>
          </cell>
          <cell r="F7">
            <v>1.9300000000000002</v>
          </cell>
          <cell r="G7">
            <v>1.9300000000000002</v>
          </cell>
          <cell r="H7">
            <v>1.9300000000000002</v>
          </cell>
          <cell r="I7">
            <v>1.9300000000000002</v>
          </cell>
          <cell r="J7">
            <v>1.9300000000000002</v>
          </cell>
          <cell r="K7">
            <v>1.9300000000000002</v>
          </cell>
          <cell r="L7">
            <v>1.9300000000000002</v>
          </cell>
          <cell r="M7">
            <v>1.9300000000000002</v>
          </cell>
          <cell r="N7">
            <v>1.9300000000000002</v>
          </cell>
        </row>
        <row r="8">
          <cell r="B8" t="str">
            <v>Mine Cost/BCM - 1998 Average</v>
          </cell>
          <cell r="C8">
            <v>2.2747599051946357</v>
          </cell>
          <cell r="D8">
            <v>2.2747599051946357</v>
          </cell>
          <cell r="E8">
            <v>2.2747599051946357</v>
          </cell>
          <cell r="F8">
            <v>2.2747599051946357</v>
          </cell>
          <cell r="G8">
            <v>2.2747599051946357</v>
          </cell>
          <cell r="H8">
            <v>2.2747599051946357</v>
          </cell>
          <cell r="I8">
            <v>2.2747599051946357</v>
          </cell>
          <cell r="J8">
            <v>2.2747599051946357</v>
          </cell>
          <cell r="K8">
            <v>2.2747599051946357</v>
          </cell>
          <cell r="L8">
            <v>2.2747599051946357</v>
          </cell>
          <cell r="M8">
            <v>2.2747599051946357</v>
          </cell>
          <cell r="N8">
            <v>2.2747599051946357</v>
          </cell>
        </row>
        <row r="9">
          <cell r="B9" t="str">
            <v>Mine Cost/BCM - 1997 Average</v>
          </cell>
          <cell r="C9">
            <v>2.5906945813098559</v>
          </cell>
          <cell r="D9">
            <v>2.5906945813098559</v>
          </cell>
          <cell r="E9">
            <v>2.5906945813098559</v>
          </cell>
          <cell r="F9">
            <v>2.5906945813098559</v>
          </cell>
          <cell r="G9">
            <v>2.5906945813098559</v>
          </cell>
          <cell r="H9">
            <v>2.5906945813098559</v>
          </cell>
          <cell r="I9">
            <v>2.5906945813098559</v>
          </cell>
          <cell r="J9">
            <v>2.5906945813098559</v>
          </cell>
          <cell r="K9">
            <v>2.5906945813098559</v>
          </cell>
          <cell r="L9">
            <v>2.5906945813098559</v>
          </cell>
          <cell r="M9">
            <v>2.5906945813098559</v>
          </cell>
          <cell r="N9">
            <v>2.5906945813098559</v>
          </cell>
        </row>
        <row r="10">
          <cell r="B10" t="str">
            <v>Mine Target Line - 1999 Budget less 5%</v>
          </cell>
          <cell r="C10">
            <v>2.1185</v>
          </cell>
          <cell r="D10">
            <v>2.1185</v>
          </cell>
          <cell r="E10">
            <v>2.1185</v>
          </cell>
          <cell r="F10">
            <v>2.1185</v>
          </cell>
          <cell r="G10">
            <v>2.1185</v>
          </cell>
          <cell r="H10">
            <v>2.1185</v>
          </cell>
          <cell r="I10">
            <v>2.1185</v>
          </cell>
          <cell r="J10">
            <v>2.1185</v>
          </cell>
          <cell r="K10">
            <v>2.1185</v>
          </cell>
          <cell r="L10">
            <v>2.1185</v>
          </cell>
          <cell r="M10">
            <v>2.1185</v>
          </cell>
          <cell r="N10">
            <v>2.1185</v>
          </cell>
        </row>
        <row r="37">
          <cell r="C37" t="str">
            <v>Jan</v>
          </cell>
          <cell r="D37" t="str">
            <v>Feb</v>
          </cell>
          <cell r="E37" t="str">
            <v>Mar</v>
          </cell>
          <cell r="F37" t="str">
            <v>Apr</v>
          </cell>
          <cell r="G37" t="str">
            <v>May</v>
          </cell>
          <cell r="H37" t="str">
            <v>Jun</v>
          </cell>
          <cell r="I37" t="str">
            <v>Jul</v>
          </cell>
          <cell r="J37" t="str">
            <v>Aug</v>
          </cell>
          <cell r="K37" t="str">
            <v>Sep</v>
          </cell>
          <cell r="L37" t="str">
            <v>Oct</v>
          </cell>
          <cell r="M37" t="str">
            <v>Nov</v>
          </cell>
          <cell r="N37" t="str">
            <v>Dec</v>
          </cell>
        </row>
        <row r="38">
          <cell r="B38" t="str">
            <v>Mill Cost/Tonne  - 2002 Actual</v>
          </cell>
          <cell r="C38">
            <v>4.0822461032245565</v>
          </cell>
          <cell r="D38">
            <v>5.0266297184664053</v>
          </cell>
          <cell r="E38">
            <v>5.2823966201434782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Mill Cost/Tonne  - 2002 Average</v>
          </cell>
          <cell r="C39">
            <v>1.1789186096230277</v>
          </cell>
          <cell r="D39">
            <v>1.1789186096230277</v>
          </cell>
          <cell r="E39">
            <v>1.1789186096230277</v>
          </cell>
          <cell r="F39">
            <v>1.1789186096230277</v>
          </cell>
          <cell r="G39">
            <v>1.1789186096230277</v>
          </cell>
          <cell r="H39">
            <v>1.1789186096230277</v>
          </cell>
          <cell r="I39">
            <v>1.1789186096230277</v>
          </cell>
          <cell r="J39">
            <v>1.1789186096230277</v>
          </cell>
          <cell r="K39">
            <v>1.1789186096230277</v>
          </cell>
          <cell r="L39">
            <v>1.1789186096230277</v>
          </cell>
          <cell r="M39">
            <v>1.1789186096230277</v>
          </cell>
          <cell r="N39">
            <v>1.1789186096230277</v>
          </cell>
        </row>
        <row r="40">
          <cell r="B40" t="str">
            <v>Mill Cost/Tonne  - 2001 Average</v>
          </cell>
          <cell r="C40">
            <v>5.6501037754442729</v>
          </cell>
          <cell r="D40">
            <v>5.6501037754442729</v>
          </cell>
          <cell r="E40">
            <v>5.6501037754442729</v>
          </cell>
          <cell r="F40">
            <v>5.6501037754442729</v>
          </cell>
          <cell r="G40">
            <v>5.6501037754442729</v>
          </cell>
          <cell r="H40">
            <v>5.6501037754442729</v>
          </cell>
          <cell r="I40">
            <v>5.6501037754442729</v>
          </cell>
          <cell r="J40">
            <v>5.6501037754442729</v>
          </cell>
          <cell r="K40">
            <v>5.6501037754442729</v>
          </cell>
          <cell r="L40">
            <v>5.6501037754442729</v>
          </cell>
          <cell r="M40">
            <v>5.6501037754442729</v>
          </cell>
          <cell r="N40">
            <v>5.6501037754442729</v>
          </cell>
        </row>
        <row r="41">
          <cell r="B41" t="str">
            <v>Mill Cost/Tonne  - 2000 Average</v>
          </cell>
          <cell r="C41">
            <v>5.3071253133821337</v>
          </cell>
          <cell r="D41">
            <v>5.3071253133821337</v>
          </cell>
          <cell r="E41">
            <v>5.3071253133821337</v>
          </cell>
          <cell r="F41">
            <v>5.3071253133821337</v>
          </cell>
          <cell r="G41">
            <v>5.3071253133821337</v>
          </cell>
          <cell r="H41">
            <v>5.3071253133821337</v>
          </cell>
          <cell r="I41">
            <v>5.3071253133821337</v>
          </cell>
          <cell r="J41">
            <v>5.3071253133821337</v>
          </cell>
          <cell r="K41">
            <v>5.3071253133821337</v>
          </cell>
          <cell r="L41">
            <v>5.3071253133821337</v>
          </cell>
          <cell r="M41">
            <v>5.3071253133821337</v>
          </cell>
          <cell r="N41">
            <v>5.3071253133821337</v>
          </cell>
        </row>
        <row r="42">
          <cell r="B42" t="str">
            <v>Mill Cost/Tonne - 1999 Average</v>
          </cell>
          <cell r="C42">
            <v>5.4699999999999989</v>
          </cell>
          <cell r="D42">
            <v>5.4699999999999989</v>
          </cell>
          <cell r="E42">
            <v>5.4699999999999989</v>
          </cell>
          <cell r="F42">
            <v>5.4699999999999989</v>
          </cell>
          <cell r="G42">
            <v>5.4699999999999989</v>
          </cell>
          <cell r="H42">
            <v>5.4699999999999989</v>
          </cell>
          <cell r="I42">
            <v>5.4699999999999989</v>
          </cell>
          <cell r="J42">
            <v>5.4699999999999989</v>
          </cell>
          <cell r="K42">
            <v>5.4699999999999989</v>
          </cell>
          <cell r="L42">
            <v>5.4699999999999989</v>
          </cell>
          <cell r="M42">
            <v>5.4699999999999989</v>
          </cell>
          <cell r="N42">
            <v>5.4699999999999989</v>
          </cell>
        </row>
        <row r="43">
          <cell r="B43" t="str">
            <v>Mill Cost/Tonne - 1998 Average</v>
          </cell>
          <cell r="C43">
            <v>6.3906201647464274</v>
          </cell>
          <cell r="D43">
            <v>6.3906201647464274</v>
          </cell>
          <cell r="E43">
            <v>6.3906201647464274</v>
          </cell>
          <cell r="F43">
            <v>6.3906201647464274</v>
          </cell>
          <cell r="G43">
            <v>6.3906201647464274</v>
          </cell>
          <cell r="H43">
            <v>6.3906201647464274</v>
          </cell>
          <cell r="I43">
            <v>6.3906201647464274</v>
          </cell>
          <cell r="J43">
            <v>6.3906201647464274</v>
          </cell>
          <cell r="K43">
            <v>6.3906201647464274</v>
          </cell>
          <cell r="L43">
            <v>6.3906201647464274</v>
          </cell>
          <cell r="M43">
            <v>6.3906201647464274</v>
          </cell>
          <cell r="N43">
            <v>6.3906201647464274</v>
          </cell>
        </row>
        <row r="44">
          <cell r="B44" t="str">
            <v>Mill Cost/Tonne - 1997 Average</v>
          </cell>
          <cell r="C44">
            <v>6.5480554972770397</v>
          </cell>
          <cell r="D44">
            <v>6.5480554972770397</v>
          </cell>
          <cell r="E44">
            <v>6.5480554972770397</v>
          </cell>
          <cell r="F44">
            <v>6.5480554972770397</v>
          </cell>
          <cell r="G44">
            <v>6.5480554972770397</v>
          </cell>
          <cell r="H44">
            <v>6.5480554972770397</v>
          </cell>
          <cell r="I44">
            <v>6.5480554972770397</v>
          </cell>
          <cell r="J44">
            <v>6.5480554972770397</v>
          </cell>
          <cell r="K44">
            <v>6.5480554972770397</v>
          </cell>
          <cell r="L44">
            <v>6.5480554972770397</v>
          </cell>
          <cell r="M44">
            <v>6.5480554972770397</v>
          </cell>
          <cell r="N44">
            <v>6.5480554972770397</v>
          </cell>
        </row>
        <row r="45">
          <cell r="B45" t="str">
            <v>Mill Target Line - 1999 Budget less 5%</v>
          </cell>
          <cell r="C45">
            <v>5.6011999999999995</v>
          </cell>
          <cell r="D45">
            <v>5.6011999999999995</v>
          </cell>
          <cell r="E45">
            <v>5.6011999999999995</v>
          </cell>
          <cell r="F45">
            <v>5.6011999999999995</v>
          </cell>
          <cell r="G45">
            <v>5.6011999999999995</v>
          </cell>
          <cell r="H45">
            <v>5.6011999999999995</v>
          </cell>
          <cell r="I45">
            <v>5.6011999999999995</v>
          </cell>
          <cell r="J45">
            <v>5.6011999999999995</v>
          </cell>
          <cell r="K45">
            <v>5.6011999999999995</v>
          </cell>
          <cell r="L45">
            <v>5.6011999999999995</v>
          </cell>
          <cell r="M45">
            <v>5.6011999999999995</v>
          </cell>
          <cell r="N45">
            <v>5.6011999999999995</v>
          </cell>
        </row>
        <row r="72">
          <cell r="C72" t="str">
            <v>Jan</v>
          </cell>
          <cell r="D72" t="str">
            <v>Feb</v>
          </cell>
          <cell r="E72" t="str">
            <v>Mar</v>
          </cell>
          <cell r="F72" t="str">
            <v>Apr</v>
          </cell>
          <cell r="G72" t="str">
            <v>May</v>
          </cell>
          <cell r="H72" t="str">
            <v>Jun</v>
          </cell>
          <cell r="I72" t="str">
            <v>Jul</v>
          </cell>
          <cell r="J72" t="str">
            <v>Aug</v>
          </cell>
          <cell r="K72" t="str">
            <v>Sep</v>
          </cell>
          <cell r="L72" t="str">
            <v>Oct</v>
          </cell>
          <cell r="M72" t="str">
            <v>Nov</v>
          </cell>
          <cell r="N72" t="str">
            <v>Dec</v>
          </cell>
        </row>
        <row r="73">
          <cell r="B73" t="str">
            <v>Mill Cost/oz Poured - 2002 Actual</v>
          </cell>
          <cell r="C73">
            <v>33.888849737630892</v>
          </cell>
          <cell r="D73">
            <v>45.520155212628254</v>
          </cell>
          <cell r="E73">
            <v>51.207829465906386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Mill Cost/oz Poured - 2002 Average</v>
          </cell>
          <cell r="C74">
            <v>12.52</v>
          </cell>
          <cell r="D74">
            <v>12.52</v>
          </cell>
          <cell r="E74">
            <v>12.52</v>
          </cell>
          <cell r="F74">
            <v>12.52</v>
          </cell>
          <cell r="G74">
            <v>12.52</v>
          </cell>
          <cell r="H74">
            <v>12.52</v>
          </cell>
          <cell r="I74">
            <v>12.52</v>
          </cell>
          <cell r="J74">
            <v>12.52</v>
          </cell>
          <cell r="K74">
            <v>12.52</v>
          </cell>
          <cell r="L74">
            <v>12.52</v>
          </cell>
          <cell r="M74">
            <v>12.52</v>
          </cell>
          <cell r="N74">
            <v>12.52</v>
          </cell>
        </row>
        <row r="75">
          <cell r="B75" t="str">
            <v>Mill Cost/oz Poured - 2001 Average</v>
          </cell>
          <cell r="C75">
            <v>42.641258914646798</v>
          </cell>
          <cell r="D75">
            <v>42.641258914646798</v>
          </cell>
          <cell r="E75">
            <v>42.641258914646798</v>
          </cell>
          <cell r="F75">
            <v>42.641258914646798</v>
          </cell>
          <cell r="G75">
            <v>42.641258914646798</v>
          </cell>
          <cell r="H75">
            <v>42.641258914646798</v>
          </cell>
          <cell r="I75">
            <v>42.641258914646798</v>
          </cell>
          <cell r="J75">
            <v>42.641258914646798</v>
          </cell>
          <cell r="K75">
            <v>42.641258914646798</v>
          </cell>
          <cell r="L75">
            <v>42.641258914646798</v>
          </cell>
          <cell r="M75">
            <v>42.641258914646798</v>
          </cell>
          <cell r="N75">
            <v>42.641258914646798</v>
          </cell>
        </row>
        <row r="76">
          <cell r="B76" t="str">
            <v>Mill Cost/oz Poured - 2000 Average</v>
          </cell>
          <cell r="C76">
            <v>43.546545157130574</v>
          </cell>
          <cell r="D76">
            <v>43.546545157130574</v>
          </cell>
          <cell r="E76">
            <v>43.546545157130574</v>
          </cell>
          <cell r="F76">
            <v>43.546545157130574</v>
          </cell>
          <cell r="G76">
            <v>43.546545157130574</v>
          </cell>
          <cell r="H76">
            <v>43.546545157130574</v>
          </cell>
          <cell r="I76">
            <v>43.546545157130574</v>
          </cell>
          <cell r="J76">
            <v>43.546545157130574</v>
          </cell>
          <cell r="K76">
            <v>43.546545157130574</v>
          </cell>
          <cell r="L76">
            <v>43.546545157130574</v>
          </cell>
          <cell r="M76">
            <v>43.546545157130574</v>
          </cell>
          <cell r="N76">
            <v>43.546545157130574</v>
          </cell>
        </row>
        <row r="77">
          <cell r="B77" t="str">
            <v>Mill Cost/oz Poured - 1999 Average</v>
          </cell>
          <cell r="C77">
            <v>47.500108923005357</v>
          </cell>
          <cell r="D77">
            <v>47.500108923005357</v>
          </cell>
          <cell r="E77">
            <v>47.500108923005357</v>
          </cell>
          <cell r="F77">
            <v>47.500108923005357</v>
          </cell>
          <cell r="G77">
            <v>47.500108923005357</v>
          </cell>
          <cell r="H77">
            <v>47.500108923005357</v>
          </cell>
          <cell r="I77">
            <v>47.500108923005357</v>
          </cell>
          <cell r="J77">
            <v>47.500108923005357</v>
          </cell>
          <cell r="K77">
            <v>47.500108923005357</v>
          </cell>
          <cell r="L77">
            <v>47.500108923005357</v>
          </cell>
          <cell r="M77">
            <v>47.500108923005357</v>
          </cell>
          <cell r="N77">
            <v>47.500108923005357</v>
          </cell>
        </row>
        <row r="78">
          <cell r="B78" t="str">
            <v>Mill Cost/oz Poured - 1998 Average</v>
          </cell>
          <cell r="C78">
            <v>52.047061121177506</v>
          </cell>
          <cell r="D78">
            <v>52.047061121177506</v>
          </cell>
          <cell r="E78">
            <v>52.047061121177506</v>
          </cell>
          <cell r="F78">
            <v>52.047061121177506</v>
          </cell>
          <cell r="G78">
            <v>52.047061121177506</v>
          </cell>
          <cell r="H78">
            <v>52.047061121177506</v>
          </cell>
          <cell r="I78">
            <v>52.047061121177506</v>
          </cell>
          <cell r="J78">
            <v>52.047061121177506</v>
          </cell>
          <cell r="K78">
            <v>52.047061121177506</v>
          </cell>
          <cell r="L78">
            <v>52.047061121177506</v>
          </cell>
          <cell r="M78">
            <v>52.047061121177506</v>
          </cell>
          <cell r="N78">
            <v>52.047061121177506</v>
          </cell>
        </row>
        <row r="79">
          <cell r="B79" t="str">
            <v>Mill Cost/oz Poured - 1997 Average</v>
          </cell>
          <cell r="C79">
            <v>52.455117329382524</v>
          </cell>
          <cell r="D79">
            <v>52.455117329382524</v>
          </cell>
          <cell r="E79">
            <v>52.455117329382524</v>
          </cell>
          <cell r="F79">
            <v>52.455117329382524</v>
          </cell>
          <cell r="G79">
            <v>52.455117329382524</v>
          </cell>
          <cell r="H79">
            <v>52.455117329382524</v>
          </cell>
          <cell r="I79">
            <v>52.455117329382524</v>
          </cell>
          <cell r="J79">
            <v>52.455117329382524</v>
          </cell>
          <cell r="K79">
            <v>52.455117329382524</v>
          </cell>
          <cell r="L79">
            <v>52.455117329382524</v>
          </cell>
          <cell r="M79">
            <v>52.455117329382524</v>
          </cell>
          <cell r="N79">
            <v>52.455117329382524</v>
          </cell>
        </row>
        <row r="80">
          <cell r="B80" t="str">
            <v>Target Line - 2000 Budget less 5%</v>
          </cell>
          <cell r="C80">
            <v>49.295499999999997</v>
          </cell>
          <cell r="D80">
            <v>49.295499999999997</v>
          </cell>
          <cell r="E80">
            <v>49.295499999999997</v>
          </cell>
          <cell r="F80">
            <v>49.295499999999997</v>
          </cell>
          <cell r="G80">
            <v>49.295499999999997</v>
          </cell>
          <cell r="H80">
            <v>49.295499999999997</v>
          </cell>
          <cell r="I80">
            <v>49.295499999999997</v>
          </cell>
          <cell r="J80">
            <v>49.295499999999997</v>
          </cell>
          <cell r="K80">
            <v>49.295499999999997</v>
          </cell>
          <cell r="L80">
            <v>49.295499999999997</v>
          </cell>
          <cell r="M80">
            <v>49.295499999999997</v>
          </cell>
          <cell r="N80">
            <v>49.295499999999997</v>
          </cell>
        </row>
        <row r="107">
          <cell r="C107" t="str">
            <v>Jan</v>
          </cell>
          <cell r="D107" t="str">
            <v>Feb</v>
          </cell>
          <cell r="E107" t="str">
            <v>Mar</v>
          </cell>
          <cell r="F107" t="str">
            <v>Apr</v>
          </cell>
          <cell r="G107" t="str">
            <v>May</v>
          </cell>
          <cell r="H107" t="str">
            <v>Jun</v>
          </cell>
          <cell r="I107" t="str">
            <v>Jul</v>
          </cell>
          <cell r="J107" t="str">
            <v>Aug</v>
          </cell>
          <cell r="K107" t="str">
            <v>Sep</v>
          </cell>
          <cell r="L107" t="str">
            <v>Oct</v>
          </cell>
          <cell r="M107" t="str">
            <v>Nov</v>
          </cell>
          <cell r="N107" t="str">
            <v>Dec</v>
          </cell>
        </row>
        <row r="108">
          <cell r="B108" t="str">
            <v>Mine Cost/oz Mined - 2002Actual</v>
          </cell>
          <cell r="C108" t="e">
            <v>#REF!</v>
          </cell>
          <cell r="D108" t="e">
            <v>#REF!</v>
          </cell>
          <cell r="E108" t="e">
            <v>#REF!</v>
          </cell>
          <cell r="F108" t="e">
            <v>#REF!</v>
          </cell>
          <cell r="G108">
            <v>0</v>
          </cell>
          <cell r="H108">
            <v>0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</row>
        <row r="109">
          <cell r="B109" t="str">
            <v>Mine Cost/oz Mined - 2002 Average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</row>
        <row r="110">
          <cell r="B110" t="str">
            <v>Mine Cost/oz Mined - 2001 Average</v>
          </cell>
          <cell r="C110">
            <v>31.292196577541624</v>
          </cell>
          <cell r="D110">
            <v>31.292196577541624</v>
          </cell>
          <cell r="E110">
            <v>31.292196577541624</v>
          </cell>
          <cell r="F110">
            <v>31.292196577541624</v>
          </cell>
          <cell r="G110">
            <v>31.292196577541624</v>
          </cell>
          <cell r="H110">
            <v>31.292196577541624</v>
          </cell>
          <cell r="I110">
            <v>31.292196577541624</v>
          </cell>
          <cell r="J110">
            <v>31.292196577541624</v>
          </cell>
          <cell r="K110">
            <v>31.292196577541624</v>
          </cell>
          <cell r="L110">
            <v>31.292196577541624</v>
          </cell>
          <cell r="M110">
            <v>31.292196577541624</v>
          </cell>
          <cell r="N110">
            <v>31.292196577541624</v>
          </cell>
        </row>
        <row r="111">
          <cell r="B111" t="str">
            <v>Mine Cost/oz Mined - 2000 Average</v>
          </cell>
          <cell r="C111">
            <v>32.39494399257724</v>
          </cell>
          <cell r="D111">
            <v>32.39494399257724</v>
          </cell>
          <cell r="E111">
            <v>32.39494399257724</v>
          </cell>
          <cell r="F111">
            <v>32.39494399257724</v>
          </cell>
          <cell r="G111">
            <v>32.39494399257724</v>
          </cell>
          <cell r="H111">
            <v>32.39494399257724</v>
          </cell>
          <cell r="I111">
            <v>32.39494399257724</v>
          </cell>
          <cell r="J111">
            <v>32.39494399257724</v>
          </cell>
          <cell r="K111">
            <v>32.39494399257724</v>
          </cell>
          <cell r="L111">
            <v>32.39494399257724</v>
          </cell>
          <cell r="M111">
            <v>32.39494399257724</v>
          </cell>
          <cell r="N111">
            <v>32.39494399257724</v>
          </cell>
        </row>
        <row r="112">
          <cell r="B112" t="str">
            <v>Mine Cost/oz Mined - 1999 Average</v>
          </cell>
          <cell r="C112">
            <v>32.659201384410842</v>
          </cell>
          <cell r="D112">
            <v>32.659201384410842</v>
          </cell>
          <cell r="E112">
            <v>32.659201384410842</v>
          </cell>
          <cell r="F112">
            <v>32.659201384410842</v>
          </cell>
          <cell r="G112">
            <v>32.659201384410842</v>
          </cell>
          <cell r="H112">
            <v>32.659201384410842</v>
          </cell>
          <cell r="I112">
            <v>32.659201384410842</v>
          </cell>
          <cell r="J112">
            <v>32.659201384410842</v>
          </cell>
          <cell r="K112">
            <v>32.659201384410842</v>
          </cell>
          <cell r="L112">
            <v>32.659201384410842</v>
          </cell>
          <cell r="M112">
            <v>32.659201384410842</v>
          </cell>
          <cell r="N112">
            <v>32.659201384410842</v>
          </cell>
        </row>
        <row r="113">
          <cell r="B113" t="str">
            <v>Mine Cost/oz Mined - 1998 Average</v>
          </cell>
          <cell r="C113">
            <v>33.661281676476975</v>
          </cell>
          <cell r="D113">
            <v>33.661281676476975</v>
          </cell>
          <cell r="E113">
            <v>33.661281676476975</v>
          </cell>
          <cell r="F113">
            <v>33.661281676476975</v>
          </cell>
          <cell r="G113">
            <v>33.661281676476975</v>
          </cell>
          <cell r="H113">
            <v>33.661281676476975</v>
          </cell>
          <cell r="I113">
            <v>33.661281676476975</v>
          </cell>
          <cell r="J113">
            <v>33.661281676476975</v>
          </cell>
          <cell r="K113">
            <v>33.661281676476975</v>
          </cell>
          <cell r="L113">
            <v>33.661281676476975</v>
          </cell>
          <cell r="M113">
            <v>33.661281676476975</v>
          </cell>
          <cell r="N113">
            <v>33.661281676476975</v>
          </cell>
        </row>
        <row r="114">
          <cell r="B114" t="str">
            <v>Mine Cost/oz Mined - 1997 Average</v>
          </cell>
          <cell r="C114">
            <v>27.024979994829433</v>
          </cell>
          <cell r="D114">
            <v>27.024979994829433</v>
          </cell>
          <cell r="E114">
            <v>27.024979994829433</v>
          </cell>
          <cell r="F114">
            <v>27.024979994829433</v>
          </cell>
          <cell r="G114">
            <v>27.024979994829433</v>
          </cell>
          <cell r="H114">
            <v>27.024979994829433</v>
          </cell>
          <cell r="I114">
            <v>27.024979994829433</v>
          </cell>
          <cell r="J114">
            <v>27.024979994829433</v>
          </cell>
          <cell r="K114">
            <v>27.024979994829433</v>
          </cell>
          <cell r="L114">
            <v>27.024979994829433</v>
          </cell>
          <cell r="M114">
            <v>27.024979994829433</v>
          </cell>
          <cell r="N114">
            <v>27.024979994829433</v>
          </cell>
        </row>
        <row r="115">
          <cell r="B115" t="str">
            <v>Target Line - 2000 Budget less 5%</v>
          </cell>
          <cell r="C115">
            <v>31.348764999999997</v>
          </cell>
          <cell r="D115">
            <v>31.348764999999997</v>
          </cell>
          <cell r="E115">
            <v>31.348764999999997</v>
          </cell>
          <cell r="F115">
            <v>31.348764999999997</v>
          </cell>
          <cell r="G115">
            <v>31.348764999999997</v>
          </cell>
          <cell r="H115">
            <v>31.348764999999997</v>
          </cell>
          <cell r="I115">
            <v>31.348764999999997</v>
          </cell>
          <cell r="J115">
            <v>31.348764999999997</v>
          </cell>
          <cell r="K115">
            <v>31.348764999999997</v>
          </cell>
          <cell r="L115">
            <v>31.348764999999997</v>
          </cell>
          <cell r="M115">
            <v>31.348764999999997</v>
          </cell>
          <cell r="N115">
            <v>31.348764999999997</v>
          </cell>
        </row>
      </sheetData>
      <sheetData sheetId="9" refreshError="1">
        <row r="1">
          <cell r="E1" t="str">
            <v>Production Summary Report</v>
          </cell>
        </row>
        <row r="2">
          <cell r="E2" t="str">
            <v>December 31, 2002</v>
          </cell>
        </row>
        <row r="3">
          <cell r="E3" t="str">
            <v>Table 1.1</v>
          </cell>
        </row>
        <row r="4">
          <cell r="B4" t="str">
            <v>Current Month</v>
          </cell>
          <cell r="H4" t="str">
            <v>Year To Date</v>
          </cell>
          <cell r="K4" t="str">
            <v>Annual</v>
          </cell>
          <cell r="L4">
            <v>2002</v>
          </cell>
          <cell r="M4" t="str">
            <v>January</v>
          </cell>
          <cell r="O4" t="str">
            <v>February</v>
          </cell>
        </row>
        <row r="5">
          <cell r="A5" t="str">
            <v>Actual</v>
          </cell>
          <cell r="B5" t="str">
            <v>Budget</v>
          </cell>
          <cell r="C5" t="str">
            <v>Variance</v>
          </cell>
          <cell r="G5" t="str">
            <v>Actual</v>
          </cell>
          <cell r="H5" t="str">
            <v>Budget</v>
          </cell>
          <cell r="I5" t="str">
            <v>Variance</v>
          </cell>
          <cell r="K5" t="str">
            <v>Budget</v>
          </cell>
          <cell r="L5" t="str">
            <v>Forecast</v>
          </cell>
          <cell r="M5" t="str">
            <v>Actual</v>
          </cell>
          <cell r="N5" t="str">
            <v>Budget</v>
          </cell>
          <cell r="O5" t="str">
            <v>Actual</v>
          </cell>
        </row>
        <row r="6">
          <cell r="E6" t="str">
            <v>Mining</v>
          </cell>
        </row>
        <row r="7">
          <cell r="E7" t="str">
            <v>BCM's:</v>
          </cell>
        </row>
        <row r="8">
          <cell r="A8">
            <v>63450</v>
          </cell>
          <cell r="B8">
            <v>0</v>
          </cell>
          <cell r="C8">
            <v>63450</v>
          </cell>
          <cell r="E8" t="str">
            <v>Ice</v>
          </cell>
          <cell r="G8">
            <v>876700</v>
          </cell>
          <cell r="H8">
            <v>0</v>
          </cell>
          <cell r="I8">
            <v>876700</v>
          </cell>
          <cell r="K8">
            <v>0</v>
          </cell>
          <cell r="L8">
            <v>629831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1862605</v>
          </cell>
          <cell r="B9">
            <v>1447742</v>
          </cell>
          <cell r="C9">
            <v>414863</v>
          </cell>
          <cell r="E9" t="str">
            <v>Waste (including low grade ore)</v>
          </cell>
          <cell r="G9">
            <v>17160399</v>
          </cell>
          <cell r="H9">
            <v>17131817</v>
          </cell>
          <cell r="I9">
            <v>28582</v>
          </cell>
          <cell r="K9">
            <v>17131818</v>
          </cell>
          <cell r="L9">
            <v>17047817</v>
          </cell>
          <cell r="M9">
            <v>1499723</v>
          </cell>
          <cell r="N9">
            <v>1448718</v>
          </cell>
          <cell r="O9">
            <v>1433688</v>
          </cell>
        </row>
        <row r="10">
          <cell r="A10">
            <v>173750</v>
          </cell>
          <cell r="B10">
            <v>164258</v>
          </cell>
          <cell r="C10">
            <v>9492</v>
          </cell>
          <cell r="E10" t="str">
            <v>Ore</v>
          </cell>
          <cell r="G10">
            <v>1633299</v>
          </cell>
          <cell r="H10">
            <v>1848183</v>
          </cell>
          <cell r="I10">
            <v>-214884</v>
          </cell>
          <cell r="K10">
            <v>1848183</v>
          </cell>
          <cell r="L10">
            <v>1131096</v>
          </cell>
          <cell r="M10">
            <v>170570</v>
          </cell>
          <cell r="N10">
            <v>163282</v>
          </cell>
          <cell r="O10">
            <v>150820</v>
          </cell>
        </row>
        <row r="11">
          <cell r="A11">
            <v>2099805</v>
          </cell>
          <cell r="B11">
            <v>1612000</v>
          </cell>
          <cell r="C11">
            <v>487805</v>
          </cell>
          <cell r="E11" t="str">
            <v>Total BCM's</v>
          </cell>
          <cell r="G11">
            <v>19670398</v>
          </cell>
          <cell r="H11">
            <v>18980000</v>
          </cell>
          <cell r="I11">
            <v>690398</v>
          </cell>
          <cell r="K11">
            <v>18980000</v>
          </cell>
          <cell r="L11">
            <v>18808744</v>
          </cell>
          <cell r="M11">
            <v>1670293</v>
          </cell>
          <cell r="N11">
            <v>1612000</v>
          </cell>
          <cell r="O11">
            <v>1584508</v>
          </cell>
        </row>
        <row r="13">
          <cell r="E13" t="str">
            <v>Tonnes:</v>
          </cell>
        </row>
        <row r="14">
          <cell r="A14">
            <v>5858813.25</v>
          </cell>
          <cell r="B14">
            <v>4594200</v>
          </cell>
          <cell r="C14">
            <v>1264613.25</v>
          </cell>
          <cell r="E14" t="str">
            <v>Total Tonnes Mined</v>
          </cell>
          <cell r="G14">
            <v>54324768.299999997</v>
          </cell>
          <cell r="H14">
            <v>54266274.050000012</v>
          </cell>
          <cell r="I14">
            <v>58494.249999985099</v>
          </cell>
          <cell r="K14">
            <v>54265639.150000006</v>
          </cell>
          <cell r="L14">
            <v>53656206.170000002</v>
          </cell>
          <cell r="M14">
            <v>4760335.05</v>
          </cell>
          <cell r="N14">
            <v>4596346.0500000007</v>
          </cell>
          <cell r="O14">
            <v>4515847.8</v>
          </cell>
        </row>
        <row r="15">
          <cell r="A15">
            <v>495189</v>
          </cell>
          <cell r="B15">
            <v>467500</v>
          </cell>
          <cell r="C15">
            <v>27689</v>
          </cell>
          <cell r="E15" t="str">
            <v>Tonnes of Ore Mined</v>
          </cell>
          <cell r="G15">
            <v>4654904</v>
          </cell>
          <cell r="H15">
            <v>5439960</v>
          </cell>
          <cell r="I15">
            <v>-785056</v>
          </cell>
          <cell r="K15">
            <v>5439960</v>
          </cell>
          <cell r="L15">
            <v>4521972</v>
          </cell>
          <cell r="M15">
            <v>486125</v>
          </cell>
          <cell r="N15">
            <v>467500</v>
          </cell>
          <cell r="O15">
            <v>429837</v>
          </cell>
        </row>
        <row r="16">
          <cell r="A16">
            <v>5.8710000000000004</v>
          </cell>
          <cell r="B16">
            <v>6.4</v>
          </cell>
          <cell r="C16">
            <v>-0.52899999999999991</v>
          </cell>
          <cell r="E16" t="str">
            <v>Grade (g/t)</v>
          </cell>
          <cell r="G16">
            <v>3.6794070896843416</v>
          </cell>
          <cell r="H16">
            <v>4.6681921161699726</v>
          </cell>
          <cell r="I16">
            <v>-0.98878502648563105</v>
          </cell>
          <cell r="K16">
            <v>4.6681921161699726</v>
          </cell>
          <cell r="L16">
            <v>3.448889671957279</v>
          </cell>
          <cell r="M16">
            <v>4.6520000000000001</v>
          </cell>
          <cell r="N16">
            <v>3.681</v>
          </cell>
          <cell r="O16">
            <v>4.0339999999999998</v>
          </cell>
        </row>
        <row r="17">
          <cell r="A17">
            <v>93474</v>
          </cell>
          <cell r="B17">
            <v>96195</v>
          </cell>
          <cell r="C17">
            <v>-2721</v>
          </cell>
          <cell r="E17" t="str">
            <v>Ounces Mined</v>
          </cell>
          <cell r="G17">
            <v>550655</v>
          </cell>
          <cell r="H17">
            <v>816461</v>
          </cell>
          <cell r="I17">
            <v>-265806</v>
          </cell>
          <cell r="K17">
            <v>816461</v>
          </cell>
          <cell r="L17">
            <v>501416</v>
          </cell>
          <cell r="M17">
            <v>72701</v>
          </cell>
          <cell r="N17">
            <v>55327</v>
          </cell>
          <cell r="O17">
            <v>55751</v>
          </cell>
        </row>
        <row r="18">
          <cell r="N18" t="str">
            <v xml:space="preserve"> </v>
          </cell>
        </row>
        <row r="20">
          <cell r="E20" t="str">
            <v>Milling</v>
          </cell>
        </row>
        <row r="21">
          <cell r="A21">
            <v>479392</v>
          </cell>
          <cell r="B21">
            <v>467500</v>
          </cell>
          <cell r="C21">
            <v>11892</v>
          </cell>
          <cell r="E21" t="str">
            <v>Tonnes of Ore Milled</v>
          </cell>
          <cell r="G21">
            <v>5611124</v>
          </cell>
          <cell r="H21">
            <v>5439960</v>
          </cell>
          <cell r="I21">
            <v>171164</v>
          </cell>
          <cell r="K21">
            <v>5439960</v>
          </cell>
          <cell r="L21">
            <v>5552398</v>
          </cell>
          <cell r="M21">
            <v>505023</v>
          </cell>
          <cell r="N21">
            <v>467500</v>
          </cell>
          <cell r="O21">
            <v>402802</v>
          </cell>
        </row>
        <row r="22">
          <cell r="A22">
            <v>5.1970000000000001</v>
          </cell>
          <cell r="B22">
            <v>6.4</v>
          </cell>
          <cell r="C22">
            <v>-1.2030000000000003</v>
          </cell>
          <cell r="E22" t="str">
            <v>Grade (g/t)</v>
          </cell>
          <cell r="G22">
            <v>3.7110215837325997</v>
          </cell>
          <cell r="H22">
            <v>4.6681921161699726</v>
          </cell>
          <cell r="I22">
            <v>-0.95717053243737293</v>
          </cell>
          <cell r="K22">
            <v>4.6681921161699726</v>
          </cell>
          <cell r="L22">
            <v>3.574968863881876</v>
          </cell>
          <cell r="M22">
            <v>4.43</v>
          </cell>
          <cell r="N22">
            <v>3.681</v>
          </cell>
          <cell r="O22">
            <v>4.0810000000000004</v>
          </cell>
        </row>
        <row r="23">
          <cell r="A23">
            <v>0.8286</v>
          </cell>
          <cell r="B23">
            <v>0.83</v>
          </cell>
          <cell r="C23">
            <v>-1.3999999999999568E-3</v>
          </cell>
          <cell r="E23" t="str">
            <v>Recovery</v>
          </cell>
          <cell r="G23">
            <v>0.78126741103103181</v>
          </cell>
          <cell r="H23">
            <v>0.81715354438240162</v>
          </cell>
          <cell r="I23">
            <v>-3.5886133351369809E-2</v>
          </cell>
          <cell r="K23">
            <v>0.81715354438240162</v>
          </cell>
          <cell r="L23">
            <v>0.77441666235754436</v>
          </cell>
          <cell r="M23">
            <v>0.82340000000000002</v>
          </cell>
          <cell r="N23">
            <v>0.8</v>
          </cell>
          <cell r="O23">
            <v>0.81200000000000006</v>
          </cell>
        </row>
        <row r="24">
          <cell r="A24">
            <v>66370</v>
          </cell>
          <cell r="B24">
            <v>79842</v>
          </cell>
          <cell r="C24">
            <v>-13472</v>
          </cell>
          <cell r="E24" t="str">
            <v>Ounces Extracted</v>
          </cell>
          <cell r="G24">
            <v>523039</v>
          </cell>
          <cell r="H24">
            <v>667174</v>
          </cell>
          <cell r="I24">
            <v>-144135</v>
          </cell>
          <cell r="K24">
            <v>667174</v>
          </cell>
          <cell r="L24">
            <v>494218</v>
          </cell>
          <cell r="M24">
            <v>59274</v>
          </cell>
          <cell r="N24">
            <v>44262</v>
          </cell>
          <cell r="O24">
            <v>42915</v>
          </cell>
        </row>
        <row r="26">
          <cell r="A26">
            <v>3853</v>
          </cell>
          <cell r="B26">
            <v>-700</v>
          </cell>
          <cell r="C26">
            <v>4553</v>
          </cell>
          <cell r="E26" t="str">
            <v>Ounces in Circuit Change</v>
          </cell>
          <cell r="G26">
            <v>5511</v>
          </cell>
          <cell r="H26">
            <v>-1059</v>
          </cell>
          <cell r="I26">
            <v>6570</v>
          </cell>
          <cell r="K26">
            <v>-1058</v>
          </cell>
          <cell r="L26">
            <v>5045.2299999999814</v>
          </cell>
          <cell r="M26">
            <v>1561</v>
          </cell>
          <cell r="N26">
            <v>642</v>
          </cell>
          <cell r="O26">
            <v>1565</v>
          </cell>
        </row>
        <row r="28">
          <cell r="A28">
            <v>70223</v>
          </cell>
          <cell r="B28">
            <v>79142</v>
          </cell>
          <cell r="C28">
            <v>-8919</v>
          </cell>
          <cell r="E28" t="str">
            <v>Ounces Poured</v>
          </cell>
          <cell r="G28">
            <v>528550</v>
          </cell>
          <cell r="H28">
            <v>666116</v>
          </cell>
          <cell r="I28">
            <v>-137566</v>
          </cell>
          <cell r="K28">
            <v>666116</v>
          </cell>
          <cell r="L28">
            <v>499263.23</v>
          </cell>
          <cell r="M28">
            <v>60835</v>
          </cell>
          <cell r="N28">
            <v>44904</v>
          </cell>
          <cell r="O28">
            <v>44480</v>
          </cell>
        </row>
        <row r="30">
          <cell r="I30">
            <v>323186</v>
          </cell>
        </row>
        <row r="31">
          <cell r="A31" t="str">
            <v>Density factors used to convert BCM's  to Tonnes:</v>
          </cell>
        </row>
        <row r="32">
          <cell r="A32" t="str">
            <v>Waste = 2.85</v>
          </cell>
        </row>
        <row r="33">
          <cell r="A33" t="str">
            <v>Ice = .87</v>
          </cell>
        </row>
        <row r="34">
          <cell r="A34" t="str">
            <v>Ore Actual = 2.85</v>
          </cell>
        </row>
        <row r="37">
          <cell r="M37" t="str">
            <v>Average Grade Calculation:</v>
          </cell>
        </row>
        <row r="38">
          <cell r="N38" t="str">
            <v>Jan</v>
          </cell>
        </row>
        <row r="39">
          <cell r="N39" t="str">
            <v>actual</v>
          </cell>
        </row>
        <row r="40">
          <cell r="M40" t="str">
            <v>HG =</v>
          </cell>
          <cell r="N40">
            <v>218809</v>
          </cell>
          <cell r="O40" t="str">
            <v>HG =</v>
          </cell>
        </row>
        <row r="41">
          <cell r="M41" t="str">
            <v>grade =</v>
          </cell>
          <cell r="N41">
            <v>5.4980000000000002</v>
          </cell>
          <cell r="O41" t="str">
            <v>grade =</v>
          </cell>
        </row>
        <row r="42">
          <cell r="M42" t="str">
            <v>grams =</v>
          </cell>
          <cell r="N42">
            <v>1203011.882</v>
          </cell>
          <cell r="O42" t="str">
            <v>grams =</v>
          </cell>
        </row>
        <row r="43">
          <cell r="M43" t="str">
            <v>LG =</v>
          </cell>
          <cell r="N43">
            <v>17884</v>
          </cell>
          <cell r="O43" t="str">
            <v>LG =</v>
          </cell>
        </row>
        <row r="44">
          <cell r="M44" t="str">
            <v>grade =</v>
          </cell>
          <cell r="N44">
            <v>1.3169999999999999</v>
          </cell>
          <cell r="O44" t="str">
            <v>grade =</v>
          </cell>
        </row>
        <row r="45">
          <cell r="M45" t="str">
            <v>grams =</v>
          </cell>
          <cell r="N45">
            <v>23553.227999999999</v>
          </cell>
          <cell r="O45" t="str">
            <v>grams =</v>
          </cell>
        </row>
        <row r="46">
          <cell r="M46" t="str">
            <v>total HGLG =</v>
          </cell>
          <cell r="N46">
            <v>236693</v>
          </cell>
          <cell r="O46" t="str">
            <v>total HGLG =</v>
          </cell>
        </row>
        <row r="47">
          <cell r="M47" t="str">
            <v>total gr =</v>
          </cell>
          <cell r="N47">
            <v>1226565.1099999999</v>
          </cell>
          <cell r="O47" t="str">
            <v>total gr =</v>
          </cell>
        </row>
        <row r="48">
          <cell r="M48" t="str">
            <v>aver gr =</v>
          </cell>
          <cell r="N48">
            <v>5.1820928798063308</v>
          </cell>
          <cell r="O48" t="str">
            <v>aver gr =</v>
          </cell>
        </row>
        <row r="50">
          <cell r="E50" t="str">
            <v>Adjustment to Stockpile:</v>
          </cell>
        </row>
        <row r="51">
          <cell r="A51">
            <v>0</v>
          </cell>
          <cell r="B51">
            <v>0</v>
          </cell>
          <cell r="C51">
            <v>0</v>
          </cell>
          <cell r="E51" t="str">
            <v>Tonnes of Ore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Grade</v>
          </cell>
          <cell r="K52">
            <v>0</v>
          </cell>
          <cell r="L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E53" t="str">
            <v xml:space="preserve">Ounces </v>
          </cell>
          <cell r="G53">
            <v>0</v>
          </cell>
          <cell r="H53">
            <v>0</v>
          </cell>
          <cell r="I53">
            <v>0</v>
          </cell>
          <cell r="K53">
            <v>0</v>
          </cell>
          <cell r="L53">
            <v>0</v>
          </cell>
        </row>
        <row r="54">
          <cell r="A54">
            <v>93474</v>
          </cell>
          <cell r="B54">
            <v>0</v>
          </cell>
          <cell r="C54">
            <v>93474</v>
          </cell>
          <cell r="E54" t="str">
            <v>Net Ounces Mined</v>
          </cell>
          <cell r="G54">
            <v>550655</v>
          </cell>
          <cell r="H54">
            <v>0</v>
          </cell>
          <cell r="I54">
            <v>550655</v>
          </cell>
          <cell r="K54">
            <v>0</v>
          </cell>
          <cell r="L54">
            <v>0</v>
          </cell>
        </row>
        <row r="57">
          <cell r="E57" t="str">
            <v>Final Settlement Adjustments</v>
          </cell>
        </row>
        <row r="58">
          <cell r="E58" t="str">
            <v>Ounces Extracted</v>
          </cell>
          <cell r="G58">
            <v>0</v>
          </cell>
        </row>
        <row r="71">
          <cell r="A71">
            <v>-272.60059681697612</v>
          </cell>
          <cell r="B71">
            <v>0</v>
          </cell>
          <cell r="C71">
            <v>-272.60059681697612</v>
          </cell>
          <cell r="E71" t="str">
            <v>Capitalized Commissioning Costs</v>
          </cell>
          <cell r="G71">
            <v>-178.76793994259219</v>
          </cell>
          <cell r="H71">
            <v>0</v>
          </cell>
          <cell r="I71">
            <v>-178.76793994259219</v>
          </cell>
          <cell r="K71">
            <v>0</v>
          </cell>
          <cell r="M71">
            <v>93.832656874383929</v>
          </cell>
          <cell r="N71">
            <v>0</v>
          </cell>
          <cell r="O71">
            <v>-272.60059681697612</v>
          </cell>
        </row>
        <row r="72">
          <cell r="A72">
            <v>203.60258620689655</v>
          </cell>
          <cell r="B72">
            <v>138.27496277216565</v>
          </cell>
          <cell r="C72">
            <v>65.327623434730896</v>
          </cell>
          <cell r="E72" t="str">
            <v>Taxes &amp; Finance Costs</v>
          </cell>
          <cell r="G72">
            <v>329.10719805696624</v>
          </cell>
          <cell r="H72">
            <v>128.50975959742888</v>
          </cell>
          <cell r="I72">
            <v>200.59743845953736</v>
          </cell>
          <cell r="K72">
            <v>107.80231249908678</v>
          </cell>
          <cell r="M72">
            <v>125.50461185006969</v>
          </cell>
          <cell r="N72">
            <v>-9.7652031747367687</v>
          </cell>
          <cell r="O72">
            <v>203.60258620689655</v>
          </cell>
        </row>
        <row r="73">
          <cell r="A73">
            <v>150.0118700265252</v>
          </cell>
          <cell r="B73">
            <v>114.95975369259871</v>
          </cell>
          <cell r="C73">
            <v>35.052116333926492</v>
          </cell>
          <cell r="E73" t="str">
            <v>Deprec., Deplet., &amp; Amort.</v>
          </cell>
          <cell r="G73">
            <v>124.87188120998013</v>
          </cell>
          <cell r="H73">
            <v>112.77803550016708</v>
          </cell>
          <cell r="I73">
            <v>12.093845709813053</v>
          </cell>
          <cell r="K73">
            <v>84.880503022126547</v>
          </cell>
          <cell r="M73">
            <v>-25.13998881654507</v>
          </cell>
          <cell r="N73">
            <v>-2.1817181924316316</v>
          </cell>
          <cell r="O73">
            <v>150.0118700265252</v>
          </cell>
        </row>
        <row r="74">
          <cell r="A74">
            <v>81.013859416445626</v>
          </cell>
          <cell r="B74">
            <v>253.23471646476435</v>
          </cell>
          <cell r="C74">
            <v>-172.22085704831872</v>
          </cell>
          <cell r="E74" t="str">
            <v>TOTAL COST PER OUNCE</v>
          </cell>
          <cell r="G74">
            <v>275.21113932435418</v>
          </cell>
          <cell r="H74">
            <v>241.28779509759596</v>
          </cell>
          <cell r="I74">
            <v>33.923344226758218</v>
          </cell>
          <cell r="K74">
            <v>192.68281552121334</v>
          </cell>
          <cell r="M74">
            <v>194.19727990790855</v>
          </cell>
          <cell r="N74">
            <v>-11.946921367168386</v>
          </cell>
          <cell r="O74">
            <v>81.013859416445626</v>
          </cell>
        </row>
        <row r="78">
          <cell r="A78" t="str">
            <v>See Section 2 for Operation Costs, Operation Capital and Project Capital cost details.</v>
          </cell>
        </row>
        <row r="85">
          <cell r="A85" t="str">
            <v>Краткий производственный отчет</v>
          </cell>
        </row>
        <row r="86">
          <cell r="A86" t="str">
            <v>31 августа 2002 года</v>
          </cell>
        </row>
        <row r="87">
          <cell r="A87" t="str">
            <v>Таблица 1.1</v>
          </cell>
        </row>
        <row r="90">
          <cell r="A90" t="str">
            <v>Текущий месяц</v>
          </cell>
          <cell r="G90" t="str">
            <v>За период с начала года</v>
          </cell>
          <cell r="K90" t="str">
            <v xml:space="preserve">Годовой </v>
          </cell>
          <cell r="L90" t="str">
            <v>Прогноз</v>
          </cell>
        </row>
        <row r="91">
          <cell r="A91" t="str">
            <v>Фактически</v>
          </cell>
          <cell r="B91" t="str">
            <v>Бюджет</v>
          </cell>
          <cell r="C91" t="str">
            <v>Расхож.</v>
          </cell>
          <cell r="E91" t="str">
            <v>Горный отдел</v>
          </cell>
          <cell r="G91" t="str">
            <v>Фактически</v>
          </cell>
          <cell r="H91" t="str">
            <v>Бюджет</v>
          </cell>
          <cell r="I91" t="str">
            <v>Расхож.</v>
          </cell>
          <cell r="K91" t="str">
            <v>бюджет</v>
          </cell>
          <cell r="L91" t="str">
            <v>2002 г.</v>
          </cell>
        </row>
        <row r="93">
          <cell r="E93" t="str">
            <v>БКМ:</v>
          </cell>
        </row>
        <row r="94">
          <cell r="A94">
            <v>63450</v>
          </cell>
          <cell r="B94">
            <v>0</v>
          </cell>
          <cell r="C94">
            <v>63450</v>
          </cell>
          <cell r="E94" t="str">
            <v>Лед</v>
          </cell>
          <cell r="G94">
            <v>876700</v>
          </cell>
          <cell r="H94">
            <v>0</v>
          </cell>
          <cell r="I94">
            <v>876700</v>
          </cell>
          <cell r="K94">
            <v>0</v>
          </cell>
          <cell r="L94">
            <v>629831</v>
          </cell>
        </row>
        <row r="95">
          <cell r="A95">
            <v>1862605</v>
          </cell>
          <cell r="B95">
            <v>1447742</v>
          </cell>
          <cell r="C95">
            <v>414863</v>
          </cell>
          <cell r="E95" t="str">
            <v>Пустая порода ( в т.ч. низкосортная руда)</v>
          </cell>
          <cell r="G95">
            <v>17160399</v>
          </cell>
          <cell r="H95">
            <v>17131817</v>
          </cell>
          <cell r="I95">
            <v>28582</v>
          </cell>
          <cell r="K95">
            <v>17131818</v>
          </cell>
          <cell r="L95">
            <v>17047817</v>
          </cell>
        </row>
        <row r="96">
          <cell r="A96">
            <v>173750</v>
          </cell>
          <cell r="B96">
            <v>164258</v>
          </cell>
          <cell r="C96">
            <v>9492</v>
          </cell>
          <cell r="E96" t="str">
            <v>Руда</v>
          </cell>
          <cell r="G96">
            <v>1633299</v>
          </cell>
          <cell r="H96">
            <v>1848183</v>
          </cell>
          <cell r="I96">
            <v>-214884</v>
          </cell>
          <cell r="K96">
            <v>1848183</v>
          </cell>
          <cell r="L96">
            <v>1131096</v>
          </cell>
        </row>
        <row r="97">
          <cell r="A97">
            <v>2099805</v>
          </cell>
          <cell r="B97">
            <v>1612000</v>
          </cell>
          <cell r="C97">
            <v>487805</v>
          </cell>
          <cell r="E97" t="str">
            <v>Всего по БКМ</v>
          </cell>
          <cell r="G97">
            <v>19670398</v>
          </cell>
          <cell r="H97">
            <v>18980000</v>
          </cell>
          <cell r="I97">
            <v>690398</v>
          </cell>
          <cell r="K97">
            <v>18980000</v>
          </cell>
          <cell r="L97">
            <v>18808744</v>
          </cell>
        </row>
        <row r="99">
          <cell r="E99" t="str">
            <v>Тонны:</v>
          </cell>
        </row>
        <row r="100">
          <cell r="A100">
            <v>5858813.25</v>
          </cell>
          <cell r="B100">
            <v>4594200</v>
          </cell>
          <cell r="C100">
            <v>1264613.25</v>
          </cell>
          <cell r="E100" t="str">
            <v>Всего добыто тонн</v>
          </cell>
          <cell r="G100">
            <v>54324768.299999997</v>
          </cell>
          <cell r="H100">
            <v>54266274.050000012</v>
          </cell>
          <cell r="I100">
            <v>58494.249999985099</v>
          </cell>
          <cell r="K100">
            <v>54265639.150000006</v>
          </cell>
          <cell r="L100">
            <v>53656206.170000002</v>
          </cell>
        </row>
        <row r="101">
          <cell r="A101">
            <v>495189</v>
          </cell>
          <cell r="B101">
            <v>467500</v>
          </cell>
          <cell r="C101">
            <v>27689</v>
          </cell>
          <cell r="E101" t="str">
            <v>Добытая руда в тоннах</v>
          </cell>
          <cell r="G101">
            <v>4654904</v>
          </cell>
          <cell r="H101">
            <v>5439960</v>
          </cell>
          <cell r="I101">
            <v>-785056</v>
          </cell>
          <cell r="K101">
            <v>5439960</v>
          </cell>
          <cell r="L101">
            <v>4521972</v>
          </cell>
        </row>
        <row r="102">
          <cell r="A102">
            <v>5.8710000000000004</v>
          </cell>
          <cell r="B102">
            <v>6.4</v>
          </cell>
          <cell r="C102">
            <v>-0.52899999999999991</v>
          </cell>
          <cell r="E102" t="str">
            <v>Содержание (г/т)</v>
          </cell>
          <cell r="G102">
            <v>3.6794070896843416</v>
          </cell>
          <cell r="H102">
            <v>4.6681921161699726</v>
          </cell>
          <cell r="I102">
            <v>-0.98878502648563105</v>
          </cell>
          <cell r="K102">
            <v>4.6681921161699726</v>
          </cell>
          <cell r="L102">
            <v>3.448889671957279</v>
          </cell>
        </row>
        <row r="103">
          <cell r="A103">
            <v>93474</v>
          </cell>
          <cell r="B103">
            <v>96195</v>
          </cell>
          <cell r="C103">
            <v>-2721</v>
          </cell>
          <cell r="E103" t="str">
            <v>Добытых унций</v>
          </cell>
          <cell r="G103">
            <v>550655</v>
          </cell>
          <cell r="H103">
            <v>816461</v>
          </cell>
          <cell r="I103">
            <v>-265806</v>
          </cell>
          <cell r="K103">
            <v>816461</v>
          </cell>
          <cell r="L103">
            <v>501416</v>
          </cell>
        </row>
        <row r="106">
          <cell r="E106" t="str">
            <v>Фабрика</v>
          </cell>
        </row>
        <row r="108">
          <cell r="A108">
            <v>479392</v>
          </cell>
          <cell r="B108">
            <v>467500</v>
          </cell>
          <cell r="C108">
            <v>11892</v>
          </cell>
          <cell r="E108" t="str">
            <v>Тонны переработанной руды</v>
          </cell>
          <cell r="G108">
            <v>5611124</v>
          </cell>
          <cell r="H108">
            <v>5439960</v>
          </cell>
          <cell r="I108">
            <v>171164</v>
          </cell>
          <cell r="K108">
            <v>5439960</v>
          </cell>
          <cell r="L108">
            <v>5552398</v>
          </cell>
        </row>
        <row r="109">
          <cell r="A109">
            <v>5.1970000000000001</v>
          </cell>
          <cell r="B109">
            <v>6.4</v>
          </cell>
          <cell r="C109">
            <v>-1.2030000000000003</v>
          </cell>
          <cell r="E109" t="str">
            <v>Содержание (г/т)</v>
          </cell>
          <cell r="G109">
            <v>3.7110215837325997</v>
          </cell>
          <cell r="H109">
            <v>4.6681921161699726</v>
          </cell>
          <cell r="I109">
            <v>-0.95717053243737293</v>
          </cell>
          <cell r="K109">
            <v>4.6681921161699726</v>
          </cell>
          <cell r="L109">
            <v>3.574968863881876</v>
          </cell>
        </row>
        <row r="110">
          <cell r="A110">
            <v>0.8286</v>
          </cell>
          <cell r="B110">
            <v>0.83</v>
          </cell>
          <cell r="C110">
            <v>-1.3999999999999568E-3</v>
          </cell>
          <cell r="E110" t="str">
            <v>Извлечение</v>
          </cell>
          <cell r="G110">
            <v>0.78126741103103181</v>
          </cell>
          <cell r="H110">
            <v>0.81715354438240162</v>
          </cell>
          <cell r="I110">
            <v>-3.5886133351369809E-2</v>
          </cell>
          <cell r="K110">
            <v>0.81715354438240162</v>
          </cell>
          <cell r="L110">
            <v>0.77441666235754436</v>
          </cell>
        </row>
        <row r="111">
          <cell r="A111">
            <v>66370</v>
          </cell>
          <cell r="B111">
            <v>79842</v>
          </cell>
          <cell r="C111">
            <v>-13472</v>
          </cell>
          <cell r="E111" t="str">
            <v>Извлеченных унций</v>
          </cell>
          <cell r="G111">
            <v>523039</v>
          </cell>
          <cell r="H111">
            <v>667174</v>
          </cell>
          <cell r="I111">
            <v>-144135</v>
          </cell>
          <cell r="K111">
            <v>667174</v>
          </cell>
          <cell r="L111">
            <v>494218</v>
          </cell>
        </row>
        <row r="113">
          <cell r="A113">
            <v>3853</v>
          </cell>
          <cell r="B113">
            <v>-700</v>
          </cell>
          <cell r="C113">
            <v>4553</v>
          </cell>
          <cell r="E113" t="str">
            <v>Изменение унций в незавершенном производстве</v>
          </cell>
          <cell r="G113">
            <v>5511</v>
          </cell>
          <cell r="H113">
            <v>-1059</v>
          </cell>
          <cell r="I113">
            <v>6570</v>
          </cell>
          <cell r="K113">
            <v>-1058</v>
          </cell>
          <cell r="L113">
            <v>5045.2299999999814</v>
          </cell>
        </row>
        <row r="115">
          <cell r="A115">
            <v>70223</v>
          </cell>
          <cell r="B115">
            <v>79142</v>
          </cell>
          <cell r="C115">
            <v>-8919</v>
          </cell>
          <cell r="E115" t="str">
            <v>Отлитых унций</v>
          </cell>
          <cell r="G115">
            <v>528550</v>
          </cell>
          <cell r="H115">
            <v>666116</v>
          </cell>
          <cell r="I115">
            <v>-137566</v>
          </cell>
          <cell r="K115">
            <v>666116</v>
          </cell>
          <cell r="L115">
            <v>499263.23</v>
          </cell>
        </row>
        <row r="117">
          <cell r="A117" t="str">
            <v>Плотность факторов использованных для конвертации куб. м. в тонны:</v>
          </cell>
        </row>
        <row r="118">
          <cell r="A118" t="str">
            <v>Пустая порода = 2,85</v>
          </cell>
        </row>
        <row r="119">
          <cell r="A119" t="str">
            <v>Лед = 0.87</v>
          </cell>
        </row>
        <row r="120">
          <cell r="A120" t="str">
            <v>Фактическая руда = 2,85</v>
          </cell>
        </row>
      </sheetData>
      <sheetData sheetId="10" refreshError="1">
        <row r="1">
          <cell r="A1" t="str">
            <v>KUMTOR GOLD COMPANY</v>
          </cell>
        </row>
        <row r="2">
          <cell r="A2" t="str">
            <v>Capital Cost Summary Report</v>
          </cell>
        </row>
        <row r="3">
          <cell r="A3" t="str">
            <v>December 31, 2002</v>
          </cell>
        </row>
        <row r="4">
          <cell r="A4" t="str">
            <v>(Thousands of Dollars)</v>
          </cell>
        </row>
        <row r="5">
          <cell r="A5" t="str">
            <v>Table 1.4</v>
          </cell>
        </row>
        <row r="8">
          <cell r="A8" t="str">
            <v>Project</v>
          </cell>
          <cell r="C8" t="str">
            <v>Monthly</v>
          </cell>
          <cell r="D8" t="str">
            <v xml:space="preserve">Monthly </v>
          </cell>
          <cell r="E8" t="str">
            <v>Year-to-Date</v>
          </cell>
          <cell r="F8" t="str">
            <v>Year-to-Date</v>
          </cell>
          <cell r="H8">
            <v>2002</v>
          </cell>
          <cell r="I8">
            <v>2002</v>
          </cell>
        </row>
        <row r="9">
          <cell r="A9" t="str">
            <v>Description</v>
          </cell>
          <cell r="C9" t="str">
            <v>Actual</v>
          </cell>
          <cell r="D9" t="str">
            <v>Budget</v>
          </cell>
          <cell r="E9" t="str">
            <v>Actual</v>
          </cell>
          <cell r="F9" t="str">
            <v>Budget</v>
          </cell>
          <cell r="H9" t="str">
            <v>Budget</v>
          </cell>
          <cell r="I9" t="str">
            <v>Forecast</v>
          </cell>
        </row>
        <row r="12">
          <cell r="A12" t="str">
            <v>2002  Capital Projects</v>
          </cell>
        </row>
        <row r="14">
          <cell r="A14" t="str">
            <v>Capital</v>
          </cell>
          <cell r="C14">
            <v>2803.444</v>
          </cell>
          <cell r="D14">
            <v>15.75</v>
          </cell>
          <cell r="E14">
            <v>8610.179909025459</v>
          </cell>
          <cell r="F14">
            <v>4960.5</v>
          </cell>
          <cell r="G14">
            <v>0</v>
          </cell>
          <cell r="H14">
            <v>4960.5</v>
          </cell>
          <cell r="I14">
            <v>7258.3514000000005</v>
          </cell>
        </row>
        <row r="15">
          <cell r="A15" t="str">
            <v>Development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 t="str">
            <v xml:space="preserve"> </v>
          </cell>
        </row>
        <row r="16">
          <cell r="A16" t="str">
            <v>Decommissioning/Reclamation</v>
          </cell>
          <cell r="C16">
            <v>0</v>
          </cell>
          <cell r="D16">
            <v>2E-3</v>
          </cell>
          <cell r="E16">
            <v>2E-3</v>
          </cell>
          <cell r="F16">
            <v>0</v>
          </cell>
          <cell r="H16">
            <v>0</v>
          </cell>
          <cell r="I16">
            <v>4.0000000000000001E-3</v>
          </cell>
        </row>
        <row r="18">
          <cell r="A18" t="str">
            <v>Total Capital Projects</v>
          </cell>
          <cell r="C18">
            <v>2803.444</v>
          </cell>
          <cell r="D18">
            <v>15.752000000000001</v>
          </cell>
          <cell r="E18">
            <v>8610.1819090254594</v>
          </cell>
          <cell r="F18">
            <v>4960.5</v>
          </cell>
          <cell r="H18">
            <v>4960.5</v>
          </cell>
          <cell r="I18">
            <v>7258.3554000000004</v>
          </cell>
        </row>
        <row r="22">
          <cell r="A22" t="str">
            <v>КУМТОР ГОЛД КОМПАНИ</v>
          </cell>
        </row>
        <row r="23">
          <cell r="A23" t="str">
            <v>Краткий отчет о проектных затратах</v>
          </cell>
        </row>
        <row r="24">
          <cell r="A24" t="str">
            <v>31 августа 2002 года</v>
          </cell>
        </row>
        <row r="25">
          <cell r="A25" t="str">
            <v>(Доллары в тыс.)</v>
          </cell>
        </row>
        <row r="26">
          <cell r="A26" t="str">
            <v>(Таблица 1.4)</v>
          </cell>
        </row>
        <row r="29">
          <cell r="A29" t="str">
            <v>Описание проекта</v>
          </cell>
          <cell r="C29" t="str">
            <v>Ежемесячно</v>
          </cell>
          <cell r="D29" t="str">
            <v>Ежемесячный</v>
          </cell>
          <cell r="E29" t="str">
            <v>За год</v>
          </cell>
          <cell r="F29" t="str">
            <v>За год</v>
          </cell>
          <cell r="H29" t="str">
            <v>Бюджет</v>
          </cell>
          <cell r="I29" t="str">
            <v>Прогноз</v>
          </cell>
        </row>
        <row r="30">
          <cell r="C30" t="str">
            <v>фактически</v>
          </cell>
          <cell r="D30" t="str">
            <v>бюджет</v>
          </cell>
          <cell r="E30" t="str">
            <v>фактически</v>
          </cell>
          <cell r="F30" t="str">
            <v>по бюджету</v>
          </cell>
          <cell r="H30" t="str">
            <v>на 2002 г.</v>
          </cell>
          <cell r="I30" t="str">
            <v>на 2002 г.</v>
          </cell>
        </row>
        <row r="33">
          <cell r="A33" t="str">
            <v xml:space="preserve">Капитальные проекты 2002 года  </v>
          </cell>
        </row>
        <row r="34">
          <cell r="A34" t="str">
            <v>Капитал</v>
          </cell>
          <cell r="C34">
            <v>2803.444</v>
          </cell>
          <cell r="D34">
            <v>15.75</v>
          </cell>
          <cell r="E34">
            <v>8610.179909025459</v>
          </cell>
          <cell r="F34">
            <v>4960.5</v>
          </cell>
          <cell r="G34">
            <v>0</v>
          </cell>
          <cell r="H34">
            <v>4960.5</v>
          </cell>
          <cell r="I34">
            <v>7258.3514000000005</v>
          </cell>
        </row>
        <row r="35">
          <cell r="A35" t="str">
            <v>Развитие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</row>
        <row r="36">
          <cell r="A36" t="str">
            <v>Вывод из эксплуатации/рекультивация</v>
          </cell>
          <cell r="C36">
            <v>0</v>
          </cell>
          <cell r="D36">
            <v>2E-3</v>
          </cell>
          <cell r="E36">
            <v>2E-3</v>
          </cell>
          <cell r="F36">
            <v>0</v>
          </cell>
          <cell r="H36">
            <v>0</v>
          </cell>
          <cell r="I36">
            <v>4.0000000000000001E-3</v>
          </cell>
        </row>
        <row r="38">
          <cell r="A38" t="str">
            <v>Итого капитальных проектов</v>
          </cell>
          <cell r="C38">
            <v>2803.444</v>
          </cell>
          <cell r="D38">
            <v>15.752000000000001</v>
          </cell>
          <cell r="E38">
            <v>8610.1819090254594</v>
          </cell>
          <cell r="F38">
            <v>4960.5</v>
          </cell>
          <cell r="H38">
            <v>4960.5</v>
          </cell>
          <cell r="I38">
            <v>7258.3554000000004</v>
          </cell>
        </row>
      </sheetData>
      <sheetData sheetId="11" refreshError="1">
        <row r="1">
          <cell r="A1" t="str">
            <v>Kumtor Operating Company</v>
          </cell>
        </row>
        <row r="2">
          <cell r="A2" t="str">
            <v>Cost Summary</v>
          </cell>
        </row>
        <row r="3">
          <cell r="A3" t="str">
            <v>December 31, 2002</v>
          </cell>
        </row>
        <row r="4">
          <cell r="A4" t="str">
            <v>Table 1.2</v>
          </cell>
        </row>
        <row r="6">
          <cell r="A6" t="str">
            <v>Current Month</v>
          </cell>
          <cell r="E6" t="str">
            <v>($000's)</v>
          </cell>
          <cell r="G6" t="str">
            <v>Year To Date</v>
          </cell>
          <cell r="K6" t="str">
            <v>Annual</v>
          </cell>
          <cell r="L6" t="str">
            <v>2002</v>
          </cell>
        </row>
        <row r="7">
          <cell r="A7" t="str">
            <v>Actual</v>
          </cell>
          <cell r="B7" t="str">
            <v>Budget</v>
          </cell>
          <cell r="C7" t="str">
            <v>Variance</v>
          </cell>
          <cell r="G7" t="str">
            <v>Actual</v>
          </cell>
          <cell r="H7" t="str">
            <v>Budget</v>
          </cell>
          <cell r="I7" t="str">
            <v>Variance</v>
          </cell>
          <cell r="K7" t="str">
            <v>Budget</v>
          </cell>
          <cell r="L7" t="str">
            <v>Forecast</v>
          </cell>
        </row>
        <row r="8">
          <cell r="E8" t="str">
            <v>Operating Costs</v>
          </cell>
        </row>
        <row r="9">
          <cell r="A9" t="e">
            <v>#REF!</v>
          </cell>
          <cell r="B9" t="e">
            <v>#REF!</v>
          </cell>
          <cell r="C9" t="e">
            <v>#REF!</v>
          </cell>
          <cell r="E9" t="str">
            <v>Mining</v>
          </cell>
          <cell r="G9" t="e">
            <v>#REF!</v>
          </cell>
          <cell r="H9" t="e">
            <v>#REF!</v>
          </cell>
          <cell r="I9" t="e">
            <v>#REF!</v>
          </cell>
          <cell r="K9" t="e">
            <v>#REF!</v>
          </cell>
          <cell r="L9" t="e">
            <v>#REF!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Milling</v>
          </cell>
          <cell r="G10">
            <v>6615.0585045024045</v>
          </cell>
          <cell r="H10">
            <v>7307.6092799999988</v>
          </cell>
          <cell r="I10">
            <v>692.55077549759426</v>
          </cell>
          <cell r="K10">
            <v>7307.6112800000001</v>
          </cell>
          <cell r="L10">
            <v>29528.236859999997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Site Administration</v>
          </cell>
          <cell r="G11">
            <v>6025.6056316100467</v>
          </cell>
          <cell r="H11">
            <v>6661.2034999999996</v>
          </cell>
          <cell r="I11">
            <v>635.59786838995296</v>
          </cell>
          <cell r="K11">
            <v>6661.2054999999991</v>
          </cell>
          <cell r="L11">
            <v>23988.095699999991</v>
          </cell>
        </row>
        <row r="12">
          <cell r="A12">
            <v>0</v>
          </cell>
          <cell r="B12">
            <v>0</v>
          </cell>
          <cell r="C12">
            <v>0</v>
          </cell>
          <cell r="E12" t="str">
            <v>Maintenance</v>
          </cell>
          <cell r="G12">
            <v>424.8348213507735</v>
          </cell>
          <cell r="H12">
            <v>17193.346880000001</v>
          </cell>
          <cell r="I12">
            <v>16768.512058649227</v>
          </cell>
          <cell r="K12">
            <v>17193.346980000002</v>
          </cell>
          <cell r="L12">
            <v>0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Total Site Costs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Bishkek Administration</v>
          </cell>
          <cell r="G15">
            <v>1869.0335691890339</v>
          </cell>
          <cell r="H15">
            <v>1718.8715499999998</v>
          </cell>
          <cell r="I15">
            <v>-150.16201918903403</v>
          </cell>
          <cell r="K15">
            <v>1718.8715499999998</v>
          </cell>
          <cell r="L15">
            <v>7742.7088300000005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Management Fees</v>
          </cell>
          <cell r="G16">
            <v>1169.8807899999999</v>
          </cell>
          <cell r="H16">
            <v>0</v>
          </cell>
          <cell r="I16">
            <v>-1169.8807899999999</v>
          </cell>
          <cell r="K16">
            <v>0</v>
          </cell>
          <cell r="L16">
            <v>5358.1604479631014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Operating Cash Costs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 t="e">
            <v>#N/A</v>
          </cell>
          <cell r="B19">
            <v>0</v>
          </cell>
          <cell r="C19" t="e">
            <v>#N/A</v>
          </cell>
          <cell r="E19" t="str">
            <v>Taxes</v>
          </cell>
          <cell r="G19" t="e">
            <v>#N/A</v>
          </cell>
          <cell r="H19">
            <v>6731.9725000000008</v>
          </cell>
          <cell r="I19" t="e">
            <v>#N/A</v>
          </cell>
          <cell r="K19">
            <v>6731.9724999999999</v>
          </cell>
          <cell r="L19">
            <v>4523.1974836990221</v>
          </cell>
        </row>
        <row r="21">
          <cell r="A21">
            <v>0</v>
          </cell>
          <cell r="B21">
            <v>0</v>
          </cell>
          <cell r="C21">
            <v>0</v>
          </cell>
          <cell r="E21" t="str">
            <v>Exploration</v>
          </cell>
          <cell r="G21">
            <v>607.22991999999999</v>
          </cell>
          <cell r="H21">
            <v>3343.1350000000002</v>
          </cell>
          <cell r="I21">
            <v>2735.9050800000005</v>
          </cell>
          <cell r="K21">
            <v>3343.1350000000002</v>
          </cell>
          <cell r="L21">
            <v>1736.43715</v>
          </cell>
        </row>
        <row r="23">
          <cell r="A23">
            <v>0</v>
          </cell>
          <cell r="B23">
            <v>0</v>
          </cell>
          <cell r="C23">
            <v>0</v>
          </cell>
          <cell r="E23" t="str">
            <v>Other Income/Expense</v>
          </cell>
          <cell r="G23">
            <v>366.43979339765343</v>
          </cell>
          <cell r="H23">
            <v>2919.26827</v>
          </cell>
          <cell r="I23">
            <v>2552.8284766023467</v>
          </cell>
          <cell r="K23">
            <v>2919.26827</v>
          </cell>
          <cell r="L23">
            <v>0</v>
          </cell>
        </row>
        <row r="24">
          <cell r="A24" t="e">
            <v>#REF!</v>
          </cell>
          <cell r="B24" t="e">
            <v>#REF!</v>
          </cell>
          <cell r="C24" t="e">
            <v>#REF!</v>
          </cell>
          <cell r="E24" t="str">
            <v>Total Cash Costs</v>
          </cell>
          <cell r="G24" t="e">
            <v>#REF!</v>
          </cell>
          <cell r="H24" t="e">
            <v>#REF!</v>
          </cell>
          <cell r="I24" t="e">
            <v>#REF!</v>
          </cell>
          <cell r="K24" t="e">
            <v>#REF!</v>
          </cell>
          <cell r="L24" t="e">
            <v>#REF!</v>
          </cell>
        </row>
        <row r="26">
          <cell r="A26">
            <v>609.37587883049844</v>
          </cell>
          <cell r="B26">
            <v>0</v>
          </cell>
          <cell r="C26">
            <v>-609.37587883049844</v>
          </cell>
          <cell r="E26" t="str">
            <v>Interest &amp; Financing</v>
          </cell>
          <cell r="G26">
            <v>6417.2945368729497</v>
          </cell>
          <cell r="H26">
            <v>331.52600000000001</v>
          </cell>
          <cell r="I26">
            <v>-6085.7685368729499</v>
          </cell>
          <cell r="K26">
            <v>331.52600000000001</v>
          </cell>
          <cell r="L26">
            <v>12821.420355668119</v>
          </cell>
        </row>
        <row r="28">
          <cell r="A28">
            <v>0</v>
          </cell>
          <cell r="B28" t="e">
            <v>#REF!</v>
          </cell>
          <cell r="C28" t="e">
            <v>#REF!</v>
          </cell>
          <cell r="E28" t="str">
            <v>Deprec., Deplet., &amp;  Reclamation.</v>
          </cell>
          <cell r="G28">
            <v>9758.6322099999998</v>
          </cell>
          <cell r="H28" t="e">
            <v>#REF!</v>
          </cell>
          <cell r="I28" t="e">
            <v>#REF!</v>
          </cell>
          <cell r="K28" t="e">
            <v>#REF!</v>
          </cell>
          <cell r="L28">
            <v>35174.37928489544</v>
          </cell>
        </row>
        <row r="29">
          <cell r="A29" t="e">
            <v>#REF!</v>
          </cell>
          <cell r="B29" t="e">
            <v>#REF!</v>
          </cell>
          <cell r="C29" t="e">
            <v>#REF!</v>
          </cell>
          <cell r="E29" t="str">
            <v>Total KOC Costs</v>
          </cell>
          <cell r="G29" t="e">
            <v>#REF!</v>
          </cell>
          <cell r="H29" t="e">
            <v>#REF!</v>
          </cell>
          <cell r="I29" t="e">
            <v>#REF!</v>
          </cell>
          <cell r="K29" t="e">
            <v>#REF!</v>
          </cell>
          <cell r="L29" t="e">
            <v>#REF!</v>
          </cell>
        </row>
      </sheetData>
      <sheetData sheetId="12" refreshError="1">
        <row r="1">
          <cell r="A1" t="str">
            <v>Kumtor Gold Company</v>
          </cell>
        </row>
        <row r="2">
          <cell r="A2" t="str">
            <v>Operating Cost Summary Report</v>
          </cell>
        </row>
        <row r="3">
          <cell r="A3" t="str">
            <v>December 31, 2002</v>
          </cell>
        </row>
        <row r="5">
          <cell r="A5" t="str">
            <v>Current Month</v>
          </cell>
          <cell r="G5" t="str">
            <v>Year To Date</v>
          </cell>
          <cell r="K5" t="str">
            <v>2002</v>
          </cell>
          <cell r="L5" t="str">
            <v>2002</v>
          </cell>
        </row>
        <row r="6">
          <cell r="A6" t="str">
            <v>Actual</v>
          </cell>
          <cell r="B6" t="str">
            <v>Budget</v>
          </cell>
          <cell r="C6" t="str">
            <v>Variance</v>
          </cell>
          <cell r="E6" t="str">
            <v>Cost By Department</v>
          </cell>
          <cell r="G6" t="str">
            <v>Actual</v>
          </cell>
          <cell r="H6" t="str">
            <v>Budget</v>
          </cell>
          <cell r="I6" t="str">
            <v>Variance</v>
          </cell>
          <cell r="K6" t="str">
            <v>Budget</v>
          </cell>
          <cell r="L6" t="str">
            <v>Forecast</v>
          </cell>
        </row>
        <row r="8">
          <cell r="A8" t="e">
            <v>#REF!</v>
          </cell>
          <cell r="B8" t="e">
            <v>#REF!</v>
          </cell>
          <cell r="C8" t="e">
            <v>#REF!</v>
          </cell>
          <cell r="E8" t="str">
            <v>Mining</v>
          </cell>
          <cell r="G8" t="e">
            <v>#REF!</v>
          </cell>
          <cell r="H8" t="e">
            <v>#REF!</v>
          </cell>
          <cell r="I8" t="e">
            <v>#REF!</v>
          </cell>
          <cell r="K8" t="e">
            <v>#REF!</v>
          </cell>
          <cell r="L8" t="e">
            <v>#REF!</v>
          </cell>
        </row>
        <row r="9">
          <cell r="A9">
            <v>0</v>
          </cell>
          <cell r="B9">
            <v>0</v>
          </cell>
          <cell r="C9">
            <v>0</v>
          </cell>
          <cell r="E9" t="str">
            <v>Milling</v>
          </cell>
          <cell r="G9">
            <v>6615.0585045024045</v>
          </cell>
          <cell r="H9">
            <v>7307.6092799999988</v>
          </cell>
          <cell r="I9">
            <v>692.55077549759426</v>
          </cell>
          <cell r="K9">
            <v>7307.6112800000001</v>
          </cell>
          <cell r="L9">
            <v>29528.236859999997</v>
          </cell>
        </row>
        <row r="10">
          <cell r="A10">
            <v>0</v>
          </cell>
          <cell r="B10">
            <v>0</v>
          </cell>
          <cell r="C10">
            <v>0</v>
          </cell>
          <cell r="E10" t="str">
            <v>Site Administration</v>
          </cell>
          <cell r="G10">
            <v>6025.6056316100467</v>
          </cell>
          <cell r="H10">
            <v>6661.2034999999996</v>
          </cell>
          <cell r="I10">
            <v>635.59786838995296</v>
          </cell>
          <cell r="K10">
            <v>6661.2054999999991</v>
          </cell>
          <cell r="L10">
            <v>23988.095699999991</v>
          </cell>
        </row>
        <row r="11">
          <cell r="A11">
            <v>0</v>
          </cell>
          <cell r="B11">
            <v>0</v>
          </cell>
          <cell r="C11">
            <v>0</v>
          </cell>
          <cell r="E11" t="str">
            <v>Maintenance Costs</v>
          </cell>
          <cell r="G11">
            <v>424.8348213507735</v>
          </cell>
          <cell r="H11">
            <v>17193.346880000001</v>
          </cell>
          <cell r="I11">
            <v>16768.512058649227</v>
          </cell>
          <cell r="K11">
            <v>17193.346980000002</v>
          </cell>
          <cell r="L11">
            <v>0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E12" t="str">
            <v>Total Site Costs</v>
          </cell>
          <cell r="G12" t="e">
            <v>#REF!</v>
          </cell>
          <cell r="H12" t="e">
            <v>#REF!</v>
          </cell>
          <cell r="I12" t="e">
            <v>#REF!</v>
          </cell>
          <cell r="K12" t="e">
            <v>#REF!</v>
          </cell>
          <cell r="L12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Bishkek Administration</v>
          </cell>
          <cell r="G14">
            <v>1869.0335691890339</v>
          </cell>
          <cell r="H14">
            <v>1718.8715499999998</v>
          </cell>
          <cell r="I14">
            <v>-150.16201918903403</v>
          </cell>
          <cell r="K14">
            <v>1718.8715499999998</v>
          </cell>
          <cell r="L14">
            <v>7742.7088300000005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E16" t="str">
            <v xml:space="preserve">Net Operating Costs  </v>
          </cell>
          <cell r="G16" t="e">
            <v>#REF!</v>
          </cell>
          <cell r="H16" t="e">
            <v>#REF!</v>
          </cell>
          <cell r="I16" t="e">
            <v>#REF!</v>
          </cell>
          <cell r="K16" t="e">
            <v>#REF!</v>
          </cell>
          <cell r="L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Net Unit cost per oz/ounces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21">
          <cell r="A21" t="str">
            <v>Current Month</v>
          </cell>
          <cell r="G21" t="str">
            <v>Year To Date</v>
          </cell>
          <cell r="K21" t="str">
            <v>2002</v>
          </cell>
          <cell r="L21" t="str">
            <v>2002</v>
          </cell>
        </row>
        <row r="22">
          <cell r="A22" t="str">
            <v>Actual</v>
          </cell>
          <cell r="B22" t="str">
            <v>Budget</v>
          </cell>
          <cell r="C22" t="str">
            <v>Variance</v>
          </cell>
          <cell r="E22" t="str">
            <v>Cost By Expense Element</v>
          </cell>
          <cell r="G22" t="str">
            <v>Actual</v>
          </cell>
          <cell r="H22" t="str">
            <v>Budget</v>
          </cell>
          <cell r="I22" t="str">
            <v>Variance</v>
          </cell>
          <cell r="K22" t="str">
            <v>Budget</v>
          </cell>
          <cell r="L22" t="str">
            <v>Forecast</v>
          </cell>
        </row>
        <row r="23">
          <cell r="A23">
            <v>3272.8333399999997</v>
          </cell>
          <cell r="B23">
            <v>1779.6747600000001</v>
          </cell>
          <cell r="C23">
            <v>-1493.1585799999996</v>
          </cell>
          <cell r="E23" t="str">
            <v>Employee Costs</v>
          </cell>
          <cell r="G23">
            <v>25012.982010000003</v>
          </cell>
          <cell r="H23">
            <v>22072.20952</v>
          </cell>
          <cell r="I23">
            <v>-2940.772490000003</v>
          </cell>
          <cell r="K23">
            <v>22072.210520000001</v>
          </cell>
          <cell r="L23">
            <v>0</v>
          </cell>
        </row>
        <row r="24">
          <cell r="A24">
            <v>3031.7338</v>
          </cell>
          <cell r="B24">
            <v>2975.68959</v>
          </cell>
          <cell r="C24">
            <v>-56.044210000000021</v>
          </cell>
          <cell r="E24" t="str">
            <v>Operating Materials &amp; Supplies</v>
          </cell>
          <cell r="G24">
            <v>35103.802230000001</v>
          </cell>
          <cell r="H24">
            <v>37039.764060000001</v>
          </cell>
          <cell r="I24">
            <v>1935.9618300000002</v>
          </cell>
          <cell r="K24">
            <v>37039.75806</v>
          </cell>
          <cell r="L24">
            <v>0</v>
          </cell>
        </row>
        <row r="25">
          <cell r="A25">
            <v>358.11601000000002</v>
          </cell>
          <cell r="B25">
            <v>1141.9960000000001</v>
          </cell>
          <cell r="C25">
            <v>783.87999000000013</v>
          </cell>
          <cell r="E25" t="str">
            <v>Maintenance Materials &amp; Supplies</v>
          </cell>
          <cell r="G25">
            <v>19878.732629999999</v>
          </cell>
          <cell r="H25">
            <v>17930.23</v>
          </cell>
          <cell r="I25">
            <v>-1948.502629999999</v>
          </cell>
          <cell r="K25">
            <v>17930.227999999999</v>
          </cell>
          <cell r="L25">
            <v>0</v>
          </cell>
        </row>
        <row r="26">
          <cell r="A26">
            <v>-1.8042499999999999</v>
          </cell>
          <cell r="B26">
            <v>8.1509999999999998</v>
          </cell>
          <cell r="C26">
            <v>9.9552499999999995</v>
          </cell>
          <cell r="E26" t="str">
            <v>Procurement</v>
          </cell>
          <cell r="G26">
            <v>60.918479999999995</v>
          </cell>
          <cell r="H26">
            <v>97.804000000000002</v>
          </cell>
          <cell r="I26">
            <v>36.885520000000007</v>
          </cell>
          <cell r="K26">
            <v>97.804000000000002</v>
          </cell>
          <cell r="L26">
            <v>0</v>
          </cell>
        </row>
        <row r="27">
          <cell r="A27">
            <v>219.34842999999998</v>
          </cell>
          <cell r="B27">
            <v>311.12599999999998</v>
          </cell>
          <cell r="C27">
            <v>91.777569999999997</v>
          </cell>
          <cell r="E27" t="str">
            <v>Camp Catering</v>
          </cell>
          <cell r="G27">
            <v>2520.7168700000007</v>
          </cell>
          <cell r="H27">
            <v>3785.61</v>
          </cell>
          <cell r="I27">
            <v>1264.8931299999995</v>
          </cell>
          <cell r="K27">
            <v>3785.61</v>
          </cell>
          <cell r="L27">
            <v>0</v>
          </cell>
        </row>
        <row r="28">
          <cell r="A28">
            <v>1318.5993700000001</v>
          </cell>
          <cell r="B28">
            <v>890.35199999999998</v>
          </cell>
          <cell r="C28">
            <v>-428.24737000000016</v>
          </cell>
          <cell r="E28" t="str">
            <v>General and Administration</v>
          </cell>
          <cell r="G28">
            <v>12407.506649999999</v>
          </cell>
          <cell r="H28">
            <v>11096.376</v>
          </cell>
          <cell r="I28">
            <v>-1311.1306499999992</v>
          </cell>
          <cell r="K28">
            <v>11096.376</v>
          </cell>
          <cell r="L28">
            <v>0</v>
          </cell>
        </row>
        <row r="29">
          <cell r="A29">
            <v>8198.8266999999996</v>
          </cell>
          <cell r="B29">
            <v>7106.9893499999998</v>
          </cell>
          <cell r="C29">
            <v>-1091.8373499999998</v>
          </cell>
          <cell r="E29" t="str">
            <v>Total Operating Costs</v>
          </cell>
          <cell r="G29">
            <v>94984.658869999999</v>
          </cell>
          <cell r="H29">
            <v>92021.993580000009</v>
          </cell>
          <cell r="I29">
            <v>-2962.6652900000017</v>
          </cell>
          <cell r="K29">
            <v>92021.986580000012</v>
          </cell>
          <cell r="L29">
            <v>0</v>
          </cell>
        </row>
        <row r="31">
          <cell r="A31">
            <v>-148.95555999999999</v>
          </cell>
          <cell r="B31">
            <v>-1.258</v>
          </cell>
          <cell r="C31">
            <v>147.69755999999998</v>
          </cell>
          <cell r="E31" t="str">
            <v>Allocations &amp; recovery</v>
          </cell>
          <cell r="G31">
            <v>-1098.0132699999997</v>
          </cell>
          <cell r="H31">
            <v>-828.452</v>
          </cell>
          <cell r="I31">
            <v>269.56126999999969</v>
          </cell>
          <cell r="K31">
            <v>-828.45699999999999</v>
          </cell>
          <cell r="L31">
            <v>0</v>
          </cell>
        </row>
        <row r="33">
          <cell r="A33">
            <v>8049.8711399999993</v>
          </cell>
          <cell r="B33">
            <v>7105.73135</v>
          </cell>
          <cell r="C33">
            <v>-944</v>
          </cell>
          <cell r="E33" t="str">
            <v xml:space="preserve">Net Operating Costs </v>
          </cell>
          <cell r="G33">
            <v>93886.645600000003</v>
          </cell>
          <cell r="H33">
            <v>91194</v>
          </cell>
          <cell r="I33">
            <v>-2693</v>
          </cell>
          <cell r="K33">
            <v>91193.529580000017</v>
          </cell>
          <cell r="L33">
            <v>0</v>
          </cell>
        </row>
        <row r="37">
          <cell r="A37" t="str">
            <v>Кумтор Голд Компани</v>
          </cell>
        </row>
        <row r="38">
          <cell r="A38" t="str">
            <v>Краткий отчет по производственным затратам</v>
          </cell>
        </row>
        <row r="39">
          <cell r="A39" t="str">
            <v>31 августа 2002 года</v>
          </cell>
        </row>
        <row r="41">
          <cell r="A41" t="str">
            <v>Текущий месяц</v>
          </cell>
          <cell r="G41" t="str">
            <v>За год</v>
          </cell>
        </row>
        <row r="42">
          <cell r="K42" t="str">
            <v>Бюджет на</v>
          </cell>
          <cell r="L42" t="str">
            <v>Прогноз</v>
          </cell>
        </row>
        <row r="43">
          <cell r="A43" t="str">
            <v>Факт</v>
          </cell>
          <cell r="B43" t="str">
            <v>Бюджет</v>
          </cell>
          <cell r="C43" t="str">
            <v>Расхож.</v>
          </cell>
          <cell r="E43" t="str">
            <v>Затраты по виду деятельности</v>
          </cell>
          <cell r="G43" t="str">
            <v>Факт</v>
          </cell>
          <cell r="H43" t="str">
            <v>Бюджет</v>
          </cell>
          <cell r="I43" t="str">
            <v>Расхож.</v>
          </cell>
          <cell r="K43">
            <v>2002</v>
          </cell>
          <cell r="L43">
            <v>2002</v>
          </cell>
        </row>
        <row r="45">
          <cell r="A45" t="e">
            <v>#REF!</v>
          </cell>
          <cell r="B45" t="e">
            <v>#REF!</v>
          </cell>
          <cell r="C45" t="e">
            <v>#REF!</v>
          </cell>
          <cell r="E45" t="str">
            <v>Горный отдел</v>
          </cell>
          <cell r="G45" t="e">
            <v>#REF!</v>
          </cell>
          <cell r="H45" t="e">
            <v>#REF!</v>
          </cell>
          <cell r="I45" t="e">
            <v>#REF!</v>
          </cell>
          <cell r="K45" t="e">
            <v>#REF!</v>
          </cell>
          <cell r="L45" t="e">
            <v>#REF!</v>
          </cell>
        </row>
        <row r="46">
          <cell r="A46">
            <v>0</v>
          </cell>
          <cell r="B46">
            <v>0</v>
          </cell>
          <cell r="C46">
            <v>0</v>
          </cell>
          <cell r="E46" t="str">
            <v>Фабрика</v>
          </cell>
          <cell r="G46">
            <v>6615.0585045024045</v>
          </cell>
          <cell r="H46">
            <v>7307.6092799999988</v>
          </cell>
          <cell r="I46">
            <v>692.55077549759426</v>
          </cell>
          <cell r="K46">
            <v>7307.6112800000001</v>
          </cell>
          <cell r="L46">
            <v>29528.236859999997</v>
          </cell>
        </row>
        <row r="47">
          <cell r="A47">
            <v>0</v>
          </cell>
          <cell r="B47">
            <v>0</v>
          </cell>
          <cell r="C47">
            <v>0</v>
          </cell>
          <cell r="E47" t="str">
            <v>Администрация сайта</v>
          </cell>
          <cell r="G47">
            <v>6025.6056316100467</v>
          </cell>
          <cell r="H47">
            <v>6661.2034999999996</v>
          </cell>
          <cell r="I47">
            <v>635.59786838995296</v>
          </cell>
          <cell r="K47">
            <v>6661.2054999999991</v>
          </cell>
          <cell r="L47">
            <v>23988.095699999991</v>
          </cell>
        </row>
        <row r="48">
          <cell r="A48">
            <v>0</v>
          </cell>
          <cell r="B48">
            <v>0</v>
          </cell>
          <cell r="C48">
            <v>0</v>
          </cell>
          <cell r="E48" t="str">
            <v>Затраты ТО</v>
          </cell>
          <cell r="G48">
            <v>424.8348213507735</v>
          </cell>
          <cell r="H48">
            <v>17193.346880000001</v>
          </cell>
          <cell r="I48">
            <v>16768.512058649227</v>
          </cell>
          <cell r="K48">
            <v>17193.346980000002</v>
          </cell>
          <cell r="L48">
            <v>0</v>
          </cell>
        </row>
        <row r="49">
          <cell r="A49" t="e">
            <v>#REF!</v>
          </cell>
          <cell r="B49" t="e">
            <v>#REF!</v>
          </cell>
          <cell r="C49" t="e">
            <v>#REF!</v>
          </cell>
          <cell r="E49" t="str">
            <v>Отнесение затрат ТО</v>
          </cell>
          <cell r="G49" t="e">
            <v>#REF!</v>
          </cell>
          <cell r="H49" t="e">
            <v>#REF!</v>
          </cell>
          <cell r="I49" t="e">
            <v>#REF!</v>
          </cell>
          <cell r="K49" t="e">
            <v>#REF!</v>
          </cell>
          <cell r="L49" t="e">
            <v>#REF!</v>
          </cell>
        </row>
        <row r="50">
          <cell r="A50" t="e">
            <v>#REF!</v>
          </cell>
          <cell r="B50" t="e">
            <v>#REF!</v>
          </cell>
          <cell r="C50" t="e">
            <v>#REF!</v>
          </cell>
          <cell r="E50" t="str">
            <v>Всего затрат горного отдела</v>
          </cell>
          <cell r="G50" t="e">
            <v>#REF!</v>
          </cell>
          <cell r="H50" t="e">
            <v>#REF!</v>
          </cell>
          <cell r="I50" t="e">
            <v>#REF!</v>
          </cell>
          <cell r="K50" t="e">
            <v>#REF!</v>
          </cell>
          <cell r="L50" t="e">
            <v>#REF!</v>
          </cell>
        </row>
        <row r="52">
          <cell r="A52">
            <v>0</v>
          </cell>
          <cell r="B52">
            <v>0</v>
          </cell>
          <cell r="C52">
            <v>0</v>
          </cell>
          <cell r="E52" t="str">
            <v>Администрация в Бишкеке</v>
          </cell>
          <cell r="G52">
            <v>1869.0335691890339</v>
          </cell>
          <cell r="H52">
            <v>1718.8715499999998</v>
          </cell>
          <cell r="I52">
            <v>-150.16201918903403</v>
          </cell>
          <cell r="K52">
            <v>1718.8715499999998</v>
          </cell>
          <cell r="L52">
            <v>7742.7088300000005</v>
          </cell>
        </row>
        <row r="54">
          <cell r="A54" t="e">
            <v>#REF!</v>
          </cell>
          <cell r="B54" t="e">
            <v>#REF!</v>
          </cell>
          <cell r="C54" t="e">
            <v>#REF!</v>
          </cell>
          <cell r="E54" t="str">
            <v>Производствен. затраты после вычетов</v>
          </cell>
          <cell r="G54" t="e">
            <v>#REF!</v>
          </cell>
          <cell r="H54" t="e">
            <v>#REF!</v>
          </cell>
          <cell r="I54" t="e">
            <v>#REF!</v>
          </cell>
          <cell r="K54" t="e">
            <v>#REF!</v>
          </cell>
          <cell r="L54" t="e">
            <v>#REF!</v>
          </cell>
        </row>
        <row r="55">
          <cell r="A55" t="e">
            <v>#REF!</v>
          </cell>
          <cell r="B55" t="e">
            <v>#REF!</v>
          </cell>
          <cell r="C55" t="e">
            <v>#REF!</v>
          </cell>
          <cell r="E55" t="str">
            <v>Себестоимость единицы за ун./отлитое доре после вычетов</v>
          </cell>
          <cell r="G55" t="e">
            <v>#REF!</v>
          </cell>
          <cell r="H55" t="e">
            <v>#REF!</v>
          </cell>
          <cell r="I55" t="e">
            <v>#REF!</v>
          </cell>
          <cell r="K55" t="e">
            <v>#REF!</v>
          </cell>
          <cell r="L55" t="e">
            <v>#REF!</v>
          </cell>
        </row>
        <row r="59">
          <cell r="A59" t="str">
            <v>Текущий месяц</v>
          </cell>
          <cell r="G59" t="str">
            <v>За год</v>
          </cell>
        </row>
        <row r="60">
          <cell r="K60" t="str">
            <v>Бюджет на</v>
          </cell>
          <cell r="L60" t="str">
            <v>Прогноз</v>
          </cell>
        </row>
        <row r="61">
          <cell r="A61" t="str">
            <v>Факт</v>
          </cell>
          <cell r="B61" t="str">
            <v>Бюджет</v>
          </cell>
          <cell r="C61" t="str">
            <v>Расхож.</v>
          </cell>
          <cell r="E61" t="str">
            <v>Отнесение по элементу расходования</v>
          </cell>
          <cell r="G61" t="str">
            <v>Факт</v>
          </cell>
          <cell r="H61" t="str">
            <v>Бюджет</v>
          </cell>
          <cell r="I61" t="str">
            <v>Расхож.</v>
          </cell>
          <cell r="K61">
            <v>2002</v>
          </cell>
          <cell r="L61">
            <v>2002</v>
          </cell>
        </row>
        <row r="62">
          <cell r="A62">
            <v>3272.8333399999997</v>
          </cell>
          <cell r="B62">
            <v>1779.6747600000001</v>
          </cell>
          <cell r="C62">
            <v>-1493.1585799999996</v>
          </cell>
          <cell r="E62" t="str">
            <v>Затраты на сотрудников</v>
          </cell>
          <cell r="G62">
            <v>25012.982010000003</v>
          </cell>
          <cell r="H62">
            <v>22072.20952</v>
          </cell>
          <cell r="I62">
            <v>-2940.772490000003</v>
          </cell>
          <cell r="K62">
            <v>22072.210520000001</v>
          </cell>
          <cell r="L62">
            <v>0</v>
          </cell>
        </row>
        <row r="63">
          <cell r="A63">
            <v>3031.7338</v>
          </cell>
          <cell r="B63">
            <v>2975.68959</v>
          </cell>
          <cell r="C63">
            <v>-56.044210000000021</v>
          </cell>
          <cell r="E63" t="str">
            <v>Производственные материалы и принадлежности</v>
          </cell>
          <cell r="G63">
            <v>35103.802230000001</v>
          </cell>
          <cell r="H63">
            <v>37039.764060000001</v>
          </cell>
          <cell r="I63">
            <v>1935.9618300000002</v>
          </cell>
          <cell r="K63">
            <v>37039.75806</v>
          </cell>
          <cell r="L63">
            <v>0</v>
          </cell>
        </row>
        <row r="64">
          <cell r="A64">
            <v>358.11601000000002</v>
          </cell>
          <cell r="B64">
            <v>1141.9960000000001</v>
          </cell>
          <cell r="C64">
            <v>783.87999000000013</v>
          </cell>
          <cell r="E64" t="str">
            <v>Материалы и принадлежности ТО</v>
          </cell>
          <cell r="G64">
            <v>19878.732629999999</v>
          </cell>
          <cell r="H64">
            <v>17930.23</v>
          </cell>
          <cell r="I64">
            <v>-1948.502629999999</v>
          </cell>
          <cell r="K64">
            <v>17930.227999999999</v>
          </cell>
          <cell r="L64">
            <v>0</v>
          </cell>
        </row>
        <row r="65">
          <cell r="A65">
            <v>-1.8042499999999999</v>
          </cell>
          <cell r="B65">
            <v>8.1509999999999998</v>
          </cell>
          <cell r="C65">
            <v>9.9552499999999995</v>
          </cell>
          <cell r="E65" t="str">
            <v>Не-производственные затраты</v>
          </cell>
          <cell r="G65">
            <v>60.918479999999995</v>
          </cell>
          <cell r="H65">
            <v>97.804000000000002</v>
          </cell>
          <cell r="I65">
            <v>36.885520000000007</v>
          </cell>
          <cell r="K65">
            <v>97.804000000000002</v>
          </cell>
          <cell r="L65">
            <v>0</v>
          </cell>
        </row>
        <row r="66">
          <cell r="A66">
            <v>219.34842999999998</v>
          </cell>
          <cell r="B66">
            <v>311.12599999999998</v>
          </cell>
          <cell r="C66">
            <v>91.777569999999997</v>
          </cell>
          <cell r="E66" t="str">
            <v>Внешние услуги</v>
          </cell>
          <cell r="G66">
            <v>2520.7168700000007</v>
          </cell>
          <cell r="H66">
            <v>3785.61</v>
          </cell>
          <cell r="I66">
            <v>1264.8931299999995</v>
          </cell>
          <cell r="K66">
            <v>3785.61</v>
          </cell>
          <cell r="L66">
            <v>0</v>
          </cell>
        </row>
        <row r="67">
          <cell r="A67">
            <v>1318.5993700000001</v>
          </cell>
          <cell r="B67">
            <v>890.35199999999998</v>
          </cell>
          <cell r="C67">
            <v>-428.24737000000016</v>
          </cell>
          <cell r="E67" t="str">
            <v>Коммуникации</v>
          </cell>
          <cell r="G67">
            <v>12407.506649999999</v>
          </cell>
          <cell r="H67">
            <v>11096.376</v>
          </cell>
          <cell r="I67">
            <v>-1311.1306499999992</v>
          </cell>
          <cell r="K67">
            <v>11096.376</v>
          </cell>
          <cell r="L67">
            <v>0</v>
          </cell>
        </row>
        <row r="68">
          <cell r="A68" t="e">
            <v>#REF!</v>
          </cell>
          <cell r="B68" t="e">
            <v>#REF!</v>
          </cell>
          <cell r="C68" t="e">
            <v>#REF!</v>
          </cell>
          <cell r="E68" t="str">
            <v>Общие расходы</v>
          </cell>
          <cell r="G68" t="e">
            <v>#REF!</v>
          </cell>
          <cell r="H68" t="e">
            <v>#REF!</v>
          </cell>
          <cell r="I68" t="e">
            <v>#REF!</v>
          </cell>
          <cell r="K68" t="e">
            <v>#REF!</v>
          </cell>
          <cell r="L68" t="e">
            <v>#REF!</v>
          </cell>
        </row>
        <row r="69">
          <cell r="A69">
            <v>8198.8266999999996</v>
          </cell>
          <cell r="B69">
            <v>7106.9893499999998</v>
          </cell>
          <cell r="C69">
            <v>-1091.8373499999998</v>
          </cell>
          <cell r="E69" t="str">
            <v>Всего производственных затрат</v>
          </cell>
          <cell r="G69">
            <v>94984.658869999999</v>
          </cell>
          <cell r="H69">
            <v>92021.993580000009</v>
          </cell>
          <cell r="I69">
            <v>-2962.6652900000017</v>
          </cell>
          <cell r="K69">
            <v>92021.986580000012</v>
          </cell>
          <cell r="L69">
            <v>0</v>
          </cell>
        </row>
        <row r="71">
          <cell r="A71">
            <v>-148.95555999999999</v>
          </cell>
          <cell r="B71">
            <v>-1.258</v>
          </cell>
          <cell r="C71">
            <v>147.69755999999998</v>
          </cell>
          <cell r="E71" t="str">
            <v>Отнесение затрат и извлечение</v>
          </cell>
          <cell r="G71">
            <v>-1098.0132699999997</v>
          </cell>
          <cell r="H71">
            <v>-828.452</v>
          </cell>
          <cell r="I71">
            <v>269.56126999999969</v>
          </cell>
          <cell r="K71">
            <v>-828.45699999999999</v>
          </cell>
          <cell r="L71">
            <v>0</v>
          </cell>
        </row>
        <row r="73">
          <cell r="A73">
            <v>8049.8711399999993</v>
          </cell>
          <cell r="B73">
            <v>7105.73135</v>
          </cell>
          <cell r="C73">
            <v>-944</v>
          </cell>
          <cell r="E73" t="str">
            <v>Чистые производственные затраты</v>
          </cell>
          <cell r="G73">
            <v>93886.645600000003</v>
          </cell>
          <cell r="H73">
            <v>91194</v>
          </cell>
          <cell r="I73">
            <v>-2693</v>
          </cell>
          <cell r="K73">
            <v>91193.529580000017</v>
          </cell>
          <cell r="L73">
            <v>0</v>
          </cell>
        </row>
      </sheetData>
      <sheetData sheetId="13" refreshError="1">
        <row r="1">
          <cell r="A1" t="str">
            <v>Kumtor Gold Company</v>
          </cell>
        </row>
        <row r="2">
          <cell r="A2" t="str">
            <v>Executive Summary</v>
          </cell>
        </row>
        <row r="3">
          <cell r="A3" t="str">
            <v>December 31, 2002</v>
          </cell>
        </row>
        <row r="6">
          <cell r="B6" t="str">
            <v>Month</v>
          </cell>
          <cell r="F6" t="str">
            <v>Year To Date</v>
          </cell>
          <cell r="I6" t="str">
            <v xml:space="preserve"> % Incr.</v>
          </cell>
          <cell r="J6" t="str">
            <v>2002</v>
          </cell>
          <cell r="K6" t="str">
            <v>2002</v>
          </cell>
        </row>
        <row r="7">
          <cell r="A7" t="str">
            <v>Key Operating Highlights</v>
          </cell>
          <cell r="B7" t="str">
            <v>Actual</v>
          </cell>
          <cell r="C7" t="str">
            <v>Budget</v>
          </cell>
          <cell r="D7" t="str">
            <v>Variance</v>
          </cell>
          <cell r="F7" t="str">
            <v>Actual</v>
          </cell>
          <cell r="G7" t="str">
            <v>Budget</v>
          </cell>
          <cell r="H7" t="str">
            <v>Variance</v>
          </cell>
          <cell r="I7" t="str">
            <v xml:space="preserve"> (Decr.)</v>
          </cell>
          <cell r="J7" t="str">
            <v>Budget</v>
          </cell>
          <cell r="K7" t="str">
            <v>Forecast</v>
          </cell>
        </row>
        <row r="9">
          <cell r="A9" t="str">
            <v>Production -Poured (ounces)</v>
          </cell>
          <cell r="B9">
            <v>70223</v>
          </cell>
          <cell r="C9">
            <v>79142</v>
          </cell>
          <cell r="D9">
            <v>-8919</v>
          </cell>
          <cell r="F9">
            <v>528550</v>
          </cell>
          <cell r="G9">
            <v>666116</v>
          </cell>
          <cell r="H9">
            <v>-137566</v>
          </cell>
          <cell r="J9">
            <v>666116</v>
          </cell>
          <cell r="K9">
            <v>499263.23</v>
          </cell>
        </row>
        <row r="11">
          <cell r="A11" t="str">
            <v>Sales (ounces)</v>
          </cell>
          <cell r="B11">
            <v>42288.031109999996</v>
          </cell>
          <cell r="C11">
            <v>107511.16344086021</v>
          </cell>
          <cell r="D11">
            <v>-65223.132330860215</v>
          </cell>
          <cell r="F11">
            <v>523182.46355999995</v>
          </cell>
          <cell r="G11">
            <v>662190.83870967745</v>
          </cell>
          <cell r="H11">
            <v>-139008.37514967751</v>
          </cell>
          <cell r="J11">
            <v>662190.83870967745</v>
          </cell>
          <cell r="K11">
            <v>521128.49670967739</v>
          </cell>
        </row>
        <row r="13">
          <cell r="A13" t="str">
            <v>Total Cash Costs (000's)</v>
          </cell>
          <cell r="B13" t="e">
            <v>#REF!</v>
          </cell>
          <cell r="C13" t="e">
            <v>#REF!</v>
          </cell>
          <cell r="D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J13" t="e">
            <v>#REF!</v>
          </cell>
          <cell r="K13" t="e">
            <v>#REF!</v>
          </cell>
        </row>
        <row r="15">
          <cell r="A15" t="str">
            <v>Total Cash Costs ($/ounces)</v>
          </cell>
          <cell r="B15" t="e">
            <v>#REF!</v>
          </cell>
          <cell r="C15" t="e">
            <v>#REF!</v>
          </cell>
          <cell r="D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J15" t="e">
            <v>#REF!</v>
          </cell>
          <cell r="K15" t="e">
            <v>#REF!</v>
          </cell>
        </row>
        <row r="17">
          <cell r="A17" t="str">
            <v>Total Revenue</v>
          </cell>
          <cell r="B17">
            <v>0</v>
          </cell>
          <cell r="C17">
            <v>0</v>
          </cell>
          <cell r="D17">
            <v>0</v>
          </cell>
          <cell r="F17">
            <v>-51657.680909999995</v>
          </cell>
          <cell r="G17">
            <v>32007.410970000001</v>
          </cell>
          <cell r="H17">
            <v>-83665.091879999993</v>
          </cell>
          <cell r="J17">
            <v>32007.410970000001</v>
          </cell>
          <cell r="K17">
            <v>152528.02830999999</v>
          </cell>
        </row>
        <row r="19">
          <cell r="A19" t="str">
            <v>Capital Costs (000's)</v>
          </cell>
          <cell r="B19">
            <v>2803.444</v>
          </cell>
          <cell r="C19">
            <v>15.752000000000001</v>
          </cell>
          <cell r="D19">
            <v>-2787.692</v>
          </cell>
          <cell r="F19">
            <v>8610.1819090254594</v>
          </cell>
          <cell r="G19">
            <v>4960.5</v>
          </cell>
          <cell r="H19">
            <v>-3649.6819090254594</v>
          </cell>
          <cell r="J19">
            <v>4960.5</v>
          </cell>
          <cell r="K19">
            <v>7258.3554000000004</v>
          </cell>
          <cell r="L19" t="str">
            <v xml:space="preserve"> </v>
          </cell>
        </row>
        <row r="22">
          <cell r="B22" t="str">
            <v>Month</v>
          </cell>
          <cell r="F22" t="str">
            <v>Year To Date</v>
          </cell>
          <cell r="I22" t="str">
            <v xml:space="preserve"> % Incr.</v>
          </cell>
          <cell r="J22" t="str">
            <v>2002</v>
          </cell>
          <cell r="K22">
            <v>2002</v>
          </cell>
        </row>
        <row r="23">
          <cell r="A23" t="str">
            <v>Key Operational Information ($000's)</v>
          </cell>
          <cell r="B23" t="str">
            <v>Actual</v>
          </cell>
          <cell r="C23" t="str">
            <v>Budget</v>
          </cell>
          <cell r="D23" t="str">
            <v>Variance</v>
          </cell>
          <cell r="F23" t="str">
            <v>Actual</v>
          </cell>
          <cell r="G23" t="str">
            <v>Budget</v>
          </cell>
          <cell r="H23" t="str">
            <v>Variance</v>
          </cell>
          <cell r="I23" t="str">
            <v xml:space="preserve"> (Decr.)</v>
          </cell>
          <cell r="J23" t="str">
            <v>Budget</v>
          </cell>
          <cell r="K23" t="str">
            <v>Forecast</v>
          </cell>
        </row>
        <row r="24">
          <cell r="A24" t="str">
            <v>Mine</v>
          </cell>
          <cell r="B24">
            <v>0</v>
          </cell>
          <cell r="C24">
            <v>0</v>
          </cell>
          <cell r="D24">
            <v>0</v>
          </cell>
          <cell r="E24">
            <v>18157.094699999998</v>
          </cell>
          <cell r="F24">
            <v>8583.9523912591358</v>
          </cell>
          <cell r="G24">
            <v>11620.12025</v>
          </cell>
          <cell r="H24">
            <v>3036.1678587408642</v>
          </cell>
          <cell r="I24">
            <v>2321.3235</v>
          </cell>
          <cell r="J24">
            <v>11620.12025</v>
          </cell>
          <cell r="K24">
            <v>31575.361239999998</v>
          </cell>
        </row>
        <row r="25">
          <cell r="A25" t="str">
            <v>Mill</v>
          </cell>
          <cell r="B25">
            <v>0</v>
          </cell>
          <cell r="C25">
            <v>0</v>
          </cell>
          <cell r="D25">
            <v>0</v>
          </cell>
          <cell r="E25">
            <v>19787.638999999999</v>
          </cell>
          <cell r="F25">
            <v>7039.8933258531761</v>
          </cell>
          <cell r="G25">
            <v>24500.958159999995</v>
          </cell>
          <cell r="H25">
            <v>17461.064834146819</v>
          </cell>
          <cell r="I25">
            <v>2416.6590833333298</v>
          </cell>
          <cell r="J25">
            <v>24500.958159999995</v>
          </cell>
          <cell r="K25">
            <v>29528.236860000001</v>
          </cell>
        </row>
        <row r="26">
          <cell r="A26" t="str">
            <v>Site Administration</v>
          </cell>
          <cell r="B26">
            <v>0</v>
          </cell>
          <cell r="C26">
            <v>0</v>
          </cell>
          <cell r="D26">
            <v>0</v>
          </cell>
          <cell r="E26">
            <v>19103.053210000002</v>
          </cell>
          <cell r="F26">
            <v>6025.6056316100439</v>
          </cell>
          <cell r="G26">
            <v>6661.2044999999998</v>
          </cell>
          <cell r="H26">
            <v>635.5988683899559</v>
          </cell>
          <cell r="I26">
            <v>2561.5218333333332</v>
          </cell>
          <cell r="J26">
            <v>6661.2044999999998</v>
          </cell>
          <cell r="K26">
            <v>23988.095700000002</v>
          </cell>
        </row>
        <row r="27">
          <cell r="A27" t="str">
            <v>Bishkek Administration</v>
          </cell>
          <cell r="B27">
            <v>0</v>
          </cell>
          <cell r="C27">
            <v>0</v>
          </cell>
          <cell r="D27">
            <v>0</v>
          </cell>
          <cell r="E27">
            <v>4204.3289999999988</v>
          </cell>
          <cell r="F27">
            <v>2628.1759191890342</v>
          </cell>
          <cell r="G27">
            <v>1718.8715499999998</v>
          </cell>
          <cell r="H27">
            <v>-909.30436918903433</v>
          </cell>
          <cell r="I27">
            <v>509.33350000000002</v>
          </cell>
          <cell r="J27">
            <v>1718.8715499999998</v>
          </cell>
          <cell r="K27">
            <v>7742.7088300000005</v>
          </cell>
        </row>
        <row r="28">
          <cell r="A28" t="str">
            <v>Management Fees</v>
          </cell>
          <cell r="B28">
            <v>0</v>
          </cell>
          <cell r="C28">
            <v>0</v>
          </cell>
          <cell r="D28">
            <v>0</v>
          </cell>
          <cell r="E28">
            <v>3348.7069999999999</v>
          </cell>
          <cell r="F28">
            <v>1169.8807899999999</v>
          </cell>
          <cell r="G28">
            <v>0</v>
          </cell>
          <cell r="H28">
            <v>-1169.8807899999999</v>
          </cell>
          <cell r="I28">
            <v>412.63310000000001</v>
          </cell>
          <cell r="J28">
            <v>0</v>
          </cell>
          <cell r="K28">
            <v>5358.1604479631014</v>
          </cell>
        </row>
        <row r="29">
          <cell r="A29" t="str">
            <v>Total Cash Operating Costs</v>
          </cell>
          <cell r="B29">
            <v>0</v>
          </cell>
          <cell r="C29">
            <v>0</v>
          </cell>
          <cell r="D29">
            <v>0</v>
          </cell>
          <cell r="E29">
            <v>64600.822909999995</v>
          </cell>
          <cell r="F29">
            <v>25447.508057911389</v>
          </cell>
          <cell r="G29">
            <v>44501.154459999991</v>
          </cell>
          <cell r="H29">
            <v>19053.646402088601</v>
          </cell>
          <cell r="I29">
            <v>8221.4710166666628</v>
          </cell>
          <cell r="J29">
            <v>44501.154459999991</v>
          </cell>
          <cell r="K29">
            <v>98192.563077963117</v>
          </cell>
        </row>
        <row r="30">
          <cell r="A30" t="str">
            <v>Net Earnings</v>
          </cell>
          <cell r="B30">
            <v>869.47900000000004</v>
          </cell>
          <cell r="C30">
            <v>9616.0474283939548</v>
          </cell>
          <cell r="D30">
            <v>-8746.5684283939554</v>
          </cell>
          <cell r="F30">
            <v>-17770.074784567147</v>
          </cell>
          <cell r="G30">
            <v>15165.054128665017</v>
          </cell>
          <cell r="H30">
            <v>-32935.128913232162</v>
          </cell>
          <cell r="J30">
            <v>15165.054128665017</v>
          </cell>
          <cell r="K30">
            <v>-20525.199578759559</v>
          </cell>
        </row>
        <row r="33">
          <cell r="B33" t="str">
            <v>Month</v>
          </cell>
          <cell r="F33" t="str">
            <v>Year To Date</v>
          </cell>
          <cell r="I33" t="str">
            <v xml:space="preserve"> % Incr.</v>
          </cell>
          <cell r="J33" t="str">
            <v>2002</v>
          </cell>
          <cell r="K33" t="str">
            <v>2002</v>
          </cell>
        </row>
        <row r="34">
          <cell r="A34" t="str">
            <v>Total Cash Operating Costs</v>
          </cell>
          <cell r="B34" t="str">
            <v>Actual</v>
          </cell>
          <cell r="C34" t="str">
            <v>Budget</v>
          </cell>
          <cell r="D34" t="str">
            <v>Variance</v>
          </cell>
          <cell r="F34" t="str">
            <v>Actual</v>
          </cell>
          <cell r="G34" t="str">
            <v>Budget</v>
          </cell>
          <cell r="H34" t="str">
            <v>Variance</v>
          </cell>
          <cell r="I34" t="str">
            <v xml:space="preserve"> (Decr.)</v>
          </cell>
          <cell r="J34" t="str">
            <v>Budget</v>
          </cell>
          <cell r="K34" t="str">
            <v>Forecast</v>
          </cell>
        </row>
        <row r="35">
          <cell r="A35" t="str">
            <v>Per BCM</v>
          </cell>
          <cell r="B35">
            <v>0</v>
          </cell>
          <cell r="C35">
            <v>0</v>
          </cell>
          <cell r="D35">
            <v>0</v>
          </cell>
          <cell r="E35">
            <v>6.3195778526856685</v>
          </cell>
          <cell r="F35">
            <v>1.2936956363522176</v>
          </cell>
          <cell r="G35">
            <v>2.3446340600632243</v>
          </cell>
          <cell r="H35">
            <v>1.0509384237110067</v>
          </cell>
          <cell r="I35">
            <v>6.8310188396172764</v>
          </cell>
          <cell r="J35">
            <v>2.3446340600632243</v>
          </cell>
          <cell r="K35">
            <v>5.2205805490235351</v>
          </cell>
        </row>
        <row r="36">
          <cell r="A36" t="str">
            <v>Per Tonne Milled</v>
          </cell>
          <cell r="B36">
            <v>0</v>
          </cell>
          <cell r="C36">
            <v>0</v>
          </cell>
          <cell r="D36">
            <v>0</v>
          </cell>
          <cell r="E36">
            <v>17.740670108202977</v>
          </cell>
          <cell r="F36">
            <v>4.5351890384014659</v>
          </cell>
          <cell r="G36">
            <v>8.1804194258781298</v>
          </cell>
          <cell r="H36">
            <v>3.6452303874766638</v>
          </cell>
          <cell r="I36">
            <v>18.622156720099362</v>
          </cell>
          <cell r="J36">
            <v>8.1804194258781298</v>
          </cell>
          <cell r="K36">
            <v>17.6847126373079</v>
          </cell>
        </row>
        <row r="37">
          <cell r="A37" t="str">
            <v>Per Ounce Poured</v>
          </cell>
          <cell r="B37">
            <v>0</v>
          </cell>
          <cell r="C37">
            <v>0</v>
          </cell>
          <cell r="D37">
            <v>0</v>
          </cell>
          <cell r="E37">
            <v>157.00182873337457</v>
          </cell>
          <cell r="F37">
            <v>48.145886023860349</v>
          </cell>
          <cell r="G37">
            <v>66.806914201130127</v>
          </cell>
          <cell r="H37">
            <v>18.661028177269777</v>
          </cell>
          <cell r="I37">
            <v>0.16159530795727592</v>
          </cell>
          <cell r="J37">
            <v>66.806914201130127</v>
          </cell>
          <cell r="K37">
            <v>196.6749345389668</v>
          </cell>
        </row>
        <row r="40">
          <cell r="A40" t="str">
            <v>Кумтор Голд Компани</v>
          </cell>
        </row>
        <row r="41">
          <cell r="A41" t="str">
            <v>Производственный отчет</v>
          </cell>
        </row>
        <row r="42">
          <cell r="A42" t="str">
            <v>31 августа 2002 года</v>
          </cell>
        </row>
        <row r="45">
          <cell r="B45" t="str">
            <v>За месяц</v>
          </cell>
          <cell r="G45" t="str">
            <v>с начала года</v>
          </cell>
          <cell r="J45" t="str">
            <v>Бюджет</v>
          </cell>
          <cell r="K45" t="str">
            <v>Прогноз</v>
          </cell>
        </row>
        <row r="46">
          <cell r="B46" t="str">
            <v>факт</v>
          </cell>
          <cell r="C46" t="str">
            <v>бюджет</v>
          </cell>
          <cell r="D46" t="str">
            <v>расхож.</v>
          </cell>
          <cell r="E46" t="str">
            <v>факт</v>
          </cell>
          <cell r="F46" t="str">
            <v>факт</v>
          </cell>
          <cell r="G46" t="str">
            <v>бюджет</v>
          </cell>
          <cell r="H46" t="str">
            <v>расхож.</v>
          </cell>
          <cell r="I46" t="str">
            <v>на 1998 г.</v>
          </cell>
          <cell r="J46" t="str">
            <v>на 2002 г.</v>
          </cell>
          <cell r="K46" t="str">
            <v>на 2002 г.</v>
          </cell>
        </row>
        <row r="48">
          <cell r="A48" t="str">
            <v>Производство - отлитое Доре (унц.)</v>
          </cell>
          <cell r="B48">
            <v>70223</v>
          </cell>
          <cell r="C48">
            <v>79142</v>
          </cell>
          <cell r="D48">
            <v>-8919</v>
          </cell>
          <cell r="E48">
            <v>0</v>
          </cell>
          <cell r="F48">
            <v>528550</v>
          </cell>
          <cell r="G48">
            <v>666116</v>
          </cell>
          <cell r="H48">
            <v>-137566</v>
          </cell>
          <cell r="I48">
            <v>0</v>
          </cell>
          <cell r="J48">
            <v>666116</v>
          </cell>
          <cell r="K48">
            <v>499263.23</v>
          </cell>
        </row>
        <row r="50">
          <cell r="A50" t="str">
            <v>Реализация (унции)</v>
          </cell>
          <cell r="B50">
            <v>42288.031109999996</v>
          </cell>
          <cell r="C50">
            <v>107511.16344086021</v>
          </cell>
          <cell r="D50">
            <v>-65223.132330860215</v>
          </cell>
          <cell r="E50">
            <v>0</v>
          </cell>
          <cell r="F50">
            <v>523182.46355999995</v>
          </cell>
          <cell r="G50">
            <v>662190.83870967745</v>
          </cell>
          <cell r="H50">
            <v>-139008.37514967751</v>
          </cell>
          <cell r="I50">
            <v>0</v>
          </cell>
          <cell r="J50">
            <v>662190.83870967745</v>
          </cell>
          <cell r="K50">
            <v>521128.49670967739</v>
          </cell>
        </row>
        <row r="52">
          <cell r="A52" t="str">
            <v>Всего денежных затрат</v>
          </cell>
          <cell r="B52" t="e">
            <v>#REF!</v>
          </cell>
          <cell r="C52" t="e">
            <v>#REF!</v>
          </cell>
          <cell r="D52" t="e">
            <v>#REF!</v>
          </cell>
          <cell r="E52">
            <v>0</v>
          </cell>
          <cell r="F52" t="e">
            <v>#REF!</v>
          </cell>
          <cell r="G52" t="e">
            <v>#REF!</v>
          </cell>
          <cell r="H52" t="e">
            <v>#REF!</v>
          </cell>
          <cell r="I52">
            <v>0</v>
          </cell>
          <cell r="J52" t="e">
            <v>#REF!</v>
          </cell>
          <cell r="K52" t="e">
            <v>#REF!</v>
          </cell>
        </row>
        <row r="54">
          <cell r="A54" t="str">
            <v>Всего денежных затрат (долл./унц.)</v>
          </cell>
          <cell r="B54" t="e">
            <v>#REF!</v>
          </cell>
          <cell r="C54" t="e">
            <v>#REF!</v>
          </cell>
          <cell r="D54" t="e">
            <v>#REF!</v>
          </cell>
          <cell r="E54">
            <v>0</v>
          </cell>
          <cell r="F54" t="e">
            <v>#REF!</v>
          </cell>
          <cell r="G54" t="e">
            <v>#REF!</v>
          </cell>
          <cell r="H54" t="e">
            <v>#REF!</v>
          </cell>
          <cell r="I54">
            <v>0</v>
          </cell>
          <cell r="J54" t="e">
            <v>#REF!</v>
          </cell>
          <cell r="K54" t="e">
            <v>#REF!</v>
          </cell>
        </row>
        <row r="56">
          <cell r="A56" t="str">
            <v>Итого дохода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-51657.680909999995</v>
          </cell>
          <cell r="G56">
            <v>32007.410970000001</v>
          </cell>
          <cell r="H56">
            <v>-83665.091879999993</v>
          </cell>
          <cell r="I56">
            <v>0</v>
          </cell>
          <cell r="J56">
            <v>32007.410970000001</v>
          </cell>
          <cell r="K56">
            <v>152528.02830999999</v>
          </cell>
        </row>
        <row r="58">
          <cell r="B58">
            <v>2803.444</v>
          </cell>
          <cell r="C58">
            <v>15.752000000000001</v>
          </cell>
          <cell r="D58">
            <v>-2787.692</v>
          </cell>
          <cell r="E58">
            <v>0</v>
          </cell>
          <cell r="F58">
            <v>8610.1819090254594</v>
          </cell>
          <cell r="G58">
            <v>4960.5</v>
          </cell>
          <cell r="H58">
            <v>-3649.6819090254594</v>
          </cell>
          <cell r="I58">
            <v>0</v>
          </cell>
          <cell r="J58">
            <v>4960.5</v>
          </cell>
          <cell r="K58">
            <v>7258.3554000000004</v>
          </cell>
        </row>
        <row r="61">
          <cell r="A61" t="str">
            <v>Ключевые производственные параметры</v>
          </cell>
          <cell r="B61" t="str">
            <v>За месяц</v>
          </cell>
          <cell r="E61" t="str">
            <v>с начала года</v>
          </cell>
          <cell r="G61" t="str">
            <v>с начала года</v>
          </cell>
          <cell r="J61" t="str">
            <v>Бюджет</v>
          </cell>
          <cell r="K61" t="str">
            <v>Прогноз</v>
          </cell>
        </row>
        <row r="62">
          <cell r="A62" t="str">
            <v xml:space="preserve"> (доллары США в тыс.)</v>
          </cell>
          <cell r="B62" t="str">
            <v>факт</v>
          </cell>
          <cell r="C62" t="str">
            <v>бюджет</v>
          </cell>
          <cell r="D62" t="str">
            <v>расхож.</v>
          </cell>
          <cell r="E62" t="str">
            <v>факт</v>
          </cell>
          <cell r="F62" t="str">
            <v>факт</v>
          </cell>
          <cell r="G62" t="str">
            <v>бюджет</v>
          </cell>
          <cell r="H62" t="str">
            <v>расхож.</v>
          </cell>
          <cell r="I62" t="str">
            <v>на 1998 г.</v>
          </cell>
          <cell r="J62" t="str">
            <v>на 2002 г.</v>
          </cell>
          <cell r="K62" t="str">
            <v>на 2002 г.</v>
          </cell>
        </row>
        <row r="63">
          <cell r="A63" t="str">
            <v>Рудник</v>
          </cell>
          <cell r="B63">
            <v>0</v>
          </cell>
          <cell r="C63">
            <v>0</v>
          </cell>
          <cell r="D63">
            <v>0</v>
          </cell>
          <cell r="E63">
            <v>18157.094699999998</v>
          </cell>
          <cell r="F63">
            <v>8583.9523912591358</v>
          </cell>
          <cell r="G63">
            <v>11620.12025</v>
          </cell>
          <cell r="H63">
            <v>3036.1678587408642</v>
          </cell>
          <cell r="I63">
            <v>2321.3235</v>
          </cell>
          <cell r="J63">
            <v>11620.12025</v>
          </cell>
          <cell r="K63">
            <v>31575.361239999998</v>
          </cell>
        </row>
        <row r="64">
          <cell r="A64" t="str">
            <v>Фабрика</v>
          </cell>
          <cell r="B64">
            <v>0</v>
          </cell>
          <cell r="C64">
            <v>0</v>
          </cell>
          <cell r="D64">
            <v>0</v>
          </cell>
          <cell r="E64">
            <v>19787.638999999999</v>
          </cell>
          <cell r="F64">
            <v>7039.8933258531761</v>
          </cell>
          <cell r="G64">
            <v>24500.958159999995</v>
          </cell>
          <cell r="H64">
            <v>17461.064834146819</v>
          </cell>
          <cell r="I64">
            <v>2416.6590833333298</v>
          </cell>
          <cell r="J64">
            <v>24500.958159999995</v>
          </cell>
          <cell r="K64">
            <v>29528.236860000001</v>
          </cell>
        </row>
        <row r="65">
          <cell r="A65" t="str">
            <v>Администрация на объекте</v>
          </cell>
          <cell r="B65">
            <v>0</v>
          </cell>
          <cell r="C65">
            <v>0</v>
          </cell>
          <cell r="D65">
            <v>0</v>
          </cell>
          <cell r="E65">
            <v>19103.053210000002</v>
          </cell>
          <cell r="F65">
            <v>6025.6056316100439</v>
          </cell>
          <cell r="G65">
            <v>6661.2044999999998</v>
          </cell>
          <cell r="H65">
            <v>635.5988683899559</v>
          </cell>
          <cell r="I65">
            <v>2561.5218333333332</v>
          </cell>
          <cell r="J65">
            <v>6661.2044999999998</v>
          </cell>
          <cell r="K65">
            <v>23988.095700000002</v>
          </cell>
        </row>
        <row r="66">
          <cell r="A66" t="str">
            <v>Администрация в Бишкеке</v>
          </cell>
          <cell r="B66">
            <v>0</v>
          </cell>
          <cell r="C66">
            <v>0</v>
          </cell>
          <cell r="D66">
            <v>0</v>
          </cell>
          <cell r="E66">
            <v>4204.3289999999988</v>
          </cell>
          <cell r="F66">
            <v>2628.1759191890342</v>
          </cell>
          <cell r="G66">
            <v>1718.8715499999998</v>
          </cell>
          <cell r="H66">
            <v>-909.30436918903433</v>
          </cell>
          <cell r="I66">
            <v>509.33350000000002</v>
          </cell>
          <cell r="J66">
            <v>1718.8715499999998</v>
          </cell>
          <cell r="K66">
            <v>7742.7088300000005</v>
          </cell>
        </row>
        <row r="67">
          <cell r="A67" t="str">
            <v>Гонорар за менеджмент</v>
          </cell>
          <cell r="B67">
            <v>0</v>
          </cell>
          <cell r="C67">
            <v>0</v>
          </cell>
          <cell r="D67">
            <v>0</v>
          </cell>
          <cell r="E67">
            <v>3348.7069999999999</v>
          </cell>
          <cell r="F67">
            <v>1169.8807899999999</v>
          </cell>
          <cell r="G67">
            <v>0</v>
          </cell>
          <cell r="H67">
            <v>-1169.8807899999999</v>
          </cell>
          <cell r="I67">
            <v>412.63310000000001</v>
          </cell>
          <cell r="J67">
            <v>0</v>
          </cell>
          <cell r="K67">
            <v>5358.1604479631014</v>
          </cell>
        </row>
        <row r="68">
          <cell r="A68" t="str">
            <v>Всего производственных затрат</v>
          </cell>
          <cell r="B68">
            <v>0</v>
          </cell>
          <cell r="C68">
            <v>0</v>
          </cell>
          <cell r="D68">
            <v>0</v>
          </cell>
          <cell r="E68">
            <v>64600.822909999995</v>
          </cell>
          <cell r="F68">
            <v>25447.508057911389</v>
          </cell>
          <cell r="G68">
            <v>44501.154459999991</v>
          </cell>
          <cell r="H68">
            <v>19053.646402088601</v>
          </cell>
          <cell r="I68">
            <v>8221.4710166666628</v>
          </cell>
          <cell r="J68">
            <v>44501.154459999991</v>
          </cell>
          <cell r="K68">
            <v>98192.563077963117</v>
          </cell>
        </row>
        <row r="69">
          <cell r="A69" t="str">
            <v>Чистая прибыль</v>
          </cell>
          <cell r="B69">
            <v>869.47900000000004</v>
          </cell>
          <cell r="C69">
            <v>9616.0474283939548</v>
          </cell>
          <cell r="D69">
            <v>-8746.5684283939554</v>
          </cell>
          <cell r="E69">
            <v>0</v>
          </cell>
          <cell r="F69">
            <v>-17770.074784567147</v>
          </cell>
          <cell r="G69">
            <v>15165.054128665017</v>
          </cell>
          <cell r="H69">
            <v>-32935.128913232162</v>
          </cell>
          <cell r="I69">
            <v>0</v>
          </cell>
          <cell r="J69">
            <v>15165.054128665017</v>
          </cell>
          <cell r="K69">
            <v>-20525.199578759559</v>
          </cell>
        </row>
        <row r="72">
          <cell r="A72" t="str">
            <v>Всего денежных производственных затрат</v>
          </cell>
          <cell r="B72" t="str">
            <v>За месяц</v>
          </cell>
          <cell r="E72" t="str">
            <v>с начала года</v>
          </cell>
          <cell r="F72" t="str">
            <v>с начала года</v>
          </cell>
          <cell r="J72" t="str">
            <v>Бюджет</v>
          </cell>
          <cell r="K72" t="str">
            <v>Прогноз</v>
          </cell>
        </row>
        <row r="73">
          <cell r="B73" t="str">
            <v>факт</v>
          </cell>
          <cell r="C73" t="str">
            <v>бюджет</v>
          </cell>
          <cell r="D73" t="str">
            <v>расхож.</v>
          </cell>
          <cell r="E73" t="str">
            <v>факт</v>
          </cell>
          <cell r="F73" t="str">
            <v>факт</v>
          </cell>
          <cell r="G73" t="str">
            <v>бюджет</v>
          </cell>
          <cell r="H73" t="str">
            <v>расхож.</v>
          </cell>
          <cell r="I73" t="str">
            <v>на 1998 г.</v>
          </cell>
          <cell r="J73" t="str">
            <v>на 2002 г.</v>
          </cell>
          <cell r="K73" t="str">
            <v>на 2002 г.</v>
          </cell>
        </row>
        <row r="74">
          <cell r="A74" t="str">
            <v xml:space="preserve">Всего произв. затр./1 куб. м. </v>
          </cell>
          <cell r="B74">
            <v>0</v>
          </cell>
          <cell r="C74">
            <v>0</v>
          </cell>
          <cell r="D74">
            <v>0</v>
          </cell>
          <cell r="E74">
            <v>6.3195778526856685</v>
          </cell>
          <cell r="F74">
            <v>1.2936956363522176</v>
          </cell>
          <cell r="G74">
            <v>2.3446340600632243</v>
          </cell>
          <cell r="H74">
            <v>1.0509384237110067</v>
          </cell>
          <cell r="I74">
            <v>6.8310188396172764</v>
          </cell>
          <cell r="J74">
            <v>2.3446340600632243</v>
          </cell>
          <cell r="K74">
            <v>5.2205805490235351</v>
          </cell>
        </row>
        <row r="75">
          <cell r="A75" t="str">
            <v xml:space="preserve">Всего произв. затр./перераб. тонна. </v>
          </cell>
          <cell r="B75">
            <v>0</v>
          </cell>
          <cell r="C75">
            <v>0</v>
          </cell>
          <cell r="D75">
            <v>0</v>
          </cell>
          <cell r="E75">
            <v>17.740670108202977</v>
          </cell>
          <cell r="F75">
            <v>4.5351890384014659</v>
          </cell>
          <cell r="G75">
            <v>8.1804194258781298</v>
          </cell>
          <cell r="H75">
            <v>3.6452303874766638</v>
          </cell>
          <cell r="I75">
            <v>18.622156720099362</v>
          </cell>
          <cell r="J75">
            <v>8.1804194258781298</v>
          </cell>
          <cell r="K75">
            <v>17.6847126373079</v>
          </cell>
        </row>
        <row r="76">
          <cell r="A76" t="str">
            <v>Всего произв. затр./отлитые унции</v>
          </cell>
          <cell r="B76">
            <v>0</v>
          </cell>
          <cell r="C76">
            <v>0</v>
          </cell>
          <cell r="D76">
            <v>0</v>
          </cell>
          <cell r="E76">
            <v>157.00182873337457</v>
          </cell>
          <cell r="F76">
            <v>48.145886023860349</v>
          </cell>
          <cell r="G76">
            <v>66.806914201130127</v>
          </cell>
          <cell r="H76">
            <v>18.661028177269777</v>
          </cell>
          <cell r="I76">
            <v>0.16159530795727592</v>
          </cell>
          <cell r="J76">
            <v>66.806914201130127</v>
          </cell>
          <cell r="K76">
            <v>196.6749345389668</v>
          </cell>
        </row>
      </sheetData>
      <sheetData sheetId="14" refreshError="1">
        <row r="1">
          <cell r="A1" t="str">
            <v>Kumtor Operating Company</v>
          </cell>
        </row>
        <row r="2">
          <cell r="A2" t="str">
            <v>Unit Cost Summary</v>
          </cell>
        </row>
        <row r="3">
          <cell r="A3" t="str">
            <v>December 31, 2002</v>
          </cell>
        </row>
        <row r="4">
          <cell r="A4" t="str">
            <v>Table 1.2.2</v>
          </cell>
        </row>
        <row r="7">
          <cell r="A7" t="str">
            <v>Current Month</v>
          </cell>
          <cell r="G7" t="str">
            <v>Year To Date</v>
          </cell>
          <cell r="K7" t="str">
            <v>Annual</v>
          </cell>
          <cell r="L7">
            <v>2002</v>
          </cell>
        </row>
        <row r="8">
          <cell r="A8" t="str">
            <v>Actual</v>
          </cell>
          <cell r="B8" t="str">
            <v>Budget</v>
          </cell>
          <cell r="C8" t="str">
            <v>Variance</v>
          </cell>
          <cell r="G8" t="str">
            <v>Actual</v>
          </cell>
          <cell r="H8" t="str">
            <v>Budget</v>
          </cell>
          <cell r="I8" t="str">
            <v>Variance</v>
          </cell>
          <cell r="K8" t="str">
            <v>Budget</v>
          </cell>
          <cell r="L8" t="str">
            <v>Forecast</v>
          </cell>
        </row>
        <row r="10">
          <cell r="A10">
            <v>70223</v>
          </cell>
          <cell r="B10">
            <v>79142</v>
          </cell>
          <cell r="C10">
            <v>-8919</v>
          </cell>
          <cell r="E10" t="str">
            <v xml:space="preserve">Ounces Poured </v>
          </cell>
          <cell r="G10">
            <v>528550</v>
          </cell>
          <cell r="H10">
            <v>666116</v>
          </cell>
          <cell r="I10">
            <v>-137566</v>
          </cell>
          <cell r="K10">
            <v>666116</v>
          </cell>
          <cell r="L10">
            <v>499263.23</v>
          </cell>
        </row>
        <row r="12">
          <cell r="E12" t="str">
            <v>Operating Costs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E13" t="str">
            <v>Mining</v>
          </cell>
          <cell r="G13" t="e">
            <v>#REF!</v>
          </cell>
          <cell r="H13" t="e">
            <v>#REF!</v>
          </cell>
          <cell r="I13" t="e">
            <v>#REF!</v>
          </cell>
          <cell r="K13" t="e">
            <v>#REF!</v>
          </cell>
          <cell r="L13" t="e">
            <v>#REF!</v>
          </cell>
        </row>
        <row r="14">
          <cell r="A14">
            <v>0</v>
          </cell>
          <cell r="B14">
            <v>0</v>
          </cell>
          <cell r="C14">
            <v>0</v>
          </cell>
          <cell r="E14" t="str">
            <v>Milling</v>
          </cell>
          <cell r="G14">
            <v>12.52</v>
          </cell>
          <cell r="H14">
            <v>10.970475532790083</v>
          </cell>
          <cell r="I14">
            <v>-1.5495244672099169</v>
          </cell>
          <cell r="K14">
            <v>10.970478535270132</v>
          </cell>
          <cell r="L14">
            <v>59.143624216027277</v>
          </cell>
        </row>
        <row r="15">
          <cell r="A15">
            <v>0</v>
          </cell>
          <cell r="B15">
            <v>0</v>
          </cell>
          <cell r="C15">
            <v>0</v>
          </cell>
          <cell r="E15" t="str">
            <v>Site Administration</v>
          </cell>
          <cell r="G15">
            <v>11.4</v>
          </cell>
          <cell r="H15">
            <v>10.000065303941055</v>
          </cell>
          <cell r="I15">
            <v>-1.3999346960589456</v>
          </cell>
          <cell r="K15">
            <v>10.000068306421102</v>
          </cell>
          <cell r="L15">
            <v>48.046990562473411</v>
          </cell>
        </row>
        <row r="16">
          <cell r="A16">
            <v>0</v>
          </cell>
          <cell r="B16">
            <v>0</v>
          </cell>
          <cell r="C16">
            <v>0</v>
          </cell>
          <cell r="E16" t="str">
            <v>Maintenance Costs</v>
          </cell>
          <cell r="G16">
            <v>0.8</v>
          </cell>
          <cell r="H16">
            <v>25.811340487242465</v>
          </cell>
          <cell r="I16">
            <v>25.011340487242464</v>
          </cell>
          <cell r="K16">
            <v>25.811340637366467</v>
          </cell>
          <cell r="L16">
            <v>0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E17" t="str">
            <v>Total Site Costs/Oz Poured</v>
          </cell>
          <cell r="G17" t="e">
            <v>#REF!</v>
          </cell>
          <cell r="H17" t="e">
            <v>#REF!</v>
          </cell>
          <cell r="I17" t="e">
            <v>#REF!</v>
          </cell>
          <cell r="K17" t="e">
            <v>#REF!</v>
          </cell>
          <cell r="L17" t="e">
            <v>#REF!</v>
          </cell>
        </row>
        <row r="19">
          <cell r="A19">
            <v>0</v>
          </cell>
          <cell r="B19">
            <v>0</v>
          </cell>
          <cell r="C19">
            <v>0</v>
          </cell>
          <cell r="E19" t="str">
            <v>Bishkek Administration</v>
          </cell>
          <cell r="G19">
            <v>3.54</v>
          </cell>
          <cell r="H19">
            <v>2.58</v>
          </cell>
          <cell r="I19">
            <v>-0.96</v>
          </cell>
          <cell r="K19">
            <v>2.5804387674218905</v>
          </cell>
          <cell r="L19">
            <v>15.508269715756958</v>
          </cell>
        </row>
        <row r="20">
          <cell r="A20">
            <v>0</v>
          </cell>
          <cell r="B20">
            <v>0.01</v>
          </cell>
          <cell r="C20">
            <v>0.01</v>
          </cell>
          <cell r="E20" t="str">
            <v>Management Fee</v>
          </cell>
          <cell r="G20">
            <v>2.213377712609971</v>
          </cell>
          <cell r="H20">
            <v>0</v>
          </cell>
          <cell r="I20">
            <v>-2.213377712609971</v>
          </cell>
          <cell r="K20">
            <v>0</v>
          </cell>
          <cell r="L20">
            <v>10.732135126320243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E21" t="str">
            <v>Ttl Operations Cost/Oz  Poured</v>
          </cell>
          <cell r="G21" t="e">
            <v>#REF!</v>
          </cell>
          <cell r="H21" t="e">
            <v>#REF!</v>
          </cell>
          <cell r="I21" t="e">
            <v>#REF!</v>
          </cell>
          <cell r="K21" t="e">
            <v>#REF!</v>
          </cell>
          <cell r="L21" t="e">
            <v>#REF!</v>
          </cell>
        </row>
        <row r="23">
          <cell r="A23" t="e">
            <v>#N/A</v>
          </cell>
          <cell r="B23">
            <v>0</v>
          </cell>
          <cell r="C23" t="e">
            <v>#N/A</v>
          </cell>
          <cell r="E23" t="str">
            <v>Taxes</v>
          </cell>
          <cell r="G23" t="e">
            <v>#N/A</v>
          </cell>
          <cell r="H23">
            <v>10.106306559217915</v>
          </cell>
          <cell r="I23" t="e">
            <v>#N/A</v>
          </cell>
          <cell r="K23">
            <v>10.106306559217915</v>
          </cell>
          <cell r="L23">
            <v>9.0597448638447133</v>
          </cell>
        </row>
        <row r="25">
          <cell r="A25">
            <v>0</v>
          </cell>
          <cell r="B25">
            <v>0</v>
          </cell>
          <cell r="C25">
            <v>0</v>
          </cell>
          <cell r="E25" t="str">
            <v>Exploration</v>
          </cell>
          <cell r="G25">
            <v>1.1488599375650366</v>
          </cell>
          <cell r="H25">
            <v>5.0188480685045844</v>
          </cell>
          <cell r="I25">
            <v>3.8699881309395479</v>
          </cell>
          <cell r="K25">
            <v>5.0188480685045844</v>
          </cell>
          <cell r="L25">
            <v>3.4779992710458569</v>
          </cell>
        </row>
        <row r="27">
          <cell r="A27">
            <v>0</v>
          </cell>
          <cell r="B27">
            <v>0</v>
          </cell>
          <cell r="C27">
            <v>0</v>
          </cell>
          <cell r="E27" t="str">
            <v xml:space="preserve">Other Income/Expense </v>
          </cell>
          <cell r="G27">
            <v>0.69329258045152486</v>
          </cell>
          <cell r="H27">
            <v>4.3825223684763612</v>
          </cell>
          <cell r="I27">
            <v>3.6892297880248366</v>
          </cell>
          <cell r="K27">
            <v>4.3825223684763612</v>
          </cell>
          <cell r="L27">
            <v>0</v>
          </cell>
        </row>
        <row r="28">
          <cell r="A28" t="e">
            <v>#REF!</v>
          </cell>
          <cell r="B28" t="e">
            <v>#REF!</v>
          </cell>
          <cell r="C28" t="e">
            <v>#REF!</v>
          </cell>
          <cell r="E28" t="str">
            <v>Total Cash Cost/Oz Poured</v>
          </cell>
          <cell r="G28" t="e">
            <v>#REF!</v>
          </cell>
          <cell r="H28" t="e">
            <v>#REF!</v>
          </cell>
          <cell r="I28" t="e">
            <v>#REF!</v>
          </cell>
          <cell r="K28" t="e">
            <v>#REF!</v>
          </cell>
          <cell r="L28" t="e">
            <v>#REF!</v>
          </cell>
        </row>
        <row r="30">
          <cell r="A30">
            <v>8.6777249452529581</v>
          </cell>
          <cell r="B30">
            <v>0</v>
          </cell>
          <cell r="C30">
            <v>-8.6777249452529581</v>
          </cell>
          <cell r="E30" t="str">
            <v xml:space="preserve">Interest and Financing </v>
          </cell>
          <cell r="G30">
            <v>12.141319717856303</v>
          </cell>
          <cell r="H30">
            <v>0.49770010028283362</v>
          </cell>
          <cell r="I30">
            <v>-11.643619617573471</v>
          </cell>
          <cell r="K30">
            <v>0.49770010028283362</v>
          </cell>
          <cell r="L30">
            <v>25.680682223820327</v>
          </cell>
        </row>
        <row r="32">
          <cell r="A32">
            <v>0</v>
          </cell>
          <cell r="B32" t="e">
            <v>#REF!</v>
          </cell>
          <cell r="C32" t="e">
            <v>#REF!</v>
          </cell>
          <cell r="E32" t="str">
            <v>Deprec., Deplet., &amp; Reclamation</v>
          </cell>
          <cell r="G32">
            <v>18.463025655094125</v>
          </cell>
          <cell r="H32" t="e">
            <v>#REF!</v>
          </cell>
          <cell r="I32" t="e">
            <v>#REF!</v>
          </cell>
          <cell r="K32" t="e">
            <v>#REF!</v>
          </cell>
          <cell r="L32">
            <v>70.452573254584451</v>
          </cell>
        </row>
        <row r="33">
          <cell r="A33" t="e">
            <v>#REF!</v>
          </cell>
          <cell r="B33" t="e">
            <v>#REF!</v>
          </cell>
          <cell r="C33" t="e">
            <v>#REF!</v>
          </cell>
          <cell r="E33" t="str">
            <v>Total KGC Cost/Ounce Poured</v>
          </cell>
          <cell r="G33" t="e">
            <v>#REF!</v>
          </cell>
          <cell r="H33" t="e">
            <v>#REF!</v>
          </cell>
          <cell r="I33" t="e">
            <v>#REF!</v>
          </cell>
          <cell r="K33" t="e">
            <v>#REF!</v>
          </cell>
          <cell r="L33" t="e">
            <v>#REF!</v>
          </cell>
        </row>
      </sheetData>
      <sheetData sheetId="15" refreshError="1">
        <row r="1">
          <cell r="G1" t="str">
            <v>Kumtor Operating Company</v>
          </cell>
        </row>
        <row r="2">
          <cell r="G2" t="str">
            <v>Efficiency &amp; Production Statistics</v>
          </cell>
        </row>
        <row r="3">
          <cell r="G3" t="str">
            <v>Comparative Statistics</v>
          </cell>
        </row>
        <row r="4">
          <cell r="G4" t="str">
            <v>December 31, 2002</v>
          </cell>
        </row>
        <row r="6">
          <cell r="B6" t="str">
            <v>Monthly Average Comparative</v>
          </cell>
          <cell r="J6" t="str">
            <v>Yearly Total Comparative</v>
          </cell>
        </row>
        <row r="7">
          <cell r="B7" t="str">
            <v>1997 Actual Average</v>
          </cell>
          <cell r="C7" t="str">
            <v>1998 Actual Average</v>
          </cell>
          <cell r="D7" t="str">
            <v>1999 Actual Average</v>
          </cell>
          <cell r="E7" t="str">
            <v>2000 Actual Average</v>
          </cell>
          <cell r="F7" t="str">
            <v>2001 Actual Average</v>
          </cell>
          <cell r="G7" t="str">
            <v>2002 Actual Average</v>
          </cell>
          <cell r="H7" t="str">
            <v>2002 Budget Average</v>
          </cell>
          <cell r="J7" t="str">
            <v>1997 Total Actual</v>
          </cell>
          <cell r="K7" t="str">
            <v>1998 Total Actual</v>
          </cell>
          <cell r="L7" t="str">
            <v>1999 Total Actual</v>
          </cell>
          <cell r="M7" t="str">
            <v>2000 Total Actual</v>
          </cell>
          <cell r="N7" t="str">
            <v>2001 Total Actual</v>
          </cell>
          <cell r="O7" t="str">
            <v>2002 Total Actual</v>
          </cell>
        </row>
        <row r="9">
          <cell r="A9" t="str">
            <v>MINING</v>
          </cell>
        </row>
        <row r="11">
          <cell r="A11" t="str">
            <v>BCM's:</v>
          </cell>
        </row>
        <row r="12">
          <cell r="A12" t="str">
            <v>Ice</v>
          </cell>
          <cell r="B12">
            <v>49899.5</v>
          </cell>
          <cell r="C12">
            <v>20277.083333333332</v>
          </cell>
          <cell r="D12">
            <v>104.16666666666667</v>
          </cell>
          <cell r="E12">
            <v>32281.25</v>
          </cell>
          <cell r="F12">
            <v>12125</v>
          </cell>
          <cell r="G12">
            <v>73058.333333333328</v>
          </cell>
          <cell r="H12">
            <v>0</v>
          </cell>
          <cell r="J12">
            <v>598794</v>
          </cell>
          <cell r="K12">
            <v>243325</v>
          </cell>
          <cell r="L12">
            <v>1250</v>
          </cell>
          <cell r="M12">
            <v>387375</v>
          </cell>
          <cell r="N12">
            <v>145500</v>
          </cell>
          <cell r="O12">
            <v>876700</v>
          </cell>
        </row>
        <row r="13">
          <cell r="A13" t="str">
            <v>Waste (including low grade ore)</v>
          </cell>
          <cell r="B13">
            <v>522459.16666666669</v>
          </cell>
          <cell r="C13">
            <v>777459.58333333337</v>
          </cell>
          <cell r="D13">
            <v>1008034.4166666666</v>
          </cell>
          <cell r="E13">
            <v>1104947.1666666667</v>
          </cell>
          <cell r="F13">
            <v>1380593.25</v>
          </cell>
          <cell r="G13">
            <v>1430033.25</v>
          </cell>
          <cell r="H13">
            <v>1427651.5</v>
          </cell>
          <cell r="J13">
            <v>6269510</v>
          </cell>
          <cell r="K13">
            <v>9329515</v>
          </cell>
          <cell r="L13">
            <v>12096413</v>
          </cell>
          <cell r="M13">
            <v>13259366</v>
          </cell>
          <cell r="N13">
            <v>16567119</v>
          </cell>
          <cell r="O13">
            <v>17160399</v>
          </cell>
        </row>
        <row r="14">
          <cell r="A14" t="str">
            <v>Ore</v>
          </cell>
          <cell r="B14">
            <v>133762.16666666666</v>
          </cell>
          <cell r="C14">
            <v>145423.75</v>
          </cell>
          <cell r="D14">
            <v>195411.16666666666</v>
          </cell>
          <cell r="E14">
            <v>150718.33333333334</v>
          </cell>
          <cell r="F14">
            <v>149871.83333333334</v>
          </cell>
          <cell r="G14">
            <v>136108.25</v>
          </cell>
          <cell r="H14">
            <v>154015.25</v>
          </cell>
          <cell r="J14">
            <v>1605146</v>
          </cell>
          <cell r="K14">
            <v>1745085</v>
          </cell>
          <cell r="L14">
            <v>2344934</v>
          </cell>
          <cell r="M14">
            <v>1808620</v>
          </cell>
          <cell r="N14">
            <v>1798462</v>
          </cell>
          <cell r="O14">
            <v>1633299</v>
          </cell>
        </row>
        <row r="15">
          <cell r="A15" t="str">
            <v>Total BCM's</v>
          </cell>
          <cell r="B15">
            <v>706120.83333333337</v>
          </cell>
          <cell r="C15">
            <v>943160.41666666674</v>
          </cell>
          <cell r="D15">
            <v>1203549.75</v>
          </cell>
          <cell r="E15">
            <v>1287946.75</v>
          </cell>
          <cell r="F15">
            <v>1542590.0833333333</v>
          </cell>
          <cell r="G15">
            <v>1639199.8333333333</v>
          </cell>
          <cell r="H15">
            <v>1581666.75</v>
          </cell>
          <cell r="J15">
            <v>8473450</v>
          </cell>
          <cell r="K15">
            <v>11317925</v>
          </cell>
          <cell r="L15">
            <v>14442597</v>
          </cell>
          <cell r="M15">
            <v>15455361</v>
          </cell>
          <cell r="N15">
            <v>18511081</v>
          </cell>
          <cell r="O15">
            <v>19670398</v>
          </cell>
        </row>
        <row r="17">
          <cell r="A17" t="str">
            <v>Tonnes:</v>
          </cell>
        </row>
        <row r="18">
          <cell r="A18" t="str">
            <v>Tonnes Mined Waste/Low Grade  &amp; Ice</v>
          </cell>
          <cell r="B18">
            <v>1501831.8333333333</v>
          </cell>
          <cell r="C18">
            <v>2233400.75</v>
          </cell>
          <cell r="D18">
            <v>2872988.75</v>
          </cell>
          <cell r="E18">
            <v>3606731.3708333336</v>
          </cell>
          <cell r="F18">
            <v>4372374.2374999998</v>
          </cell>
          <cell r="G18">
            <v>4527064.0249999994</v>
          </cell>
          <cell r="H18">
            <v>4522136.5958333341</v>
          </cell>
          <cell r="J18">
            <v>18021982</v>
          </cell>
          <cell r="K18">
            <v>26800809</v>
          </cell>
          <cell r="L18">
            <v>34475865</v>
          </cell>
          <cell r="M18">
            <v>38126208.950000003</v>
          </cell>
          <cell r="N18">
            <v>47342873.850000001</v>
          </cell>
          <cell r="O18">
            <v>49669864.299999997</v>
          </cell>
        </row>
        <row r="19">
          <cell r="A19" t="str">
            <v>Tonnes of Ore Mined</v>
          </cell>
          <cell r="B19">
            <v>380784.33333333331</v>
          </cell>
          <cell r="C19">
            <v>414457.66666666669</v>
          </cell>
          <cell r="D19">
            <v>556921.83333333337</v>
          </cell>
          <cell r="E19">
            <v>429547.29166666669</v>
          </cell>
          <cell r="F19">
            <v>427134.75</v>
          </cell>
          <cell r="G19">
            <v>387908.66666666669</v>
          </cell>
          <cell r="H19">
            <v>453330</v>
          </cell>
          <cell r="J19">
            <v>4569412</v>
          </cell>
          <cell r="K19">
            <v>4973492</v>
          </cell>
          <cell r="L19">
            <v>6683062</v>
          </cell>
          <cell r="M19">
            <v>5154567.5</v>
          </cell>
          <cell r="N19">
            <v>5125617</v>
          </cell>
          <cell r="O19">
            <v>4654904</v>
          </cell>
        </row>
        <row r="20">
          <cell r="A20" t="str">
            <v>Grade (g/t)</v>
          </cell>
          <cell r="B20">
            <v>5.5291678161654056</v>
          </cell>
          <cell r="C20">
            <v>4.7832082267670284</v>
          </cell>
          <cell r="D20">
            <v>3.96958262282768</v>
          </cell>
          <cell r="E20">
            <v>4.8385386874534086</v>
          </cell>
          <cell r="F20">
            <v>5.5011640147908052</v>
          </cell>
          <cell r="G20">
            <v>3.6794070896843412</v>
          </cell>
          <cell r="H20">
            <v>4.6681921161699718</v>
          </cell>
          <cell r="J20">
            <v>5.5291678161654065</v>
          </cell>
          <cell r="K20">
            <v>4.7832082267670284</v>
          </cell>
          <cell r="L20">
            <v>3.96958262282768</v>
          </cell>
          <cell r="M20">
            <v>4.8385386874534095</v>
          </cell>
          <cell r="N20">
            <v>5.5021640147908055</v>
          </cell>
          <cell r="O20">
            <v>3.6794070896843416</v>
          </cell>
        </row>
        <row r="21">
          <cell r="A21" t="str">
            <v>Ounces Mined</v>
          </cell>
          <cell r="B21">
            <v>67690.833333333328</v>
          </cell>
          <cell r="C21">
            <v>63736.833333333336</v>
          </cell>
          <cell r="D21">
            <v>71077.166666666672</v>
          </cell>
          <cell r="E21">
            <v>66821.5</v>
          </cell>
          <cell r="F21">
            <v>75545.833333333328</v>
          </cell>
          <cell r="G21">
            <v>45887.916666666664</v>
          </cell>
          <cell r="H21">
            <v>68038.416666666672</v>
          </cell>
          <cell r="J21">
            <v>812290</v>
          </cell>
          <cell r="K21">
            <v>764842</v>
          </cell>
          <cell r="L21">
            <v>852926</v>
          </cell>
          <cell r="M21">
            <v>801858</v>
          </cell>
          <cell r="N21">
            <v>906550</v>
          </cell>
          <cell r="O21">
            <v>550655</v>
          </cell>
        </row>
        <row r="23">
          <cell r="A23" t="str">
            <v>Cost Per BCM</v>
          </cell>
          <cell r="B23">
            <v>2.5906945813098559</v>
          </cell>
          <cell r="C23">
            <v>2.2747599051946357</v>
          </cell>
          <cell r="D23">
            <v>1.9300000000000002</v>
          </cell>
          <cell r="E23">
            <v>1.6807205603285489</v>
          </cell>
          <cell r="F23">
            <v>1.56304585507459</v>
          </cell>
          <cell r="G23">
            <v>0.43638935985225796</v>
          </cell>
          <cell r="H23">
            <v>0.61222969640517932</v>
          </cell>
          <cell r="J23">
            <v>2.5906945813098559</v>
          </cell>
          <cell r="K23">
            <v>2.2747599051946361</v>
          </cell>
          <cell r="L23">
            <v>1.9300000000000002</v>
          </cell>
          <cell r="M23">
            <v>1.6807205603285489</v>
          </cell>
          <cell r="N23">
            <v>1.5630458551826336</v>
          </cell>
          <cell r="O23">
            <v>0.43638935985225796</v>
          </cell>
        </row>
        <row r="25">
          <cell r="A25" t="str">
            <v>MILLING</v>
          </cell>
        </row>
        <row r="27">
          <cell r="A27" t="str">
            <v>Tonnes of Ore Milled</v>
          </cell>
          <cell r="B27">
            <v>335235.66666666669</v>
          </cell>
          <cell r="C27">
            <v>437864.83333333331</v>
          </cell>
          <cell r="D27">
            <v>441488.66666666669</v>
          </cell>
          <cell r="E27">
            <v>458140.08333333331</v>
          </cell>
          <cell r="F27">
            <v>455791.83333333331</v>
          </cell>
          <cell r="G27">
            <v>467593.66666666669</v>
          </cell>
          <cell r="H27">
            <v>453330</v>
          </cell>
          <cell r="J27">
            <v>4022828</v>
          </cell>
          <cell r="K27">
            <v>5254378</v>
          </cell>
          <cell r="L27">
            <v>5297864</v>
          </cell>
          <cell r="M27">
            <v>5497681</v>
          </cell>
          <cell r="N27">
            <v>5469502</v>
          </cell>
          <cell r="O27">
            <v>5611124</v>
          </cell>
        </row>
        <row r="28">
          <cell r="A28" t="str">
            <v>Grade (g/t)</v>
          </cell>
          <cell r="B28">
            <v>5.5510000000000002</v>
          </cell>
          <cell r="C28">
            <v>4.7699999999999996</v>
          </cell>
          <cell r="D28">
            <v>4.54</v>
          </cell>
          <cell r="E28">
            <v>4.6494932736402861</v>
          </cell>
          <cell r="F28">
            <v>5.1366643429328667</v>
          </cell>
          <cell r="G28">
            <v>3.7110215837325997</v>
          </cell>
          <cell r="H28">
            <v>4.6681921161699726</v>
          </cell>
          <cell r="J28">
            <v>5.5510000000000002</v>
          </cell>
          <cell r="K28">
            <v>4.7699999999999996</v>
          </cell>
          <cell r="L28">
            <v>4.54</v>
          </cell>
          <cell r="M28">
            <v>4.6494932736402861</v>
          </cell>
          <cell r="N28">
            <v>5.1366643429328667</v>
          </cell>
          <cell r="O28">
            <v>3.7110215837325997</v>
          </cell>
        </row>
        <row r="29">
          <cell r="A29" t="str">
            <v>Recovery</v>
          </cell>
          <cell r="B29">
            <v>0.73340000000000005</v>
          </cell>
          <cell r="C29">
            <v>0.78500000000000003</v>
          </cell>
          <cell r="D29">
            <v>0.79369999999999996</v>
          </cell>
          <cell r="E29">
            <v>0.81498359127739806</v>
          </cell>
          <cell r="F29">
            <v>0.83070864354709251</v>
          </cell>
          <cell r="G29">
            <v>0.78126741103103181</v>
          </cell>
          <cell r="H29">
            <v>0.81715354438240162</v>
          </cell>
          <cell r="J29">
            <v>0.73340000000000005</v>
          </cell>
          <cell r="K29">
            <v>0.78500000000000003</v>
          </cell>
          <cell r="L29">
            <v>0.79369999999999996</v>
          </cell>
          <cell r="M29">
            <v>0.81498359127739806</v>
          </cell>
          <cell r="N29">
            <v>0.83070864354709251</v>
          </cell>
          <cell r="O29">
            <v>0.78126741103103181</v>
          </cell>
        </row>
        <row r="30">
          <cell r="A30" t="str">
            <v>Ounces Extracted</v>
          </cell>
          <cell r="B30">
            <v>43885.416666666664</v>
          </cell>
          <cell r="C30">
            <v>52704.416666666664</v>
          </cell>
          <cell r="D30">
            <v>51143.416666666664</v>
          </cell>
          <cell r="E30">
            <v>55814.083333333336</v>
          </cell>
          <cell r="F30">
            <v>62529.862499999996</v>
          </cell>
          <cell r="G30">
            <v>43586.583333333336</v>
          </cell>
          <cell r="H30">
            <v>55597.833333333336</v>
          </cell>
          <cell r="J30">
            <v>526625</v>
          </cell>
          <cell r="K30">
            <v>632453</v>
          </cell>
          <cell r="L30">
            <v>613721</v>
          </cell>
          <cell r="M30">
            <v>669769</v>
          </cell>
          <cell r="N30">
            <v>750358.35</v>
          </cell>
          <cell r="O30">
            <v>523039</v>
          </cell>
        </row>
        <row r="32">
          <cell r="A32" t="str">
            <v>Ounces in Circuit Change</v>
          </cell>
          <cell r="B32">
            <v>-2037.4166666666642</v>
          </cell>
          <cell r="C32">
            <v>1059.0166666666628</v>
          </cell>
          <cell r="D32">
            <v>-266.5</v>
          </cell>
          <cell r="E32">
            <v>20.550572961605212</v>
          </cell>
          <cell r="F32">
            <v>196.68189803308633</v>
          </cell>
          <cell r="G32">
            <v>459.25</v>
          </cell>
          <cell r="H32">
            <v>0</v>
          </cell>
          <cell r="J32">
            <v>-24449</v>
          </cell>
          <cell r="K32">
            <v>12708.199999999953</v>
          </cell>
          <cell r="L32">
            <v>-3198</v>
          </cell>
          <cell r="M32">
            <v>246.60687553929165</v>
          </cell>
          <cell r="N32">
            <v>2360.1827763967449</v>
          </cell>
          <cell r="O32">
            <v>5511</v>
          </cell>
        </row>
        <row r="34">
          <cell r="A34" t="str">
            <v>Ounces Poured</v>
          </cell>
          <cell r="B34">
            <v>41848</v>
          </cell>
          <cell r="C34">
            <v>53763.433333333327</v>
          </cell>
          <cell r="D34">
            <v>50876.916666666664</v>
          </cell>
          <cell r="E34">
            <v>55834.633906294941</v>
          </cell>
          <cell r="F34">
            <v>62726.544398033082</v>
          </cell>
          <cell r="G34">
            <v>44045.833333333336</v>
          </cell>
          <cell r="H34">
            <v>55509.666666666664</v>
          </cell>
          <cell r="J34">
            <v>502176</v>
          </cell>
          <cell r="K34">
            <v>645161.19999999995</v>
          </cell>
          <cell r="L34">
            <v>610523</v>
          </cell>
          <cell r="M34">
            <v>670015.60687553929</v>
          </cell>
          <cell r="N34">
            <v>752718.53277639672</v>
          </cell>
          <cell r="O34">
            <v>528550</v>
          </cell>
        </row>
        <row r="35">
          <cell r="A35" t="str">
            <v>Cost Per Tonne</v>
          </cell>
          <cell r="B35">
            <v>6.5480554972770397</v>
          </cell>
          <cell r="C35">
            <v>6.3906201647464274</v>
          </cell>
          <cell r="D35">
            <v>5.4699999999999989</v>
          </cell>
          <cell r="E35">
            <v>5.3071253133821337</v>
          </cell>
          <cell r="F35">
            <v>5.6501037754442729</v>
          </cell>
          <cell r="G35">
            <v>1.1789186096230277</v>
          </cell>
          <cell r="H35">
            <v>4.5038857197479381</v>
          </cell>
          <cell r="J35">
            <v>6.5480554972770397</v>
          </cell>
          <cell r="K35">
            <v>6.3906201647464265</v>
          </cell>
          <cell r="L35">
            <v>5.47</v>
          </cell>
          <cell r="M35">
            <v>5.3071253133821337</v>
          </cell>
          <cell r="N35">
            <v>5.650103775444272</v>
          </cell>
          <cell r="O35">
            <v>1.1789186096230277</v>
          </cell>
        </row>
        <row r="36">
          <cell r="A36" t="str">
            <v xml:space="preserve"> </v>
          </cell>
        </row>
        <row r="37">
          <cell r="A37" t="str">
            <v>Average BCM's Per Day</v>
          </cell>
          <cell r="B37">
            <v>23214.931506849316</v>
          </cell>
          <cell r="C37">
            <v>31008.013698630137</v>
          </cell>
          <cell r="D37">
            <v>39568.758904109593</v>
          </cell>
          <cell r="E37">
            <v>42343.454794520549</v>
          </cell>
          <cell r="F37">
            <v>50715.290410958907</v>
          </cell>
          <cell r="G37">
            <v>53891.501369863014</v>
          </cell>
          <cell r="H37">
            <v>52000</v>
          </cell>
          <cell r="J37">
            <v>23214.931506849316</v>
          </cell>
          <cell r="K37">
            <v>31008.013698630137</v>
          </cell>
          <cell r="L37">
            <v>39568.758904109593</v>
          </cell>
          <cell r="M37">
            <v>42343.454794520549</v>
          </cell>
          <cell r="N37">
            <v>50715.290410958907</v>
          </cell>
          <cell r="O37">
            <v>53891.501369863014</v>
          </cell>
        </row>
        <row r="38">
          <cell r="A38" t="str">
            <v>Average Tonnes Per Day</v>
          </cell>
          <cell r="B38">
            <v>11021.446575342467</v>
          </cell>
          <cell r="C38">
            <v>14395.556164383561</v>
          </cell>
          <cell r="D38">
            <v>14514.69589041096</v>
          </cell>
          <cell r="E38">
            <v>15062.139726027397</v>
          </cell>
          <cell r="F38">
            <v>14984.936986301369</v>
          </cell>
          <cell r="G38">
            <v>15372.942465753425</v>
          </cell>
          <cell r="H38">
            <v>14904</v>
          </cell>
          <cell r="J38">
            <v>11021.446575342467</v>
          </cell>
          <cell r="K38">
            <v>14395.556164383561</v>
          </cell>
          <cell r="L38">
            <v>14514.69589041096</v>
          </cell>
          <cell r="M38">
            <v>15062.139726027397</v>
          </cell>
          <cell r="N38">
            <v>14984.936986301369</v>
          </cell>
          <cell r="O38">
            <v>15372.942465753425</v>
          </cell>
        </row>
        <row r="40">
          <cell r="A40" t="str">
            <v>INVENTORY</v>
          </cell>
        </row>
        <row r="41">
          <cell r="A41" t="str">
            <v xml:space="preserve"> </v>
          </cell>
        </row>
        <row r="42">
          <cell r="A42" t="str">
            <v>BROKEN ORE</v>
          </cell>
        </row>
        <row r="43">
          <cell r="A43" t="str">
            <v>Tonnes</v>
          </cell>
          <cell r="B43">
            <v>85708.333333333328</v>
          </cell>
          <cell r="C43">
            <v>62301.166666666664</v>
          </cell>
          <cell r="D43">
            <v>176143</v>
          </cell>
          <cell r="E43">
            <v>147550.25</v>
          </cell>
          <cell r="F43">
            <v>151265.13166666668</v>
          </cell>
          <cell r="G43">
            <v>415461.14999999997</v>
          </cell>
          <cell r="J43">
            <v>1028500</v>
          </cell>
          <cell r="K43">
            <v>747614</v>
          </cell>
          <cell r="L43">
            <v>2113716</v>
          </cell>
          <cell r="M43">
            <v>1770603</v>
          </cell>
          <cell r="N43">
            <v>1815181.58</v>
          </cell>
          <cell r="O43">
            <v>4985533.8</v>
          </cell>
        </row>
        <row r="44">
          <cell r="A44" t="str">
            <v>Grade</v>
          </cell>
          <cell r="B44">
            <v>4.7469626141370931</v>
          </cell>
          <cell r="C44">
            <v>4.8323485233823877</v>
          </cell>
          <cell r="D44">
            <v>2.8615220435290265</v>
          </cell>
          <cell r="E44">
            <v>3.0653897929010627</v>
          </cell>
          <cell r="F44">
            <v>3.3568863963901614</v>
          </cell>
          <cell r="G44">
            <v>0.3348383742407684</v>
          </cell>
          <cell r="J44">
            <v>4.7469626141370931</v>
          </cell>
          <cell r="K44">
            <v>4.8323485233823877</v>
          </cell>
          <cell r="L44">
            <v>2.8615220435290269</v>
          </cell>
          <cell r="M44">
            <v>3.0653897929010623</v>
          </cell>
          <cell r="N44">
            <v>3.3568863963901618</v>
          </cell>
          <cell r="O44">
            <v>2.141</v>
          </cell>
        </row>
        <row r="45">
          <cell r="A45" t="str">
            <v>Ounces</v>
          </cell>
          <cell r="B45">
            <v>13080.666666666666</v>
          </cell>
          <cell r="C45">
            <v>9679.3333333333339</v>
          </cell>
          <cell r="D45">
            <v>16205.166666666666</v>
          </cell>
          <cell r="E45">
            <v>14541.75</v>
          </cell>
          <cell r="F45">
            <v>16325.5</v>
          </cell>
          <cell r="G45">
            <v>4472.5649999999996</v>
          </cell>
          <cell r="J45">
            <v>156968</v>
          </cell>
          <cell r="K45">
            <v>116152</v>
          </cell>
          <cell r="L45">
            <v>194462</v>
          </cell>
          <cell r="M45">
            <v>174501</v>
          </cell>
          <cell r="N45">
            <v>195906</v>
          </cell>
          <cell r="O45">
            <v>53670.78</v>
          </cell>
        </row>
        <row r="46">
          <cell r="A46" t="str">
            <v>Value</v>
          </cell>
          <cell r="B46">
            <v>706896.75</v>
          </cell>
          <cell r="C46">
            <v>595241.58333333337</v>
          </cell>
          <cell r="D46">
            <v>1000440.1666666666</v>
          </cell>
          <cell r="E46">
            <v>914697.09890695463</v>
          </cell>
          <cell r="F46">
            <v>1099305.3211470046</v>
          </cell>
          <cell r="G46">
            <v>756737.89916666655</v>
          </cell>
          <cell r="J46">
            <v>8482761</v>
          </cell>
          <cell r="K46">
            <v>7142899</v>
          </cell>
          <cell r="L46">
            <v>12005282</v>
          </cell>
          <cell r="M46">
            <v>10976365.186883455</v>
          </cell>
          <cell r="N46">
            <v>13191663.853764055</v>
          </cell>
          <cell r="O46">
            <v>9080854.7899999991</v>
          </cell>
        </row>
        <row r="47">
          <cell r="A47" t="str">
            <v>Cost per ounce</v>
          </cell>
          <cell r="B47">
            <v>54.041339636104176</v>
          </cell>
          <cell r="C47">
            <v>61.496134375645703</v>
          </cell>
          <cell r="D47">
            <v>61.735876418014833</v>
          </cell>
          <cell r="E47">
            <v>62.901445761820597</v>
          </cell>
          <cell r="F47">
            <v>67.336701549539342</v>
          </cell>
          <cell r="G47">
            <v>169.19550619536366</v>
          </cell>
          <cell r="J47">
            <v>54.041339636104176</v>
          </cell>
          <cell r="K47">
            <v>61.496134375645703</v>
          </cell>
          <cell r="L47">
            <v>61.735876418014833</v>
          </cell>
          <cell r="M47">
            <v>62.90144576182059</v>
          </cell>
          <cell r="N47">
            <v>67.336701549539342</v>
          </cell>
          <cell r="O47">
            <v>169.19550619536363</v>
          </cell>
        </row>
        <row r="49">
          <cell r="A49" t="str">
            <v>IN-CURCUIT</v>
          </cell>
        </row>
        <row r="50">
          <cell r="A50" t="str">
            <v>Ounces</v>
          </cell>
          <cell r="B50">
            <v>2530</v>
          </cell>
          <cell r="C50">
            <v>2004.1666666666667</v>
          </cell>
          <cell r="D50">
            <v>1738.5</v>
          </cell>
          <cell r="E50">
            <v>1717.8891666666666</v>
          </cell>
          <cell r="F50">
            <v>1521.0191666666667</v>
          </cell>
          <cell r="G50">
            <v>790.58333333333337</v>
          </cell>
          <cell r="J50">
            <v>30360</v>
          </cell>
          <cell r="K50">
            <v>24050</v>
          </cell>
          <cell r="L50">
            <v>20862</v>
          </cell>
          <cell r="M50">
            <v>20614.669999999998</v>
          </cell>
          <cell r="N50">
            <v>18252.23</v>
          </cell>
          <cell r="O50">
            <v>9487</v>
          </cell>
        </row>
        <row r="51">
          <cell r="A51" t="str">
            <v>Value</v>
          </cell>
          <cell r="B51">
            <v>223930.08333333334</v>
          </cell>
          <cell r="C51">
            <v>145222.66666666666</v>
          </cell>
          <cell r="D51">
            <v>161149.66666666666</v>
          </cell>
          <cell r="E51">
            <v>158591.89333065221</v>
          </cell>
          <cell r="F51">
            <v>255107.24107652917</v>
          </cell>
          <cell r="G51">
            <v>230139.52833333332</v>
          </cell>
          <cell r="J51">
            <v>2687161</v>
          </cell>
          <cell r="K51">
            <v>1742672</v>
          </cell>
          <cell r="L51">
            <v>1933796</v>
          </cell>
          <cell r="M51">
            <v>1903102.7199678265</v>
          </cell>
          <cell r="N51">
            <v>3061286.8929183502</v>
          </cell>
          <cell r="O51">
            <v>2761674.34</v>
          </cell>
        </row>
        <row r="52">
          <cell r="A52" t="str">
            <v>Cost per ounce</v>
          </cell>
          <cell r="B52">
            <v>88.509914361001321</v>
          </cell>
          <cell r="C52">
            <v>72.460374220374206</v>
          </cell>
          <cell r="D52">
            <v>92.694660147636853</v>
          </cell>
          <cell r="E52">
            <v>92.317884301219792</v>
          </cell>
          <cell r="F52">
            <v>167.72125339853542</v>
          </cell>
          <cell r="G52">
            <v>291.10091071993253</v>
          </cell>
          <cell r="J52">
            <v>88.509914361001321</v>
          </cell>
          <cell r="K52">
            <v>72.46037422037422</v>
          </cell>
          <cell r="L52">
            <v>92.694660147636853</v>
          </cell>
          <cell r="M52">
            <v>92.317884301219792</v>
          </cell>
          <cell r="N52">
            <v>167.72125339853542</v>
          </cell>
          <cell r="O52">
            <v>291.10091071993253</v>
          </cell>
        </row>
        <row r="54">
          <cell r="A54" t="str">
            <v>FINISHED GOLD</v>
          </cell>
        </row>
        <row r="55">
          <cell r="A55" t="str">
            <v>Ounces</v>
          </cell>
          <cell r="B55">
            <v>1446.5</v>
          </cell>
          <cell r="C55">
            <v>666.91666666666663</v>
          </cell>
          <cell r="D55">
            <v>511.5</v>
          </cell>
          <cell r="E55">
            <v>202.33002120505748</v>
          </cell>
          <cell r="F55">
            <v>2166.324053130365</v>
          </cell>
          <cell r="G55">
            <v>1370.855779165975</v>
          </cell>
          <cell r="J55">
            <v>17358</v>
          </cell>
          <cell r="K55">
            <v>8003</v>
          </cell>
          <cell r="L55">
            <v>6138</v>
          </cell>
          <cell r="M55">
            <v>2427.9602544606896</v>
          </cell>
          <cell r="N55">
            <v>25995.888637564378</v>
          </cell>
          <cell r="O55">
            <v>16450.2693499917</v>
          </cell>
        </row>
        <row r="56">
          <cell r="A56" t="str">
            <v>Value</v>
          </cell>
          <cell r="B56">
            <v>346552.08333333331</v>
          </cell>
          <cell r="C56">
            <v>165228.25</v>
          </cell>
          <cell r="D56">
            <v>118534.75</v>
          </cell>
          <cell r="E56">
            <v>47973.407825431474</v>
          </cell>
          <cell r="F56">
            <v>542836.49816601223</v>
          </cell>
          <cell r="G56">
            <v>484041.43416666664</v>
          </cell>
          <cell r="J56">
            <v>4158625</v>
          </cell>
          <cell r="K56">
            <v>1982739</v>
          </cell>
          <cell r="L56">
            <v>1422417</v>
          </cell>
          <cell r="M56">
            <v>575680.89390517771</v>
          </cell>
          <cell r="N56">
            <v>6514037.9779921463</v>
          </cell>
          <cell r="O56">
            <v>5808497.21</v>
          </cell>
        </row>
        <row r="57">
          <cell r="A57" t="str">
            <v>Cost per ounce</v>
          </cell>
          <cell r="B57">
            <v>239.57973268809769</v>
          </cell>
          <cell r="C57">
            <v>247.74946894914407</v>
          </cell>
          <cell r="D57">
            <v>231.7394916911046</v>
          </cell>
          <cell r="E57">
            <v>237.10474372367793</v>
          </cell>
          <cell r="F57">
            <v>250.57954620482877</v>
          </cell>
          <cell r="G57">
            <v>353.09435282911829</v>
          </cell>
          <cell r="J57">
            <v>239.57973268809772</v>
          </cell>
          <cell r="K57">
            <v>247.74946894914407</v>
          </cell>
          <cell r="L57">
            <v>231.7394916911046</v>
          </cell>
          <cell r="M57">
            <v>237.10474372367796</v>
          </cell>
          <cell r="N57">
            <v>250.57954620482877</v>
          </cell>
          <cell r="O57">
            <v>353.09435282911829</v>
          </cell>
        </row>
        <row r="65">
          <cell r="A65" t="str">
            <v>Кумтор Оперейтинг Компани</v>
          </cell>
        </row>
        <row r="66">
          <cell r="A66" t="str">
            <v>Статистические данные по эффективности и производству</v>
          </cell>
        </row>
        <row r="67">
          <cell r="A67" t="str">
            <v xml:space="preserve">Сравнительные статданные </v>
          </cell>
        </row>
        <row r="68">
          <cell r="A68" t="str">
            <v>31 августа 2002 года</v>
          </cell>
        </row>
        <row r="70">
          <cell r="B70" t="str">
            <v>Месячные итоговые сравнительные данные</v>
          </cell>
          <cell r="J70" t="str">
            <v>Годовые итоговые сравнительные данные</v>
          </cell>
        </row>
        <row r="71">
          <cell r="B71" t="str">
            <v>В среднем за 1997</v>
          </cell>
          <cell r="C71" t="str">
            <v>В среднем за 1998</v>
          </cell>
          <cell r="D71" t="str">
            <v>В среднем за 1999</v>
          </cell>
          <cell r="E71" t="str">
            <v>В среднем за 2000</v>
          </cell>
          <cell r="F71" t="str">
            <v>В среднем за 2001</v>
          </cell>
          <cell r="G71" t="str">
            <v>В среднем за 2002</v>
          </cell>
          <cell r="H71" t="str">
            <v>В среднем по бюджету за 2002</v>
          </cell>
          <cell r="J71" t="str">
            <v>Итого за 1997</v>
          </cell>
          <cell r="K71" t="str">
            <v>Итого за 1998</v>
          </cell>
          <cell r="L71" t="str">
            <v>Итого за 1999</v>
          </cell>
          <cell r="M71" t="str">
            <v>Итого за 2000</v>
          </cell>
          <cell r="N71" t="str">
            <v>Итого за 2001</v>
          </cell>
          <cell r="O71" t="str">
            <v>Итого за 2002</v>
          </cell>
        </row>
        <row r="73">
          <cell r="A73" t="str">
            <v>ДОБЫЧА</v>
          </cell>
          <cell r="K73" t="str">
            <v>`</v>
          </cell>
        </row>
        <row r="75">
          <cell r="A75" t="str">
            <v>Куб.м.</v>
          </cell>
        </row>
        <row r="76">
          <cell r="A76" t="str">
            <v>Лед</v>
          </cell>
          <cell r="B76">
            <v>49899.5</v>
          </cell>
          <cell r="C76">
            <v>20277.083333333332</v>
          </cell>
          <cell r="D76">
            <v>104.16666666666667</v>
          </cell>
          <cell r="E76">
            <v>32281.25</v>
          </cell>
          <cell r="F76">
            <v>12125</v>
          </cell>
          <cell r="G76">
            <v>73058.333333333328</v>
          </cell>
          <cell r="H76">
            <v>0</v>
          </cell>
          <cell r="J76">
            <v>598794</v>
          </cell>
          <cell r="K76">
            <v>243325</v>
          </cell>
          <cell r="L76">
            <v>1250</v>
          </cell>
          <cell r="M76">
            <v>387375</v>
          </cell>
          <cell r="N76">
            <v>145500</v>
          </cell>
          <cell r="O76">
            <v>876700</v>
          </cell>
        </row>
        <row r="77">
          <cell r="A77" t="str">
            <v>Пуст. пор. (Вкл. низкосорт. руду)</v>
          </cell>
          <cell r="B77">
            <v>522459.16666666669</v>
          </cell>
          <cell r="C77">
            <v>777459.58333333337</v>
          </cell>
          <cell r="D77">
            <v>1008034.4166666666</v>
          </cell>
          <cell r="E77">
            <v>1104947.1666666667</v>
          </cell>
          <cell r="F77">
            <v>1380593.25</v>
          </cell>
          <cell r="G77">
            <v>1430033.25</v>
          </cell>
          <cell r="H77">
            <v>1427651.5</v>
          </cell>
          <cell r="J77">
            <v>6269510</v>
          </cell>
          <cell r="K77">
            <v>9329515</v>
          </cell>
          <cell r="L77">
            <v>12096413</v>
          </cell>
          <cell r="M77">
            <v>13259366</v>
          </cell>
          <cell r="N77">
            <v>16567119</v>
          </cell>
          <cell r="O77">
            <v>17160399</v>
          </cell>
        </row>
        <row r="78">
          <cell r="A78" t="str">
            <v>Руда</v>
          </cell>
          <cell r="B78">
            <v>133762.16666666666</v>
          </cell>
          <cell r="C78">
            <v>145423.75</v>
          </cell>
          <cell r="D78">
            <v>195411.16666666666</v>
          </cell>
          <cell r="E78">
            <v>150718.33333333334</v>
          </cell>
          <cell r="F78">
            <v>149871.83333333334</v>
          </cell>
          <cell r="G78">
            <v>136108.25</v>
          </cell>
          <cell r="H78">
            <v>154015.25</v>
          </cell>
          <cell r="J78">
            <v>1605146</v>
          </cell>
          <cell r="K78">
            <v>1745085</v>
          </cell>
          <cell r="L78">
            <v>2344934</v>
          </cell>
          <cell r="M78">
            <v>1808620</v>
          </cell>
          <cell r="N78">
            <v>1798462</v>
          </cell>
          <cell r="O78">
            <v>1633299</v>
          </cell>
        </row>
        <row r="79">
          <cell r="A79" t="str">
            <v>Итого куб. м.</v>
          </cell>
          <cell r="B79">
            <v>706120.83333333337</v>
          </cell>
          <cell r="C79">
            <v>943160.41666666674</v>
          </cell>
          <cell r="D79">
            <v>1203549.75</v>
          </cell>
          <cell r="E79">
            <v>1287946.75</v>
          </cell>
          <cell r="F79">
            <v>1542590.0833333333</v>
          </cell>
          <cell r="G79">
            <v>1639199.8333333333</v>
          </cell>
          <cell r="H79">
            <v>1581666.75</v>
          </cell>
          <cell r="J79">
            <v>8473450</v>
          </cell>
          <cell r="K79">
            <v>11317925</v>
          </cell>
          <cell r="L79">
            <v>14442597</v>
          </cell>
          <cell r="M79">
            <v>15455361</v>
          </cell>
          <cell r="N79">
            <v>18511081</v>
          </cell>
          <cell r="O79">
            <v>19670398</v>
          </cell>
        </row>
        <row r="81">
          <cell r="A81" t="str">
            <v>Тонны:</v>
          </cell>
        </row>
        <row r="82">
          <cell r="A82" t="str">
            <v>Тонны доб. пуст. породы/НС.руды и льда</v>
          </cell>
          <cell r="B82">
            <v>1501831.8333333333</v>
          </cell>
          <cell r="C82">
            <v>2233400.75</v>
          </cell>
          <cell r="D82">
            <v>2872988.75</v>
          </cell>
          <cell r="E82">
            <v>3606731.3708333336</v>
          </cell>
          <cell r="F82">
            <v>4372374.2374999998</v>
          </cell>
          <cell r="G82">
            <v>4527064.0249999994</v>
          </cell>
          <cell r="H82">
            <v>4522136.5958333341</v>
          </cell>
          <cell r="J82">
            <v>18021982</v>
          </cell>
          <cell r="K82">
            <v>26800809</v>
          </cell>
          <cell r="L82">
            <v>34475865</v>
          </cell>
          <cell r="M82">
            <v>38126208.950000003</v>
          </cell>
          <cell r="N82">
            <v>47342873.850000001</v>
          </cell>
          <cell r="O82">
            <v>49669864.299999997</v>
          </cell>
        </row>
        <row r="83">
          <cell r="A83" t="str">
            <v>Тонны добытой руды</v>
          </cell>
          <cell r="B83">
            <v>380784.33333333331</v>
          </cell>
          <cell r="C83">
            <v>414457.66666666669</v>
          </cell>
          <cell r="D83">
            <v>556921.83333333337</v>
          </cell>
          <cell r="E83">
            <v>429547.29166666669</v>
          </cell>
          <cell r="F83">
            <v>427134.75</v>
          </cell>
          <cell r="G83">
            <v>387908.66666666669</v>
          </cell>
          <cell r="H83">
            <v>453330</v>
          </cell>
          <cell r="J83">
            <v>4569412</v>
          </cell>
          <cell r="K83">
            <v>4973492</v>
          </cell>
          <cell r="L83">
            <v>6683062</v>
          </cell>
          <cell r="M83">
            <v>5154567.5</v>
          </cell>
          <cell r="N83">
            <v>5125617</v>
          </cell>
          <cell r="O83">
            <v>4654904</v>
          </cell>
        </row>
        <row r="84">
          <cell r="A84" t="str">
            <v>Содержание (г/т)</v>
          </cell>
          <cell r="B84">
            <v>5.5291678161654056</v>
          </cell>
          <cell r="C84">
            <v>4.7832082267670284</v>
          </cell>
          <cell r="D84">
            <v>3.96958262282768</v>
          </cell>
          <cell r="E84">
            <v>4.8385386874534086</v>
          </cell>
          <cell r="F84">
            <v>5.5011640147908052</v>
          </cell>
          <cell r="G84">
            <v>3.6794070896843412</v>
          </cell>
          <cell r="H84">
            <v>4.6681921161699718</v>
          </cell>
          <cell r="J84">
            <v>5.5291678161654065</v>
          </cell>
          <cell r="K84">
            <v>4.7832082267670284</v>
          </cell>
          <cell r="L84">
            <v>3.96958262282768</v>
          </cell>
          <cell r="M84">
            <v>4.8385386874534095</v>
          </cell>
          <cell r="N84">
            <v>5.5021640147908055</v>
          </cell>
          <cell r="O84">
            <v>3.6794070896843416</v>
          </cell>
        </row>
        <row r="85">
          <cell r="A85" t="str">
            <v>Добытые унции</v>
          </cell>
          <cell r="B85">
            <v>67690.833333333328</v>
          </cell>
          <cell r="C85">
            <v>63736.833333333336</v>
          </cell>
          <cell r="D85">
            <v>71077.166666666672</v>
          </cell>
          <cell r="E85">
            <v>66821.5</v>
          </cell>
          <cell r="F85">
            <v>75545.833333333328</v>
          </cell>
          <cell r="G85">
            <v>45887.916666666664</v>
          </cell>
          <cell r="H85">
            <v>68038.416666666672</v>
          </cell>
          <cell r="J85">
            <v>812290</v>
          </cell>
          <cell r="K85">
            <v>764842</v>
          </cell>
          <cell r="L85">
            <v>852926</v>
          </cell>
          <cell r="M85">
            <v>801858</v>
          </cell>
          <cell r="N85">
            <v>906550</v>
          </cell>
          <cell r="O85">
            <v>550655</v>
          </cell>
        </row>
        <row r="87">
          <cell r="A87" t="str">
            <v>Себестоимость куб.м.</v>
          </cell>
          <cell r="B87">
            <v>2.5906945813098559</v>
          </cell>
          <cell r="C87">
            <v>2.2747599051946357</v>
          </cell>
          <cell r="D87">
            <v>1.9300000000000002</v>
          </cell>
          <cell r="E87">
            <v>1.6807205603285489</v>
          </cell>
          <cell r="F87">
            <v>1.56304585507459</v>
          </cell>
          <cell r="G87">
            <v>0.43638935985225796</v>
          </cell>
          <cell r="H87">
            <v>0.61222969640517932</v>
          </cell>
          <cell r="J87">
            <v>2.5906945813098559</v>
          </cell>
          <cell r="K87">
            <v>2.2747599051946361</v>
          </cell>
          <cell r="L87">
            <v>1.9300000000000002</v>
          </cell>
          <cell r="M87">
            <v>1.6807205603285489</v>
          </cell>
          <cell r="N87">
            <v>1.5630458551826336</v>
          </cell>
          <cell r="O87">
            <v>0.43638935985225796</v>
          </cell>
        </row>
        <row r="89">
          <cell r="A89" t="str">
            <v>ПЕРЕРАБОТКА</v>
          </cell>
        </row>
        <row r="91">
          <cell r="A91" t="str">
            <v>Тонны добытой руды</v>
          </cell>
          <cell r="B91">
            <v>335235.66666666669</v>
          </cell>
          <cell r="C91">
            <v>437864.83333333331</v>
          </cell>
          <cell r="D91">
            <v>441488.66666666669</v>
          </cell>
          <cell r="E91">
            <v>458140.08333333331</v>
          </cell>
          <cell r="F91">
            <v>455791.83333333331</v>
          </cell>
          <cell r="G91">
            <v>467593.66666666669</v>
          </cell>
          <cell r="H91">
            <v>453330</v>
          </cell>
          <cell r="J91">
            <v>4022828</v>
          </cell>
          <cell r="K91">
            <v>5254378</v>
          </cell>
          <cell r="L91">
            <v>5297864</v>
          </cell>
          <cell r="M91">
            <v>5497681</v>
          </cell>
          <cell r="N91">
            <v>5469502</v>
          </cell>
          <cell r="O91">
            <v>5611124</v>
          </cell>
        </row>
        <row r="92">
          <cell r="A92" t="str">
            <v>Содержание (г/т)</v>
          </cell>
          <cell r="B92">
            <v>5.5510000000000002</v>
          </cell>
          <cell r="C92">
            <v>4.7699999999999996</v>
          </cell>
          <cell r="D92">
            <v>4.54</v>
          </cell>
          <cell r="E92">
            <v>4.6494932736402861</v>
          </cell>
          <cell r="F92">
            <v>5.1366643429328667</v>
          </cell>
          <cell r="G92">
            <v>3.7110215837325997</v>
          </cell>
          <cell r="H92">
            <v>4.6681921161699726</v>
          </cell>
          <cell r="J92">
            <v>5.5510000000000002</v>
          </cell>
          <cell r="K92">
            <v>4.7699999999999996</v>
          </cell>
          <cell r="L92">
            <v>4.54</v>
          </cell>
          <cell r="M92">
            <v>4.6494932736402861</v>
          </cell>
          <cell r="N92">
            <v>5.1366643429328667</v>
          </cell>
          <cell r="O92">
            <v>3.7110215837325997</v>
          </cell>
        </row>
        <row r="93">
          <cell r="A93" t="str">
            <v>Извлечение</v>
          </cell>
          <cell r="B93">
            <v>0.73340000000000005</v>
          </cell>
          <cell r="C93">
            <v>0.78500000000000003</v>
          </cell>
          <cell r="D93">
            <v>0.79369999999999996</v>
          </cell>
          <cell r="E93">
            <v>0.81498359127739806</v>
          </cell>
          <cell r="F93">
            <v>0.83070864354709251</v>
          </cell>
          <cell r="G93">
            <v>0.78126741103103181</v>
          </cell>
          <cell r="H93">
            <v>0.81715354438240162</v>
          </cell>
          <cell r="J93">
            <v>0.73340000000000005</v>
          </cell>
          <cell r="K93">
            <v>0.78500000000000003</v>
          </cell>
          <cell r="L93">
            <v>0.79369999999999996</v>
          </cell>
          <cell r="M93">
            <v>0.81498359127739806</v>
          </cell>
          <cell r="N93">
            <v>0.83070864354709251</v>
          </cell>
          <cell r="O93">
            <v>0.78126741103103181</v>
          </cell>
        </row>
        <row r="94">
          <cell r="A94" t="str">
            <v>Извлеченные унции</v>
          </cell>
          <cell r="B94">
            <v>43885.416666666664</v>
          </cell>
          <cell r="C94">
            <v>52704.416666666664</v>
          </cell>
          <cell r="D94">
            <v>51143.416666666664</v>
          </cell>
          <cell r="E94">
            <v>55814.083333333336</v>
          </cell>
          <cell r="F94">
            <v>62529.862499999996</v>
          </cell>
          <cell r="G94">
            <v>43586.583333333336</v>
          </cell>
          <cell r="H94">
            <v>55597.833333333336</v>
          </cell>
          <cell r="J94">
            <v>526625</v>
          </cell>
          <cell r="K94">
            <v>632453</v>
          </cell>
          <cell r="L94">
            <v>613721</v>
          </cell>
          <cell r="M94">
            <v>669769</v>
          </cell>
          <cell r="N94">
            <v>750358.35</v>
          </cell>
          <cell r="O94">
            <v>523039</v>
          </cell>
        </row>
        <row r="96">
          <cell r="A96" t="str">
            <v>Изм. кол-ва унций в незавер. пр-ве</v>
          </cell>
          <cell r="B96">
            <v>-2037.4166666666642</v>
          </cell>
          <cell r="C96">
            <v>1059.0166666666628</v>
          </cell>
          <cell r="D96">
            <v>-266.5</v>
          </cell>
          <cell r="E96">
            <v>20.550572961605212</v>
          </cell>
          <cell r="F96">
            <v>196.68189803308633</v>
          </cell>
          <cell r="G96">
            <v>459.25</v>
          </cell>
          <cell r="H96">
            <v>0</v>
          </cell>
          <cell r="J96">
            <v>-24449</v>
          </cell>
          <cell r="K96">
            <v>12708.199999999953</v>
          </cell>
          <cell r="L96">
            <v>-3198</v>
          </cell>
          <cell r="M96">
            <v>246.60687553929165</v>
          </cell>
          <cell r="N96">
            <v>2360.1827763967449</v>
          </cell>
          <cell r="O96">
            <v>5511</v>
          </cell>
        </row>
        <row r="98">
          <cell r="A98" t="str">
            <v>Отлито унций</v>
          </cell>
          <cell r="B98">
            <v>41848</v>
          </cell>
          <cell r="C98">
            <v>53763.433333333327</v>
          </cell>
          <cell r="D98">
            <v>50876.916666666664</v>
          </cell>
          <cell r="E98">
            <v>55834.633906294941</v>
          </cell>
          <cell r="F98">
            <v>62726.544398033082</v>
          </cell>
          <cell r="G98">
            <v>44045.833333333336</v>
          </cell>
          <cell r="H98">
            <v>55509.666666666664</v>
          </cell>
          <cell r="J98">
            <v>502176</v>
          </cell>
          <cell r="K98">
            <v>645161.19999999995</v>
          </cell>
          <cell r="L98">
            <v>610523</v>
          </cell>
          <cell r="M98">
            <v>670015.60687553929</v>
          </cell>
          <cell r="N98">
            <v>752718.53277639672</v>
          </cell>
          <cell r="O98">
            <v>528550</v>
          </cell>
        </row>
        <row r="99">
          <cell r="A99" t="str">
            <v>Себестоимость 1 тонны</v>
          </cell>
          <cell r="B99">
            <v>6.5480554972770397</v>
          </cell>
          <cell r="C99">
            <v>6.3906201647464274</v>
          </cell>
          <cell r="D99">
            <v>5.4699999999999989</v>
          </cell>
          <cell r="E99">
            <v>5.3071253133821337</v>
          </cell>
          <cell r="F99">
            <v>5.6501037754442729</v>
          </cell>
          <cell r="G99">
            <v>1.1789186096230277</v>
          </cell>
          <cell r="H99">
            <v>4.5038857197479381</v>
          </cell>
          <cell r="J99">
            <v>6.5480554972770397</v>
          </cell>
          <cell r="K99">
            <v>6.3906201647464265</v>
          </cell>
          <cell r="L99">
            <v>5.47</v>
          </cell>
          <cell r="M99">
            <v>5.3071253133821337</v>
          </cell>
          <cell r="N99">
            <v>5.650103775444272</v>
          </cell>
          <cell r="O99">
            <v>1.1789186096230277</v>
          </cell>
        </row>
        <row r="101">
          <cell r="A101" t="str">
            <v>Средние куб. метры в день</v>
          </cell>
          <cell r="B101">
            <v>23214.931506849316</v>
          </cell>
          <cell r="C101">
            <v>31008.013698630137</v>
          </cell>
          <cell r="D101">
            <v>39568.758904109593</v>
          </cell>
          <cell r="E101">
            <v>42343.454794520549</v>
          </cell>
          <cell r="F101">
            <v>50715.290410958907</v>
          </cell>
          <cell r="G101">
            <v>53891.501369863014</v>
          </cell>
          <cell r="H101">
            <v>52000</v>
          </cell>
          <cell r="J101">
            <v>23214.931506849316</v>
          </cell>
          <cell r="K101">
            <v>31008.013698630137</v>
          </cell>
          <cell r="L101">
            <v>39568.758904109593</v>
          </cell>
          <cell r="M101">
            <v>42343.454794520549</v>
          </cell>
          <cell r="N101">
            <v>50715.290410958907</v>
          </cell>
          <cell r="O101">
            <v>53891.501369863014</v>
          </cell>
        </row>
        <row r="102">
          <cell r="A102" t="str">
            <v>Среднее кол-во тонн в день</v>
          </cell>
          <cell r="B102">
            <v>11021.446575342467</v>
          </cell>
          <cell r="C102">
            <v>14395.556164383561</v>
          </cell>
          <cell r="D102">
            <v>14514.69589041096</v>
          </cell>
          <cell r="E102">
            <v>15062.139726027397</v>
          </cell>
          <cell r="F102">
            <v>14984.936986301369</v>
          </cell>
          <cell r="G102">
            <v>15372.942465753425</v>
          </cell>
          <cell r="H102">
            <v>14904</v>
          </cell>
          <cell r="J102">
            <v>11021.446575342467</v>
          </cell>
          <cell r="K102">
            <v>14395.556164383561</v>
          </cell>
          <cell r="L102">
            <v>14514.69589041096</v>
          </cell>
          <cell r="M102">
            <v>15062.139726027397</v>
          </cell>
          <cell r="N102">
            <v>14984.936986301369</v>
          </cell>
          <cell r="O102">
            <v>15372.942465753425</v>
          </cell>
        </row>
      </sheetData>
      <sheetData sheetId="16" refreshError="1">
        <row r="1">
          <cell r="B1" t="str">
            <v>Kumtor Operating Company</v>
          </cell>
        </row>
        <row r="2">
          <cell r="B2" t="str">
            <v>Efficiency &amp; Production Statistics</v>
          </cell>
        </row>
        <row r="3">
          <cell r="B3" t="str">
            <v>December 31, 2002</v>
          </cell>
        </row>
        <row r="5"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YTD 2002 Total</v>
          </cell>
        </row>
        <row r="6">
          <cell r="B6" t="str">
            <v>MINING</v>
          </cell>
        </row>
        <row r="7">
          <cell r="B7" t="str">
            <v>BCM's:</v>
          </cell>
        </row>
        <row r="8">
          <cell r="B8" t="str">
            <v>Ice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195175</v>
          </cell>
          <cell r="K8">
            <v>412325</v>
          </cell>
          <cell r="L8">
            <v>146700</v>
          </cell>
          <cell r="M8">
            <v>59050</v>
          </cell>
          <cell r="N8">
            <v>63450</v>
          </cell>
          <cell r="O8">
            <v>876700</v>
          </cell>
        </row>
        <row r="9">
          <cell r="B9" t="str">
            <v>Waste (including low grade ore)</v>
          </cell>
          <cell r="C9">
            <v>1499723</v>
          </cell>
          <cell r="D9">
            <v>1433688</v>
          </cell>
          <cell r="E9">
            <v>1553722</v>
          </cell>
          <cell r="F9">
            <v>1442519</v>
          </cell>
          <cell r="G9">
            <v>1507844</v>
          </cell>
          <cell r="H9">
            <v>1543820</v>
          </cell>
          <cell r="I9">
            <v>920826</v>
          </cell>
          <cell r="J9">
            <v>979346</v>
          </cell>
          <cell r="K9">
            <v>1186770</v>
          </cell>
          <cell r="L9">
            <v>1597728</v>
          </cell>
          <cell r="M9">
            <v>1631808</v>
          </cell>
          <cell r="N9">
            <v>1862605</v>
          </cell>
          <cell r="O9">
            <v>17160399</v>
          </cell>
        </row>
        <row r="10">
          <cell r="B10" t="str">
            <v>Ore</v>
          </cell>
          <cell r="C10">
            <v>170570</v>
          </cell>
          <cell r="D10">
            <v>150820</v>
          </cell>
          <cell r="E10">
            <v>168233</v>
          </cell>
          <cell r="F10">
            <v>154572</v>
          </cell>
          <cell r="G10">
            <v>138938</v>
          </cell>
          <cell r="H10">
            <v>112721</v>
          </cell>
          <cell r="I10">
            <v>91668</v>
          </cell>
          <cell r="J10">
            <v>96444</v>
          </cell>
          <cell r="K10">
            <v>71450</v>
          </cell>
          <cell r="L10">
            <v>106800</v>
          </cell>
          <cell r="M10">
            <v>197333</v>
          </cell>
          <cell r="N10">
            <v>173750</v>
          </cell>
          <cell r="O10">
            <v>1633299</v>
          </cell>
        </row>
        <row r="11">
          <cell r="B11" t="str">
            <v>Total BCM's</v>
          </cell>
          <cell r="C11">
            <v>1670293</v>
          </cell>
          <cell r="D11">
            <v>1584508</v>
          </cell>
          <cell r="E11">
            <v>1721955</v>
          </cell>
          <cell r="F11">
            <v>1597091</v>
          </cell>
          <cell r="G11">
            <v>1646782</v>
          </cell>
          <cell r="H11">
            <v>1656541</v>
          </cell>
          <cell r="I11">
            <v>1012494</v>
          </cell>
          <cell r="J11">
            <v>1270965</v>
          </cell>
          <cell r="K11">
            <v>1670545</v>
          </cell>
          <cell r="L11">
            <v>1851228</v>
          </cell>
          <cell r="M11">
            <v>1888191</v>
          </cell>
          <cell r="N11">
            <v>2099805</v>
          </cell>
          <cell r="O11">
            <v>19670398</v>
          </cell>
        </row>
        <row r="13">
          <cell r="B13" t="str">
            <v>Tonnes:</v>
          </cell>
        </row>
        <row r="14">
          <cell r="B14" t="str">
            <v>Total Tonnes Mined</v>
          </cell>
          <cell r="C14">
            <v>4760335.05</v>
          </cell>
          <cell r="D14">
            <v>4515847.8</v>
          </cell>
          <cell r="E14">
            <v>4907571.75</v>
          </cell>
          <cell r="F14">
            <v>4551709.3500000006</v>
          </cell>
          <cell r="G14">
            <v>4693328.7</v>
          </cell>
          <cell r="H14">
            <v>4721141.8500000006</v>
          </cell>
          <cell r="I14">
            <v>2885607.9</v>
          </cell>
          <cell r="J14">
            <v>3235803.75</v>
          </cell>
          <cell r="K14">
            <v>3944649.75</v>
          </cell>
          <cell r="L14">
            <v>4985533.8</v>
          </cell>
          <cell r="M14">
            <v>5264425.3500000006</v>
          </cell>
          <cell r="N14">
            <v>5858813.25</v>
          </cell>
          <cell r="O14">
            <v>54324768.299999997</v>
          </cell>
        </row>
        <row r="15">
          <cell r="B15" t="str">
            <v>Tonnes of Ore Mined</v>
          </cell>
          <cell r="C15">
            <v>486125</v>
          </cell>
          <cell r="D15">
            <v>429837</v>
          </cell>
          <cell r="E15">
            <v>479465</v>
          </cell>
          <cell r="F15">
            <v>440530</v>
          </cell>
          <cell r="G15">
            <v>395973</v>
          </cell>
          <cell r="H15">
            <v>321254</v>
          </cell>
          <cell r="I15">
            <v>261254</v>
          </cell>
          <cell r="J15">
            <v>274865</v>
          </cell>
          <cell r="K15">
            <v>203633</v>
          </cell>
          <cell r="L15">
            <v>304380</v>
          </cell>
          <cell r="M15">
            <v>562399</v>
          </cell>
          <cell r="N15">
            <v>495189</v>
          </cell>
          <cell r="O15">
            <v>4654904</v>
          </cell>
        </row>
        <row r="16">
          <cell r="B16" t="str">
            <v>Grade (g/t)</v>
          </cell>
          <cell r="C16">
            <v>4.6520000000000001</v>
          </cell>
          <cell r="D16">
            <v>4.0339999999999998</v>
          </cell>
          <cell r="E16">
            <v>3.1749999999999998</v>
          </cell>
          <cell r="F16">
            <v>3.952</v>
          </cell>
          <cell r="G16">
            <v>3.5819999999999999</v>
          </cell>
          <cell r="H16">
            <v>2.7530000000000001</v>
          </cell>
          <cell r="I16">
            <v>2.1030000000000002</v>
          </cell>
          <cell r="J16">
            <v>2.7389999999999999</v>
          </cell>
          <cell r="K16">
            <v>2.4529999999999998</v>
          </cell>
          <cell r="L16">
            <v>2.141</v>
          </cell>
          <cell r="M16">
            <v>3.9209999999999998</v>
          </cell>
          <cell r="N16">
            <v>5.8710000000000004</v>
          </cell>
          <cell r="O16">
            <v>3.6794070896843416</v>
          </cell>
        </row>
        <row r="17">
          <cell r="B17" t="str">
            <v>Ounces Mined</v>
          </cell>
          <cell r="C17">
            <v>72701</v>
          </cell>
          <cell r="D17">
            <v>55751</v>
          </cell>
          <cell r="E17">
            <v>48939</v>
          </cell>
          <cell r="F17">
            <v>55971</v>
          </cell>
          <cell r="G17">
            <v>45607</v>
          </cell>
          <cell r="H17">
            <v>28432</v>
          </cell>
          <cell r="I17">
            <v>17664</v>
          </cell>
          <cell r="J17">
            <v>24206</v>
          </cell>
          <cell r="K17">
            <v>16060</v>
          </cell>
          <cell r="L17">
            <v>20951</v>
          </cell>
          <cell r="M17">
            <v>70899</v>
          </cell>
          <cell r="N17">
            <v>93474</v>
          </cell>
          <cell r="O17">
            <v>550655</v>
          </cell>
        </row>
        <row r="19">
          <cell r="B19" t="str">
            <v>Cost per BCM - Actual</v>
          </cell>
          <cell r="C19">
            <v>1.6879280070204343</v>
          </cell>
          <cell r="D19">
            <v>1.7779286257910571</v>
          </cell>
          <cell r="E19">
            <v>1.7117032243200416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0.43638935985225796</v>
          </cell>
        </row>
        <row r="20">
          <cell r="B20" t="str">
            <v>Cost per BCM - Budget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>
            <v>0</v>
          </cell>
          <cell r="H20">
            <v>0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</row>
        <row r="22">
          <cell r="B22" t="str">
            <v>MILLING</v>
          </cell>
        </row>
        <row r="23">
          <cell r="B23" t="str">
            <v>Tonnes of Ore Milled</v>
          </cell>
          <cell r="C23">
            <v>505023</v>
          </cell>
          <cell r="D23">
            <v>402802</v>
          </cell>
          <cell r="E23">
            <v>478702</v>
          </cell>
          <cell r="F23">
            <v>438964</v>
          </cell>
          <cell r="G23">
            <v>474012</v>
          </cell>
          <cell r="H23">
            <v>478812</v>
          </cell>
          <cell r="I23">
            <v>478416</v>
          </cell>
          <cell r="J23">
            <v>466167</v>
          </cell>
          <cell r="K23">
            <v>496701</v>
          </cell>
          <cell r="L23">
            <v>470820</v>
          </cell>
          <cell r="M23">
            <v>441313</v>
          </cell>
          <cell r="N23">
            <v>479392</v>
          </cell>
          <cell r="O23">
            <v>5611124</v>
          </cell>
        </row>
        <row r="24">
          <cell r="B24" t="str">
            <v>Grade (g/t)</v>
          </cell>
          <cell r="C24">
            <v>4.43</v>
          </cell>
          <cell r="D24">
            <v>4.0810000000000004</v>
          </cell>
          <cell r="E24">
            <v>4.024</v>
          </cell>
          <cell r="F24">
            <v>4.0010000000000003</v>
          </cell>
          <cell r="G24">
            <v>3.8839999999999999</v>
          </cell>
          <cell r="H24">
            <v>3.351</v>
          </cell>
          <cell r="I24">
            <v>2.7250000000000001</v>
          </cell>
          <cell r="J24">
            <v>3.0790000000000002</v>
          </cell>
          <cell r="K24">
            <v>3.1850000000000001</v>
          </cell>
          <cell r="L24">
            <v>2.6659999999999999</v>
          </cell>
          <cell r="M24">
            <v>3.952</v>
          </cell>
          <cell r="N24">
            <v>5.1970000000000001</v>
          </cell>
          <cell r="O24">
            <v>3.7110215837325997</v>
          </cell>
        </row>
        <row r="25">
          <cell r="B25" t="str">
            <v>Recovery</v>
          </cell>
          <cell r="C25">
            <v>0.82340000000000002</v>
          </cell>
          <cell r="D25">
            <v>0.81200000000000006</v>
          </cell>
          <cell r="E25">
            <v>0.80730000000000002</v>
          </cell>
          <cell r="F25">
            <v>0.79359999999999997</v>
          </cell>
          <cell r="G25">
            <v>0.78459999999999996</v>
          </cell>
          <cell r="H25">
            <v>0.75960000000000005</v>
          </cell>
          <cell r="I25">
            <v>0.62039999999999995</v>
          </cell>
          <cell r="J25">
            <v>0.74</v>
          </cell>
          <cell r="K25">
            <v>0.75939999999999996</v>
          </cell>
          <cell r="L25">
            <v>0.76500000000000001</v>
          </cell>
          <cell r="M25">
            <v>0.79159999999999997</v>
          </cell>
          <cell r="N25">
            <v>0.8286</v>
          </cell>
          <cell r="O25">
            <v>0.78126741103103181</v>
          </cell>
        </row>
        <row r="26">
          <cell r="B26" t="str">
            <v>Ounces Extracted</v>
          </cell>
          <cell r="C26">
            <v>59274</v>
          </cell>
          <cell r="D26">
            <v>42915</v>
          </cell>
          <cell r="E26">
            <v>49991</v>
          </cell>
          <cell r="F26">
            <v>44810</v>
          </cell>
          <cell r="G26">
            <v>46444</v>
          </cell>
          <cell r="H26">
            <v>39188</v>
          </cell>
          <cell r="I26">
            <v>26006</v>
          </cell>
          <cell r="J26">
            <v>34150</v>
          </cell>
          <cell r="K26">
            <v>38623</v>
          </cell>
          <cell r="L26">
            <v>30876</v>
          </cell>
          <cell r="M26">
            <v>44392</v>
          </cell>
          <cell r="N26">
            <v>66370</v>
          </cell>
          <cell r="O26">
            <v>523039</v>
          </cell>
        </row>
        <row r="28">
          <cell r="B28" t="str">
            <v>Ounces in Circuit Change</v>
          </cell>
          <cell r="C28">
            <v>1561</v>
          </cell>
          <cell r="D28">
            <v>1565</v>
          </cell>
          <cell r="E28">
            <v>-610</v>
          </cell>
          <cell r="F28">
            <v>4186</v>
          </cell>
          <cell r="G28">
            <v>2479</v>
          </cell>
          <cell r="H28">
            <v>-376</v>
          </cell>
          <cell r="I28">
            <v>-5207</v>
          </cell>
          <cell r="J28">
            <v>1446</v>
          </cell>
          <cell r="K28">
            <v>-95</v>
          </cell>
          <cell r="L28">
            <v>10</v>
          </cell>
          <cell r="M28">
            <v>-3301</v>
          </cell>
          <cell r="N28">
            <v>3853</v>
          </cell>
          <cell r="O28">
            <v>5511</v>
          </cell>
        </row>
        <row r="30">
          <cell r="B30" t="str">
            <v>Ounces Poured</v>
          </cell>
          <cell r="C30">
            <v>60835</v>
          </cell>
          <cell r="D30">
            <v>44480</v>
          </cell>
          <cell r="E30">
            <v>49381</v>
          </cell>
          <cell r="F30">
            <v>48996</v>
          </cell>
          <cell r="G30">
            <v>48923</v>
          </cell>
          <cell r="H30">
            <v>38812</v>
          </cell>
          <cell r="I30">
            <v>20799</v>
          </cell>
          <cell r="J30">
            <v>35596</v>
          </cell>
          <cell r="K30">
            <v>38528</v>
          </cell>
          <cell r="L30">
            <v>30886</v>
          </cell>
          <cell r="M30">
            <v>41091</v>
          </cell>
          <cell r="N30">
            <v>70223</v>
          </cell>
          <cell r="O30">
            <v>528550</v>
          </cell>
        </row>
        <row r="32">
          <cell r="B32" t="str">
            <v>Cost per Tonne - Actual</v>
          </cell>
          <cell r="C32">
            <v>4.0822461032245565</v>
          </cell>
          <cell r="D32">
            <v>5.0266297184664053</v>
          </cell>
          <cell r="E32">
            <v>5.2823966201434782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1.1789186096230277</v>
          </cell>
        </row>
        <row r="33">
          <cell r="B33" t="str">
            <v>Cost per Tonne - Budget</v>
          </cell>
          <cell r="C33">
            <v>4.9470037647058831</v>
          </cell>
          <cell r="D33">
            <v>6.4397289519541951</v>
          </cell>
          <cell r="E33">
            <v>5.2761785714285701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-4.498020870816841E-6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1.34</v>
          </cell>
        </row>
        <row r="35">
          <cell r="B35" t="str">
            <v>Average BCM's Per Day Mined</v>
          </cell>
          <cell r="C35">
            <v>53880.419354838712</v>
          </cell>
          <cell r="D35">
            <v>56589.571428571428</v>
          </cell>
          <cell r="E35">
            <v>55546.93548387097</v>
          </cell>
          <cell r="F35">
            <v>53236.366666666669</v>
          </cell>
          <cell r="G35">
            <v>53122</v>
          </cell>
          <cell r="H35">
            <v>55218.033333333333</v>
          </cell>
          <cell r="I35">
            <v>32661.096774193549</v>
          </cell>
          <cell r="J35">
            <v>40998.870967741932</v>
          </cell>
          <cell r="K35">
            <v>55684.833333333336</v>
          </cell>
          <cell r="L35">
            <v>59717.032258064515</v>
          </cell>
          <cell r="M35">
            <v>62939.7</v>
          </cell>
          <cell r="N35">
            <v>67735.645161290318</v>
          </cell>
          <cell r="O35">
            <v>53891.501369863014</v>
          </cell>
        </row>
        <row r="36">
          <cell r="B36" t="str">
            <v xml:space="preserve"> </v>
          </cell>
        </row>
        <row r="37">
          <cell r="B37" t="str">
            <v>Average Tonnes Per Day Milled</v>
          </cell>
          <cell r="C37">
            <v>16291.064516129032</v>
          </cell>
          <cell r="D37">
            <v>14385.785714285714</v>
          </cell>
          <cell r="E37">
            <v>15442</v>
          </cell>
          <cell r="F37">
            <v>14632.133333333333</v>
          </cell>
          <cell r="G37">
            <v>15290.709677419354</v>
          </cell>
          <cell r="H37">
            <v>15960.4</v>
          </cell>
          <cell r="I37">
            <v>15432.774193548386</v>
          </cell>
          <cell r="J37">
            <v>15037.645161290322</v>
          </cell>
          <cell r="K37">
            <v>16556.7</v>
          </cell>
          <cell r="L37">
            <v>15187.741935483871</v>
          </cell>
          <cell r="M37">
            <v>14710.433333333332</v>
          </cell>
          <cell r="N37">
            <v>15464.258064516129</v>
          </cell>
          <cell r="O37">
            <v>15372.942465753425</v>
          </cell>
        </row>
        <row r="39">
          <cell r="B39" t="str">
            <v>Days in Month</v>
          </cell>
          <cell r="C39">
            <v>31</v>
          </cell>
          <cell r="D39">
            <v>28</v>
          </cell>
          <cell r="E39">
            <v>31</v>
          </cell>
          <cell r="F39">
            <v>30</v>
          </cell>
          <cell r="G39">
            <v>31</v>
          </cell>
          <cell r="H39">
            <v>30</v>
          </cell>
          <cell r="I39">
            <v>31</v>
          </cell>
          <cell r="J39">
            <v>31</v>
          </cell>
          <cell r="K39">
            <v>30</v>
          </cell>
          <cell r="L39">
            <v>31</v>
          </cell>
          <cell r="M39">
            <v>30</v>
          </cell>
          <cell r="N39">
            <v>31</v>
          </cell>
          <cell r="O39">
            <v>365</v>
          </cell>
        </row>
        <row r="48">
          <cell r="B48" t="str">
            <v>Кумтор Оперейтинг Компани</v>
          </cell>
        </row>
        <row r="49">
          <cell r="B49" t="str">
            <v>Статистические данные по эффективности и производству</v>
          </cell>
        </row>
        <row r="50">
          <cell r="B50" t="str">
            <v>31 августа 2002 года</v>
          </cell>
        </row>
        <row r="54">
          <cell r="C54" t="str">
            <v>Январь</v>
          </cell>
          <cell r="D54" t="str">
            <v>Февраль</v>
          </cell>
          <cell r="E54" t="str">
            <v>Март</v>
          </cell>
          <cell r="F54" t="str">
            <v>Апрель</v>
          </cell>
          <cell r="G54" t="str">
            <v>Май</v>
          </cell>
          <cell r="H54" t="str">
            <v>Июнь</v>
          </cell>
          <cell r="I54" t="str">
            <v>Июль</v>
          </cell>
          <cell r="J54" t="str">
            <v>Август</v>
          </cell>
          <cell r="K54" t="str">
            <v>Сентябрь</v>
          </cell>
          <cell r="L54" t="str">
            <v>Октябрь</v>
          </cell>
          <cell r="M54" t="str">
            <v>Ноябрь</v>
          </cell>
          <cell r="N54" t="str">
            <v>Декабрь</v>
          </cell>
          <cell r="O54" t="str">
            <v>Итого за 2002 г.</v>
          </cell>
        </row>
        <row r="55">
          <cell r="B55" t="str">
            <v>ГОРНЫЙ ОТДЕЛ</v>
          </cell>
        </row>
        <row r="56">
          <cell r="B56" t="str">
            <v>Куб.м.ж</v>
          </cell>
        </row>
        <row r="57">
          <cell r="B57" t="str">
            <v>Лед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195175</v>
          </cell>
          <cell r="K57">
            <v>412325</v>
          </cell>
          <cell r="L57">
            <v>146700</v>
          </cell>
          <cell r="M57">
            <v>59050</v>
          </cell>
          <cell r="N57">
            <v>63450</v>
          </cell>
          <cell r="O57">
            <v>876700</v>
          </cell>
        </row>
        <row r="58">
          <cell r="B58" t="str">
            <v>Пуст. пор. (Вкл. низкосорт. руду)</v>
          </cell>
          <cell r="C58">
            <v>1499723</v>
          </cell>
          <cell r="D58">
            <v>1433688</v>
          </cell>
          <cell r="E58">
            <v>1553722</v>
          </cell>
          <cell r="F58">
            <v>1442519</v>
          </cell>
          <cell r="G58">
            <v>1507844</v>
          </cell>
          <cell r="H58">
            <v>1543820</v>
          </cell>
          <cell r="I58">
            <v>920826</v>
          </cell>
          <cell r="J58">
            <v>979346</v>
          </cell>
          <cell r="K58">
            <v>1186770</v>
          </cell>
          <cell r="L58">
            <v>1597728</v>
          </cell>
          <cell r="M58">
            <v>1631808</v>
          </cell>
          <cell r="N58">
            <v>1862605</v>
          </cell>
          <cell r="O58">
            <v>17160399</v>
          </cell>
        </row>
        <row r="59">
          <cell r="B59" t="str">
            <v>Руда</v>
          </cell>
          <cell r="C59">
            <v>170570</v>
          </cell>
          <cell r="D59">
            <v>150820</v>
          </cell>
          <cell r="E59">
            <v>168233</v>
          </cell>
          <cell r="F59">
            <v>154572</v>
          </cell>
          <cell r="G59">
            <v>138938</v>
          </cell>
          <cell r="H59">
            <v>112721</v>
          </cell>
          <cell r="I59">
            <v>91668</v>
          </cell>
          <cell r="J59">
            <v>96444</v>
          </cell>
          <cell r="K59">
            <v>71450</v>
          </cell>
          <cell r="L59">
            <v>106800</v>
          </cell>
          <cell r="M59">
            <v>197333</v>
          </cell>
          <cell r="N59">
            <v>173750</v>
          </cell>
          <cell r="O59">
            <v>1633299</v>
          </cell>
        </row>
        <row r="60">
          <cell r="B60" t="str">
            <v>Итого куб. м.</v>
          </cell>
          <cell r="C60">
            <v>1670293</v>
          </cell>
          <cell r="D60">
            <v>1584508</v>
          </cell>
          <cell r="E60">
            <v>1721955</v>
          </cell>
          <cell r="F60">
            <v>1597091</v>
          </cell>
          <cell r="G60">
            <v>1646782</v>
          </cell>
          <cell r="H60">
            <v>1656541</v>
          </cell>
          <cell r="I60">
            <v>1012494</v>
          </cell>
          <cell r="J60">
            <v>1270965</v>
          </cell>
          <cell r="K60">
            <v>1670545</v>
          </cell>
          <cell r="L60">
            <v>1851228</v>
          </cell>
          <cell r="M60">
            <v>1888191</v>
          </cell>
          <cell r="N60">
            <v>2099805</v>
          </cell>
          <cell r="O60">
            <v>19670398</v>
          </cell>
        </row>
        <row r="62">
          <cell r="B62" t="str">
            <v>Тонны:</v>
          </cell>
        </row>
        <row r="63">
          <cell r="B63" t="str">
            <v>Всего добыто тонн</v>
          </cell>
          <cell r="C63">
            <v>4760335.05</v>
          </cell>
          <cell r="D63">
            <v>4515847.8</v>
          </cell>
          <cell r="E63">
            <v>4907571.75</v>
          </cell>
          <cell r="F63">
            <v>4551709.3500000006</v>
          </cell>
          <cell r="G63">
            <v>4693328.7</v>
          </cell>
          <cell r="H63">
            <v>4721141.8500000006</v>
          </cell>
          <cell r="I63">
            <v>2885607.9</v>
          </cell>
          <cell r="J63">
            <v>3235803.75</v>
          </cell>
          <cell r="K63">
            <v>3944649.75</v>
          </cell>
          <cell r="L63">
            <v>4985533.8</v>
          </cell>
          <cell r="M63">
            <v>5264425.3500000006</v>
          </cell>
          <cell r="N63">
            <v>5858813.25</v>
          </cell>
          <cell r="O63">
            <v>54324768.299999997</v>
          </cell>
        </row>
        <row r="64">
          <cell r="B64" t="str">
            <v>Тонны добытой руды</v>
          </cell>
          <cell r="C64">
            <v>486125</v>
          </cell>
          <cell r="D64">
            <v>429837</v>
          </cell>
          <cell r="E64">
            <v>479465</v>
          </cell>
          <cell r="F64">
            <v>440530</v>
          </cell>
          <cell r="G64">
            <v>395973</v>
          </cell>
          <cell r="H64">
            <v>321254</v>
          </cell>
          <cell r="I64">
            <v>261254</v>
          </cell>
          <cell r="J64">
            <v>274865</v>
          </cell>
          <cell r="K64">
            <v>203633</v>
          </cell>
          <cell r="L64">
            <v>304380</v>
          </cell>
          <cell r="M64">
            <v>562399</v>
          </cell>
          <cell r="N64">
            <v>495189</v>
          </cell>
          <cell r="O64">
            <v>4654904</v>
          </cell>
        </row>
        <row r="65">
          <cell r="B65" t="str">
            <v>Содержание (г/т)</v>
          </cell>
          <cell r="C65">
            <v>4.6520000000000001</v>
          </cell>
          <cell r="D65">
            <v>4.0339999999999998</v>
          </cell>
          <cell r="E65">
            <v>3.1749999999999998</v>
          </cell>
          <cell r="F65">
            <v>3.952</v>
          </cell>
          <cell r="G65">
            <v>3.5819999999999999</v>
          </cell>
          <cell r="H65">
            <v>2.7530000000000001</v>
          </cell>
          <cell r="I65">
            <v>2.1030000000000002</v>
          </cell>
          <cell r="J65">
            <v>2.7389999999999999</v>
          </cell>
          <cell r="K65">
            <v>2.4529999999999998</v>
          </cell>
          <cell r="L65">
            <v>2.141</v>
          </cell>
          <cell r="M65">
            <v>3.9209999999999998</v>
          </cell>
          <cell r="N65">
            <v>5.8710000000000004</v>
          </cell>
          <cell r="O65">
            <v>3.6794070896843416</v>
          </cell>
        </row>
        <row r="66">
          <cell r="B66" t="str">
            <v>Добытые унции</v>
          </cell>
          <cell r="C66">
            <v>72701</v>
          </cell>
          <cell r="D66">
            <v>55751</v>
          </cell>
          <cell r="E66">
            <v>48939</v>
          </cell>
          <cell r="F66">
            <v>55971</v>
          </cell>
          <cell r="G66">
            <v>45607</v>
          </cell>
          <cell r="H66">
            <v>28432</v>
          </cell>
          <cell r="I66">
            <v>17664</v>
          </cell>
          <cell r="J66">
            <v>24206</v>
          </cell>
          <cell r="K66">
            <v>16060</v>
          </cell>
          <cell r="L66">
            <v>20951</v>
          </cell>
          <cell r="M66">
            <v>70899</v>
          </cell>
          <cell r="N66">
            <v>93474</v>
          </cell>
          <cell r="O66">
            <v>550655</v>
          </cell>
        </row>
        <row r="68">
          <cell r="B68" t="str">
            <v>Себестоимость куб.м. - факт</v>
          </cell>
          <cell r="C68">
            <v>1.6879280070204343</v>
          </cell>
          <cell r="D68">
            <v>1.7779286257910571</v>
          </cell>
          <cell r="E68">
            <v>1.7117032243200416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0.43638935985225796</v>
          </cell>
        </row>
        <row r="69">
          <cell r="B69" t="str">
            <v>Себестоимость куб.м. - план</v>
          </cell>
          <cell r="C69" t="e">
            <v>#REF!</v>
          </cell>
          <cell r="D69" t="e">
            <v>#REF!</v>
          </cell>
          <cell r="E69" t="e">
            <v>#REF!</v>
          </cell>
          <cell r="F69" t="e">
            <v>#REF!</v>
          </cell>
          <cell r="G69">
            <v>0</v>
          </cell>
          <cell r="H69">
            <v>0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</row>
        <row r="71">
          <cell r="B71" t="str">
            <v>ПЕРЕРАБОТКА</v>
          </cell>
        </row>
        <row r="72">
          <cell r="B72" t="str">
            <v>Тонны добытой руды</v>
          </cell>
          <cell r="C72">
            <v>505023</v>
          </cell>
          <cell r="D72">
            <v>402802</v>
          </cell>
          <cell r="E72">
            <v>478702</v>
          </cell>
          <cell r="F72">
            <v>438964</v>
          </cell>
          <cell r="G72">
            <v>474012</v>
          </cell>
          <cell r="H72">
            <v>478812</v>
          </cell>
          <cell r="I72">
            <v>478416</v>
          </cell>
          <cell r="J72">
            <v>466167</v>
          </cell>
          <cell r="K72">
            <v>496701</v>
          </cell>
          <cell r="L72">
            <v>470820</v>
          </cell>
          <cell r="M72">
            <v>441313</v>
          </cell>
          <cell r="N72">
            <v>479392</v>
          </cell>
          <cell r="O72">
            <v>5611124</v>
          </cell>
        </row>
        <row r="73">
          <cell r="B73" t="str">
            <v>Содержание (г/т)</v>
          </cell>
          <cell r="C73">
            <v>4.43</v>
          </cell>
          <cell r="D73">
            <v>4.0810000000000004</v>
          </cell>
          <cell r="E73">
            <v>4.024</v>
          </cell>
          <cell r="F73">
            <v>4.0010000000000003</v>
          </cell>
          <cell r="G73">
            <v>3.8839999999999999</v>
          </cell>
          <cell r="H73">
            <v>3.351</v>
          </cell>
          <cell r="I73">
            <v>2.7250000000000001</v>
          </cell>
          <cell r="J73">
            <v>3.0790000000000002</v>
          </cell>
          <cell r="K73">
            <v>3.1850000000000001</v>
          </cell>
          <cell r="L73">
            <v>2.6659999999999999</v>
          </cell>
          <cell r="M73">
            <v>3.952</v>
          </cell>
          <cell r="N73">
            <v>5.1970000000000001</v>
          </cell>
          <cell r="O73">
            <v>3.7110215837325997</v>
          </cell>
        </row>
        <row r="74">
          <cell r="B74" t="str">
            <v>Извлечение</v>
          </cell>
          <cell r="C74">
            <v>0.82340000000000002</v>
          </cell>
          <cell r="D74">
            <v>0.81200000000000006</v>
          </cell>
          <cell r="E74">
            <v>0.80730000000000002</v>
          </cell>
          <cell r="F74">
            <v>0.79359999999999997</v>
          </cell>
          <cell r="G74">
            <v>0.78459999999999996</v>
          </cell>
          <cell r="H74">
            <v>0.75960000000000005</v>
          </cell>
          <cell r="I74">
            <v>0.62039999999999995</v>
          </cell>
          <cell r="J74">
            <v>0.74</v>
          </cell>
          <cell r="K74">
            <v>0.75939999999999996</v>
          </cell>
          <cell r="L74">
            <v>0.76500000000000001</v>
          </cell>
          <cell r="M74">
            <v>0.79159999999999997</v>
          </cell>
          <cell r="N74">
            <v>0.8286</v>
          </cell>
          <cell r="O74">
            <v>0.78126741103103181</v>
          </cell>
        </row>
        <row r="75">
          <cell r="B75" t="str">
            <v>Извлеченные унции</v>
          </cell>
          <cell r="C75">
            <v>59274</v>
          </cell>
          <cell r="D75">
            <v>42915</v>
          </cell>
          <cell r="E75">
            <v>49991</v>
          </cell>
          <cell r="F75">
            <v>44810</v>
          </cell>
          <cell r="G75">
            <v>46444</v>
          </cell>
          <cell r="H75">
            <v>39188</v>
          </cell>
          <cell r="I75">
            <v>26006</v>
          </cell>
          <cell r="J75">
            <v>34150</v>
          </cell>
          <cell r="K75">
            <v>38623</v>
          </cell>
          <cell r="L75">
            <v>30876</v>
          </cell>
          <cell r="M75">
            <v>44392</v>
          </cell>
          <cell r="N75">
            <v>66370</v>
          </cell>
          <cell r="O75">
            <v>523039</v>
          </cell>
        </row>
        <row r="77">
          <cell r="B77" t="str">
            <v xml:space="preserve">Изменение в количестве унций в </v>
          </cell>
          <cell r="C77">
            <v>1561</v>
          </cell>
          <cell r="D77">
            <v>1565</v>
          </cell>
          <cell r="E77">
            <v>-610</v>
          </cell>
          <cell r="F77">
            <v>4186</v>
          </cell>
          <cell r="G77">
            <v>2479</v>
          </cell>
          <cell r="H77">
            <v>-376</v>
          </cell>
          <cell r="I77">
            <v>-5207</v>
          </cell>
          <cell r="J77">
            <v>1446</v>
          </cell>
          <cell r="K77">
            <v>-95</v>
          </cell>
          <cell r="L77">
            <v>10</v>
          </cell>
          <cell r="M77">
            <v>-3301</v>
          </cell>
          <cell r="N77">
            <v>3853</v>
          </cell>
          <cell r="O77">
            <v>5511</v>
          </cell>
        </row>
        <row r="78">
          <cell r="B78" t="str">
            <v>незаверш. пр-ве</v>
          </cell>
        </row>
        <row r="79">
          <cell r="B79" t="str">
            <v>Отлито унций</v>
          </cell>
          <cell r="C79">
            <v>60835</v>
          </cell>
          <cell r="D79">
            <v>44480</v>
          </cell>
          <cell r="E79">
            <v>49381</v>
          </cell>
          <cell r="F79">
            <v>48996</v>
          </cell>
          <cell r="G79">
            <v>48923</v>
          </cell>
          <cell r="H79">
            <v>38812</v>
          </cell>
          <cell r="I79">
            <v>20799</v>
          </cell>
          <cell r="J79">
            <v>35596</v>
          </cell>
          <cell r="K79">
            <v>38528</v>
          </cell>
          <cell r="L79">
            <v>30886</v>
          </cell>
          <cell r="M79">
            <v>41091</v>
          </cell>
          <cell r="N79">
            <v>70223</v>
          </cell>
          <cell r="O79">
            <v>528550</v>
          </cell>
        </row>
        <row r="81">
          <cell r="B81" t="str">
            <v>Себестоимость 1 тонны - факт</v>
          </cell>
          <cell r="C81">
            <v>4.0822461032245565</v>
          </cell>
          <cell r="D81">
            <v>5.0266297184664053</v>
          </cell>
          <cell r="E81">
            <v>5.2823966201434782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1.1789186096230277</v>
          </cell>
        </row>
        <row r="82">
          <cell r="B82" t="str">
            <v>Себестоимость 1 тонны - план</v>
          </cell>
          <cell r="C82">
            <v>4.9470037647058831</v>
          </cell>
          <cell r="D82">
            <v>6.4397289519541951</v>
          </cell>
          <cell r="E82">
            <v>5.2761785714285701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-4.498020870816841E-6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1.34</v>
          </cell>
        </row>
        <row r="84">
          <cell r="B84" t="str">
            <v>Средние куб. метры в день</v>
          </cell>
          <cell r="C84">
            <v>53880.419354838712</v>
          </cell>
          <cell r="D84">
            <v>56589.571428571428</v>
          </cell>
          <cell r="E84">
            <v>55546.93548387097</v>
          </cell>
          <cell r="F84">
            <v>53236.366666666669</v>
          </cell>
          <cell r="G84">
            <v>53122</v>
          </cell>
          <cell r="H84">
            <v>55218.033333333333</v>
          </cell>
          <cell r="I84">
            <v>32661.096774193549</v>
          </cell>
          <cell r="J84">
            <v>40998.870967741932</v>
          </cell>
          <cell r="K84">
            <v>55684.833333333336</v>
          </cell>
          <cell r="L84">
            <v>59717.032258064515</v>
          </cell>
          <cell r="M84">
            <v>62939.7</v>
          </cell>
          <cell r="N84">
            <v>67735.645161290318</v>
          </cell>
          <cell r="O84">
            <v>53891.501369863014</v>
          </cell>
        </row>
        <row r="85">
          <cell r="B85" t="str">
            <v>Среднее кол-во тонн в день</v>
          </cell>
          <cell r="C85">
            <v>16291.064516129032</v>
          </cell>
          <cell r="D85">
            <v>14385.785714285714</v>
          </cell>
          <cell r="E85">
            <v>15442</v>
          </cell>
          <cell r="F85">
            <v>14632.133333333333</v>
          </cell>
          <cell r="G85">
            <v>15290.709677419354</v>
          </cell>
          <cell r="H85">
            <v>15960.4</v>
          </cell>
          <cell r="I85">
            <v>15432.774193548386</v>
          </cell>
          <cell r="J85">
            <v>15037.645161290322</v>
          </cell>
          <cell r="K85">
            <v>16556.7</v>
          </cell>
          <cell r="L85">
            <v>15187.741935483871</v>
          </cell>
          <cell r="M85">
            <v>14710.433333333332</v>
          </cell>
          <cell r="N85">
            <v>15464.258064516129</v>
          </cell>
          <cell r="O85">
            <v>15372.942465753425</v>
          </cell>
        </row>
        <row r="86">
          <cell r="B86" t="str">
            <v>Дней в месяце</v>
          </cell>
          <cell r="C86">
            <v>31</v>
          </cell>
          <cell r="D86">
            <v>28</v>
          </cell>
          <cell r="E86">
            <v>31</v>
          </cell>
          <cell r="F86">
            <v>30</v>
          </cell>
          <cell r="G86">
            <v>31</v>
          </cell>
          <cell r="H86">
            <v>30</v>
          </cell>
          <cell r="I86">
            <v>31</v>
          </cell>
          <cell r="J86">
            <v>31</v>
          </cell>
          <cell r="K86">
            <v>30</v>
          </cell>
          <cell r="L86">
            <v>31</v>
          </cell>
          <cell r="M86">
            <v>30</v>
          </cell>
          <cell r="N86">
            <v>31</v>
          </cell>
          <cell r="O86">
            <v>365</v>
          </cell>
        </row>
      </sheetData>
      <sheetData sheetId="17" refreshError="1">
        <row r="1">
          <cell r="A1" t="str">
            <v>KUMTOR OPERATING COMPANY</v>
          </cell>
        </row>
        <row r="2">
          <cell r="A2" t="str">
            <v>2002 TOTAL COSTS, PRODUCTION &amp; PRICE STATISTICS (000s)</v>
          </cell>
        </row>
        <row r="3">
          <cell r="A3" t="str">
            <v>December 31, 2002</v>
          </cell>
        </row>
        <row r="5">
          <cell r="B5" t="str">
            <v>Jan</v>
          </cell>
          <cell r="C5" t="str">
            <v>Feb</v>
          </cell>
          <cell r="D5" t="str">
            <v>Mar</v>
          </cell>
          <cell r="E5" t="str">
            <v>Apr</v>
          </cell>
          <cell r="F5" t="str">
            <v>May</v>
          </cell>
          <cell r="G5" t="str">
            <v>Jun</v>
          </cell>
          <cell r="H5" t="str">
            <v>Jul</v>
          </cell>
          <cell r="I5" t="str">
            <v>Aug</v>
          </cell>
          <cell r="J5" t="str">
            <v>Sep</v>
          </cell>
          <cell r="K5" t="str">
            <v>Oct</v>
          </cell>
          <cell r="L5" t="str">
            <v>Nov</v>
          </cell>
          <cell r="M5" t="str">
            <v>Dec</v>
          </cell>
          <cell r="N5" t="str">
            <v>2002 Total</v>
          </cell>
          <cell r="O5" t="str">
            <v>2002 Avg.</v>
          </cell>
        </row>
        <row r="7">
          <cell r="A7" t="str">
            <v>Mining</v>
          </cell>
          <cell r="B7">
            <v>2819.3343346301826</v>
          </cell>
          <cell r="C7">
            <v>2817.1421309949365</v>
          </cell>
          <cell r="D7">
            <v>2947.4759256340171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8583.9523912591358</v>
          </cell>
          <cell r="O7">
            <v>715.32936593826128</v>
          </cell>
        </row>
        <row r="8">
          <cell r="A8" t="str">
            <v>Milling</v>
          </cell>
          <cell r="B8">
            <v>2061.6281737887748</v>
          </cell>
          <cell r="C8">
            <v>2024.7365038577045</v>
          </cell>
          <cell r="D8">
            <v>2528.6938268559225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6615.0585045024018</v>
          </cell>
          <cell r="O8">
            <v>551.25487537520019</v>
          </cell>
        </row>
        <row r="9">
          <cell r="A9" t="str">
            <v>Site Services</v>
          </cell>
          <cell r="B9">
            <v>1815.1941157070169</v>
          </cell>
          <cell r="C9">
            <v>2190.0038033736632</v>
          </cell>
          <cell r="D9">
            <v>2020.4077125293636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6025.6056316100439</v>
          </cell>
          <cell r="O9">
            <v>502.13380263417031</v>
          </cell>
        </row>
        <row r="10">
          <cell r="A10" t="str">
            <v>Site Indirects</v>
          </cell>
          <cell r="B10">
            <v>25.251942009312664</v>
          </cell>
          <cell r="C10">
            <v>321.74455778346692</v>
          </cell>
          <cell r="D10">
            <v>77.838321557993865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424.83482135077344</v>
          </cell>
          <cell r="O10">
            <v>35.402901779231122</v>
          </cell>
        </row>
        <row r="11">
          <cell r="A11" t="str">
            <v>Sub-total</v>
          </cell>
          <cell r="B11">
            <v>6721.4085661352874</v>
          </cell>
          <cell r="C11">
            <v>7353.6269960097716</v>
          </cell>
          <cell r="D11">
            <v>7574.4157865772968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21649.451348722356</v>
          </cell>
          <cell r="O11">
            <v>1804.1209457268631</v>
          </cell>
        </row>
        <row r="13">
          <cell r="A13" t="str">
            <v>Bishkek Administration</v>
          </cell>
          <cell r="B13">
            <v>431.6376285382413</v>
          </cell>
          <cell r="C13">
            <v>836.00473737346488</v>
          </cell>
          <cell r="D13">
            <v>601.39120327732792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1869.0335691890341</v>
          </cell>
          <cell r="O13">
            <v>155.7527974324195</v>
          </cell>
        </row>
        <row r="14">
          <cell r="A14" t="str">
            <v>Management Fee</v>
          </cell>
          <cell r="B14">
            <v>356.04831999999999</v>
          </cell>
          <cell r="C14">
            <v>395.26711999999998</v>
          </cell>
          <cell r="D14">
            <v>418.56534999999997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1169.8807899999999</v>
          </cell>
          <cell r="O14">
            <v>97.490065833333333</v>
          </cell>
        </row>
        <row r="15">
          <cell r="A15" t="str">
            <v>Sub-total</v>
          </cell>
          <cell r="B15">
            <v>787.68594853824129</v>
          </cell>
          <cell r="C15">
            <v>1231.2718573734649</v>
          </cell>
          <cell r="D15">
            <v>1019.9565532773279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3038.9143591890343</v>
          </cell>
          <cell r="O15">
            <v>253.24286326575285</v>
          </cell>
        </row>
        <row r="16">
          <cell r="A16" t="str">
            <v>Total Cash Operating Costs</v>
          </cell>
          <cell r="B16">
            <v>7509.0945146735285</v>
          </cell>
          <cell r="C16">
            <v>8584.8988533832362</v>
          </cell>
          <cell r="D16">
            <v>8594.3723398546244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24688.365707911391</v>
          </cell>
          <cell r="O16">
            <v>2057.3638089926158</v>
          </cell>
        </row>
        <row r="18">
          <cell r="A18" t="str">
            <v>Concession Tax</v>
          </cell>
          <cell r="B18">
            <v>294.00728999999995</v>
          </cell>
          <cell r="C18">
            <v>165.43754000000001</v>
          </cell>
          <cell r="D18">
            <v>190.07041000000001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649.51523999999995</v>
          </cell>
          <cell r="O18">
            <v>54.126269999999998</v>
          </cell>
        </row>
        <row r="19">
          <cell r="A19" t="str">
            <v>Royalty Tax</v>
          </cell>
          <cell r="B19">
            <v>110.25273177254643</v>
          </cell>
          <cell r="C19">
            <v>62.039075624539997</v>
          </cell>
          <cell r="D19">
            <v>71.276404528930001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243.5682119260164</v>
          </cell>
          <cell r="O19">
            <v>20.297350993834701</v>
          </cell>
        </row>
        <row r="20">
          <cell r="A20" t="str">
            <v>Social Fund Tax</v>
          </cell>
          <cell r="B20">
            <v>89.793000000000006</v>
          </cell>
          <cell r="C20">
            <v>100.57299999999999</v>
          </cell>
          <cell r="D20">
            <v>-84.549000000000007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105.81699999999999</v>
          </cell>
          <cell r="O20">
            <v>8.8180833333333322</v>
          </cell>
        </row>
        <row r="21">
          <cell r="A21" t="str">
            <v>Road Tax</v>
          </cell>
          <cell r="B21">
            <v>206.2001123166884</v>
          </cell>
          <cell r="C21">
            <v>119.57973146995002</v>
          </cell>
          <cell r="D21">
            <v>130.10226189117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455.8821056778084</v>
          </cell>
          <cell r="O21">
            <v>37.9901754731507</v>
          </cell>
        </row>
        <row r="22">
          <cell r="A22" t="str">
            <v>Land Tax</v>
          </cell>
          <cell r="B22" t="e">
            <v>#N/A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 t="str">
            <v>VAT on Imports of Consumables</v>
          </cell>
          <cell r="B23">
            <v>11.127844993522716</v>
          </cell>
          <cell r="C23">
            <v>8.0729162092999989</v>
          </cell>
          <cell r="D23">
            <v>11.736874204520001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30.937635407342718</v>
          </cell>
          <cell r="O23">
            <v>2.5781362839452266</v>
          </cell>
        </row>
        <row r="24">
          <cell r="A24" t="str">
            <v>Exploration Program</v>
          </cell>
          <cell r="B24">
            <v>60.664760000000001</v>
          </cell>
          <cell r="C24">
            <v>215.49751999999998</v>
          </cell>
          <cell r="D24">
            <v>331.04164000000003</v>
          </cell>
          <cell r="E24">
            <v>0</v>
          </cell>
          <cell r="F24">
            <v>0</v>
          </cell>
          <cell r="G24">
            <v>0</v>
          </cell>
          <cell r="H24">
            <v>2.5999999999999999E-2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607.20391999999993</v>
          </cell>
          <cell r="O24">
            <v>50.60032666666666</v>
          </cell>
        </row>
        <row r="25">
          <cell r="A25" t="str">
            <v>Other Income / Expense</v>
          </cell>
          <cell r="B25">
            <v>166.91404386931777</v>
          </cell>
          <cell r="C25">
            <v>61.12624718420475</v>
          </cell>
          <cell r="D25">
            <v>138.39950234413092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366.43979339765343</v>
          </cell>
          <cell r="O25">
            <v>30.536649449804454</v>
          </cell>
        </row>
        <row r="26">
          <cell r="A26" t="str">
            <v>Sub-total</v>
          </cell>
          <cell r="B26" t="e">
            <v>#N/A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</row>
        <row r="27">
          <cell r="A27" t="str">
            <v>TOTAL CASH COSTS</v>
          </cell>
          <cell r="B27" t="e">
            <v>#N/A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  <cell r="H27" t="e">
            <v>#N/A</v>
          </cell>
          <cell r="I27" t="e">
            <v>#N/A</v>
          </cell>
          <cell r="J27" t="e">
            <v>#N/A</v>
          </cell>
          <cell r="K27" t="e">
            <v>#N/A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</row>
        <row r="29">
          <cell r="A29" t="str">
            <v>Financing Charges</v>
          </cell>
          <cell r="B29">
            <v>882.09042883049847</v>
          </cell>
          <cell r="C29">
            <v>981.70751676566101</v>
          </cell>
          <cell r="D29">
            <v>897.24131829379871</v>
          </cell>
          <cell r="E29">
            <v>0</v>
          </cell>
          <cell r="F29">
            <v>0</v>
          </cell>
          <cell r="G29">
            <v>0</v>
          </cell>
          <cell r="H29">
            <v>609.37587883049844</v>
          </cell>
          <cell r="I29">
            <v>609.37587883049844</v>
          </cell>
          <cell r="J29">
            <v>609.37587883049844</v>
          </cell>
          <cell r="K29">
            <v>609.37587883049844</v>
          </cell>
          <cell r="L29">
            <v>609.37587883049844</v>
          </cell>
          <cell r="M29">
            <v>609.37587883049844</v>
          </cell>
          <cell r="N29">
            <v>6417.2945368729497</v>
          </cell>
          <cell r="O29">
            <v>534.77454473941248</v>
          </cell>
        </row>
        <row r="30">
          <cell r="A30" t="str">
            <v>Depr., Depl., Reclamation</v>
          </cell>
          <cell r="B30">
            <v>3626.1304599999999</v>
          </cell>
          <cell r="C30">
            <v>3086.60583</v>
          </cell>
          <cell r="D30">
            <v>3045.8959199999999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9758.6322099999998</v>
          </cell>
          <cell r="O30">
            <v>813.21935083333335</v>
          </cell>
        </row>
        <row r="31">
          <cell r="A31" t="str">
            <v>TOTAL COSTS</v>
          </cell>
          <cell r="B31" t="e">
            <v>#N/A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</row>
        <row r="32">
          <cell r="A32" t="str">
            <v>TOTAL CAPITAL COSTS</v>
          </cell>
          <cell r="B32">
            <v>142.00219000000001</v>
          </cell>
          <cell r="C32">
            <v>287.53434582521163</v>
          </cell>
          <cell r="D32">
            <v>290.06200000000001</v>
          </cell>
          <cell r="E32">
            <v>341.83499999999998</v>
          </cell>
          <cell r="F32">
            <v>553.6241</v>
          </cell>
          <cell r="G32">
            <v>238.91800000000001</v>
          </cell>
          <cell r="H32">
            <v>256.69400000000002</v>
          </cell>
          <cell r="I32">
            <v>1669.096</v>
          </cell>
          <cell r="J32">
            <v>451.952</v>
          </cell>
          <cell r="K32">
            <v>1700.4561041981506</v>
          </cell>
          <cell r="L32">
            <v>107.855</v>
          </cell>
          <cell r="M32">
            <v>2803.444</v>
          </cell>
          <cell r="N32">
            <v>8610.1819090254594</v>
          </cell>
          <cell r="O32">
            <v>717.51515908545491</v>
          </cell>
        </row>
        <row r="35">
          <cell r="A35" t="str">
            <v>Gold Poured (oz.)</v>
          </cell>
          <cell r="B35">
            <v>60835</v>
          </cell>
          <cell r="C35">
            <v>44480</v>
          </cell>
          <cell r="D35">
            <v>49381</v>
          </cell>
          <cell r="E35">
            <v>48996</v>
          </cell>
          <cell r="F35">
            <v>48923</v>
          </cell>
          <cell r="G35">
            <v>38812</v>
          </cell>
          <cell r="H35">
            <v>20799</v>
          </cell>
          <cell r="I35">
            <v>35596</v>
          </cell>
          <cell r="J35">
            <v>38528</v>
          </cell>
          <cell r="K35">
            <v>30886</v>
          </cell>
          <cell r="L35">
            <v>41091</v>
          </cell>
          <cell r="M35">
            <v>70223</v>
          </cell>
          <cell r="N35">
            <v>528550</v>
          </cell>
          <cell r="O35">
            <v>44045.833333333336</v>
          </cell>
        </row>
        <row r="37">
          <cell r="A37" t="str">
            <v>Gold Price/Ounce (London Fix)</v>
          </cell>
          <cell r="B37">
            <v>281.56136363636364</v>
          </cell>
          <cell r="C37">
            <v>295.495</v>
          </cell>
          <cell r="D37">
            <v>294.05500000000001</v>
          </cell>
          <cell r="E37">
            <v>308.2</v>
          </cell>
          <cell r="F37">
            <v>307.97500000000002</v>
          </cell>
          <cell r="G37">
            <v>321.17779999999999</v>
          </cell>
          <cell r="H37">
            <v>313.29130434782599</v>
          </cell>
          <cell r="I37">
            <v>310.25479999999999</v>
          </cell>
          <cell r="J37">
            <v>319.13569999999999</v>
          </cell>
          <cell r="K37">
            <v>316.58</v>
          </cell>
          <cell r="L37">
            <v>319.06666666666672</v>
          </cell>
          <cell r="M37">
            <v>333.11500000000001</v>
          </cell>
          <cell r="N37">
            <v>333.11500000000001</v>
          </cell>
          <cell r="O37">
            <v>309.99230288757138</v>
          </cell>
        </row>
        <row r="39">
          <cell r="A39" t="str">
            <v>Cash Operating Cost/Ounce Poured</v>
          </cell>
          <cell r="B39">
            <v>123.43378835659617</v>
          </cell>
          <cell r="C39">
            <v>193.00581954548642</v>
          </cell>
          <cell r="D39">
            <v>174.04208784460874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46.70961253980019</v>
          </cell>
          <cell r="O39">
            <v>46.70961253980019</v>
          </cell>
        </row>
        <row r="40">
          <cell r="A40" t="str">
            <v>Total Cash Costs/Ounce Poured</v>
          </cell>
          <cell r="B40" t="e">
            <v>#N/A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</row>
        <row r="41">
          <cell r="A41" t="str">
            <v>Total Costs/Ounce Poured</v>
          </cell>
          <cell r="B41" t="e">
            <v>#N/A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</row>
        <row r="43">
          <cell r="A43" t="str">
            <v>Total Cash Costs/Ounce Poured (incl. Indemnifiable taxes)</v>
          </cell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</row>
        <row r="45">
          <cell r="A45" t="str">
            <v>Capital Costs/Total Costs</v>
          </cell>
          <cell r="B45">
            <v>1.9851988388630996E-2</v>
          </cell>
          <cell r="C45">
            <v>3.5109557448491972E-2</v>
          </cell>
          <cell r="D45">
            <v>3.5478088017481153E-2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0.36610274594976361</v>
          </cell>
          <cell r="O45">
            <v>0.3661027459497635</v>
          </cell>
        </row>
        <row r="47">
          <cell r="A47" t="str">
            <v>US $ / Som</v>
          </cell>
          <cell r="B47">
            <v>48.191899999999997</v>
          </cell>
          <cell r="C47">
            <v>47.867400000000004</v>
          </cell>
          <cell r="D47">
            <v>48.143999999999998</v>
          </cell>
          <cell r="E47">
            <v>48.064399999999999</v>
          </cell>
          <cell r="F47">
            <v>47.879199999999997</v>
          </cell>
          <cell r="G47">
            <v>46.149900000000002</v>
          </cell>
          <cell r="H47">
            <v>46.283200000000001</v>
          </cell>
          <cell r="I47">
            <v>46.194899999999997</v>
          </cell>
          <cell r="J47">
            <v>46.000399999999999</v>
          </cell>
          <cell r="K47">
            <v>46.061199999999999</v>
          </cell>
          <cell r="L47">
            <v>46.012700000000002</v>
          </cell>
          <cell r="M47">
            <v>46.094900000000003</v>
          </cell>
          <cell r="N47">
            <v>46.094900000000003</v>
          </cell>
          <cell r="O47">
            <v>46.912008333333347</v>
          </cell>
        </row>
        <row r="48">
          <cell r="A48" t="str">
            <v>US $ / Cnd $</v>
          </cell>
          <cell r="B48">
            <v>1.5874999999999999</v>
          </cell>
          <cell r="C48">
            <v>1.6084000000000001</v>
          </cell>
          <cell r="D48">
            <v>1.5926</v>
          </cell>
          <cell r="E48">
            <v>1.5616000000000001</v>
          </cell>
          <cell r="F48">
            <v>1.534</v>
          </cell>
          <cell r="G48">
            <v>1.5163</v>
          </cell>
          <cell r="H48">
            <v>1.5712999999999999</v>
          </cell>
          <cell r="I48">
            <v>1.5569999999999999</v>
          </cell>
          <cell r="J48">
            <v>1.5778000000000001</v>
          </cell>
          <cell r="K48">
            <v>1.5658000000000001</v>
          </cell>
          <cell r="L48">
            <v>1.5643199999999999</v>
          </cell>
          <cell r="M48">
            <v>1.5768</v>
          </cell>
          <cell r="N48">
            <v>1.5768</v>
          </cell>
          <cell r="O48">
            <v>1.5677849999999998</v>
          </cell>
        </row>
        <row r="53">
          <cell r="A53" t="str">
            <v>КУМТОР ОПЕРЕЙТИНГ КОМПАНИ</v>
          </cell>
        </row>
        <row r="54">
          <cell r="A54" t="str">
            <v>СТАТИСТИКА ПО ЗАТРАТАМ , ПРОИЗВОДСТВУ И ЦЕНАМ ЗА 2002 Г. (доллары США в тыс.)</v>
          </cell>
        </row>
        <row r="55">
          <cell r="A55" t="str">
            <v>31 августа 2002 года</v>
          </cell>
        </row>
        <row r="57">
          <cell r="B57" t="str">
            <v>Январь</v>
          </cell>
          <cell r="C57" t="str">
            <v>Февраль</v>
          </cell>
          <cell r="D57" t="str">
            <v>Март</v>
          </cell>
          <cell r="E57" t="str">
            <v>Апрель</v>
          </cell>
          <cell r="F57" t="str">
            <v>Май</v>
          </cell>
          <cell r="G57" t="str">
            <v>Июнь</v>
          </cell>
          <cell r="H57" t="str">
            <v>Июль</v>
          </cell>
          <cell r="I57" t="str">
            <v>Август</v>
          </cell>
          <cell r="J57" t="str">
            <v>Сентябрь</v>
          </cell>
          <cell r="K57" t="str">
            <v>Октябрь</v>
          </cell>
          <cell r="L57" t="str">
            <v>Ноябрь</v>
          </cell>
          <cell r="M57" t="str">
            <v>Декабрь</v>
          </cell>
          <cell r="N57" t="str">
            <v>Итого за 2002</v>
          </cell>
          <cell r="O57" t="str">
            <v>В сред. за 2002.</v>
          </cell>
        </row>
        <row r="59">
          <cell r="A59" t="str">
            <v>Добыча</v>
          </cell>
          <cell r="B59">
            <v>2819.3343346301826</v>
          </cell>
          <cell r="C59">
            <v>2817.1421309949365</v>
          </cell>
          <cell r="D59">
            <v>2947.4759256340171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8583.9523912591358</v>
          </cell>
          <cell r="O59">
            <v>715.32936593826128</v>
          </cell>
        </row>
        <row r="60">
          <cell r="A60" t="str">
            <v>Переработка</v>
          </cell>
          <cell r="B60">
            <v>2061.6281737887748</v>
          </cell>
          <cell r="C60">
            <v>2024.7365038577045</v>
          </cell>
          <cell r="D60">
            <v>2528.6938268559225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6615.0585045024018</v>
          </cell>
          <cell r="O60">
            <v>551.25487537520019</v>
          </cell>
        </row>
        <row r="61">
          <cell r="A61" t="str">
            <v>Услуги на объекте</v>
          </cell>
          <cell r="B61">
            <v>1815.1941157070169</v>
          </cell>
          <cell r="C61">
            <v>2190.0038033736632</v>
          </cell>
          <cell r="D61">
            <v>2020.4077125293636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6025.6056316100439</v>
          </cell>
          <cell r="O61">
            <v>502.13380263417031</v>
          </cell>
        </row>
        <row r="62">
          <cell r="A62" t="str">
            <v>Косвенные на объекте</v>
          </cell>
          <cell r="B62">
            <v>25.251942009312664</v>
          </cell>
          <cell r="C62">
            <v>321.74455778346692</v>
          </cell>
          <cell r="D62">
            <v>77.838321557993865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424.83482135077344</v>
          </cell>
          <cell r="O62">
            <v>35.402901779231122</v>
          </cell>
        </row>
        <row r="63">
          <cell r="A63" t="str">
            <v>Предварит. итог</v>
          </cell>
          <cell r="B63">
            <v>6721.4085661352874</v>
          </cell>
          <cell r="C63">
            <v>7353.6269960097716</v>
          </cell>
          <cell r="D63">
            <v>7574.4157865772968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21649.451348722356</v>
          </cell>
          <cell r="O63">
            <v>1804.1209457268631</v>
          </cell>
        </row>
        <row r="65">
          <cell r="A65" t="str">
            <v>Администрация в Бишкеке</v>
          </cell>
          <cell r="B65">
            <v>431.6376285382413</v>
          </cell>
          <cell r="C65">
            <v>836.00473737346488</v>
          </cell>
          <cell r="D65">
            <v>601.39120327732792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1869.0335691890341</v>
          </cell>
          <cell r="O65">
            <v>155.7527974324195</v>
          </cell>
        </row>
        <row r="66">
          <cell r="A66" t="str">
            <v>Гонорар за менеджмент</v>
          </cell>
          <cell r="B66">
            <v>356.04831999999999</v>
          </cell>
          <cell r="C66">
            <v>395.26711999999998</v>
          </cell>
          <cell r="D66">
            <v>418.56534999999997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1169.8807899999999</v>
          </cell>
          <cell r="O66">
            <v>97.490065833333333</v>
          </cell>
        </row>
        <row r="67">
          <cell r="A67" t="str">
            <v>Предварит. итог</v>
          </cell>
          <cell r="B67">
            <v>787.68594853824129</v>
          </cell>
          <cell r="C67">
            <v>1231.2718573734649</v>
          </cell>
          <cell r="D67">
            <v>1019.9565532773279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3038.9143591890343</v>
          </cell>
          <cell r="O67">
            <v>253.24286326575285</v>
          </cell>
        </row>
        <row r="69">
          <cell r="A69" t="str">
            <v>Всего ден. производствен. затрат</v>
          </cell>
          <cell r="B69">
            <v>7509.0945146735285</v>
          </cell>
          <cell r="C69">
            <v>8584.8988533832362</v>
          </cell>
          <cell r="D69">
            <v>8594.3723398546244</v>
          </cell>
          <cell r="E69">
            <v>0</v>
          </cell>
          <cell r="F69">
            <v>0</v>
          </cell>
          <cell r="G69">
            <v>0</v>
          </cell>
          <cell r="H69">
            <v>8608</v>
          </cell>
          <cell r="I69">
            <v>8577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24688.365707911391</v>
          </cell>
          <cell r="O69">
            <v>2057.3638089926158</v>
          </cell>
        </row>
        <row r="71">
          <cell r="A71" t="str">
            <v>Концессия</v>
          </cell>
          <cell r="B71">
            <v>294.00728999999995</v>
          </cell>
          <cell r="C71">
            <v>165.43754000000001</v>
          </cell>
          <cell r="D71">
            <v>190.07041000000001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649.51523999999995</v>
          </cell>
          <cell r="O71">
            <v>54.126269999999998</v>
          </cell>
        </row>
        <row r="72">
          <cell r="A72" t="str">
            <v>Роялти</v>
          </cell>
          <cell r="B72">
            <v>110.25273177254643</v>
          </cell>
          <cell r="C72">
            <v>62.039075624539997</v>
          </cell>
          <cell r="D72">
            <v>71.276404528930001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243.5682119260164</v>
          </cell>
          <cell r="O72">
            <v>20.297350993834701</v>
          </cell>
        </row>
        <row r="73">
          <cell r="A73" t="str">
            <v>Налог в соцфонд</v>
          </cell>
          <cell r="B73">
            <v>89.793000000000006</v>
          </cell>
          <cell r="C73">
            <v>100.57299999999999</v>
          </cell>
          <cell r="D73">
            <v>-84.549000000000007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105.81699999999999</v>
          </cell>
          <cell r="O73">
            <v>8.8180833333333322</v>
          </cell>
        </row>
        <row r="74">
          <cell r="A74" t="str">
            <v>Дорожный налог</v>
          </cell>
          <cell r="B74">
            <v>206.2001123166884</v>
          </cell>
          <cell r="C74">
            <v>119.57973146995002</v>
          </cell>
          <cell r="D74">
            <v>130.10226189117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455.8821056778084</v>
          </cell>
          <cell r="O74">
            <v>37.9901754731507</v>
          </cell>
        </row>
        <row r="75">
          <cell r="A75" t="str">
            <v>Земельный налог</v>
          </cell>
          <cell r="B75" t="e">
            <v>#N/A</v>
          </cell>
          <cell r="C75" t="e">
            <v>#N/A</v>
          </cell>
          <cell r="D75" t="e">
            <v>#N/A</v>
          </cell>
          <cell r="E75" t="e">
            <v>#N/A</v>
          </cell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</row>
        <row r="76">
          <cell r="A76" t="str">
            <v>Гелого-развед. программа</v>
          </cell>
          <cell r="B76">
            <v>60.664760000000001</v>
          </cell>
          <cell r="C76">
            <v>215.49751999999998</v>
          </cell>
          <cell r="D76">
            <v>331.04164000000003</v>
          </cell>
          <cell r="E76">
            <v>0</v>
          </cell>
          <cell r="F76">
            <v>0</v>
          </cell>
          <cell r="G76">
            <v>0</v>
          </cell>
          <cell r="H76">
            <v>2.5999999999999999E-2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607.20391999999993</v>
          </cell>
          <cell r="O76">
            <v>50.60032666666666</v>
          </cell>
        </row>
        <row r="77">
          <cell r="A77" t="str">
            <v>Прочие прибыль/расходы</v>
          </cell>
          <cell r="B77">
            <v>166.91404386931777</v>
          </cell>
          <cell r="C77">
            <v>61.12624718420475</v>
          </cell>
          <cell r="D77">
            <v>138.39950234413092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366.43979339765343</v>
          </cell>
          <cell r="O77">
            <v>30.536649449804454</v>
          </cell>
        </row>
        <row r="78">
          <cell r="A78" t="str">
            <v>Предварит. итог</v>
          </cell>
          <cell r="B78" t="e">
            <v>#N/A</v>
          </cell>
          <cell r="C78" t="e">
            <v>#N/A</v>
          </cell>
          <cell r="D78" t="e">
            <v>#N/A</v>
          </cell>
          <cell r="E78" t="e">
            <v>#N/A</v>
          </cell>
          <cell r="F78" t="e">
            <v>#N/A</v>
          </cell>
          <cell r="G78" t="e">
            <v>#N/A</v>
          </cell>
          <cell r="H78" t="e">
            <v>#N/A</v>
          </cell>
          <cell r="I78" t="e">
            <v>#N/A</v>
          </cell>
          <cell r="J78" t="e">
            <v>#N/A</v>
          </cell>
          <cell r="K78" t="e">
            <v>#N/A</v>
          </cell>
          <cell r="L78" t="e">
            <v>#N/A</v>
          </cell>
          <cell r="M78" t="e">
            <v>#N/A</v>
          </cell>
          <cell r="N78" t="e">
            <v>#N/A</v>
          </cell>
          <cell r="O78" t="e">
            <v>#N/A</v>
          </cell>
        </row>
        <row r="80">
          <cell r="A80" t="str">
            <v>ИТОГО ДЕНЕЖНЫХ ЗАТРАТ</v>
          </cell>
          <cell r="B80" t="e">
            <v>#N/A</v>
          </cell>
          <cell r="C80" t="e">
            <v>#N/A</v>
          </cell>
          <cell r="D80" t="e">
            <v>#N/A</v>
          </cell>
          <cell r="E80" t="e">
            <v>#N/A</v>
          </cell>
          <cell r="F80" t="e">
            <v>#N/A</v>
          </cell>
          <cell r="G80" t="e">
            <v>#N/A</v>
          </cell>
          <cell r="H80" t="e">
            <v>#N/A</v>
          </cell>
          <cell r="I80" t="e">
            <v>#N/A</v>
          </cell>
          <cell r="J80" t="e">
            <v>#N/A</v>
          </cell>
          <cell r="K80" t="e">
            <v>#N/A</v>
          </cell>
          <cell r="L80" t="e">
            <v>#N/A</v>
          </cell>
          <cell r="M80" t="e">
            <v>#N/A</v>
          </cell>
          <cell r="N80" t="e">
            <v>#N/A</v>
          </cell>
          <cell r="O80" t="e">
            <v>#N/A</v>
          </cell>
        </row>
        <row r="83">
          <cell r="A83" t="str">
            <v>Финансовые начисления</v>
          </cell>
          <cell r="B83">
            <v>882.09042883049847</v>
          </cell>
          <cell r="C83">
            <v>981.70751676566101</v>
          </cell>
          <cell r="D83">
            <v>897.24131829379871</v>
          </cell>
          <cell r="E83">
            <v>0</v>
          </cell>
          <cell r="F83">
            <v>0</v>
          </cell>
          <cell r="G83">
            <v>0</v>
          </cell>
          <cell r="H83">
            <v>609.37587883049844</v>
          </cell>
          <cell r="I83">
            <v>609.37587883049844</v>
          </cell>
          <cell r="J83">
            <v>609.37587883049844</v>
          </cell>
          <cell r="K83">
            <v>609.37587883049844</v>
          </cell>
          <cell r="L83">
            <v>609.37587883049844</v>
          </cell>
          <cell r="M83">
            <v>609.37587883049844</v>
          </cell>
          <cell r="N83">
            <v>6417.2945368729497</v>
          </cell>
          <cell r="O83">
            <v>534.77454473941248</v>
          </cell>
        </row>
        <row r="84">
          <cell r="A84" t="str">
            <v>Амортиз., износ, рекультивация</v>
          </cell>
          <cell r="B84">
            <v>3626.1304599999999</v>
          </cell>
          <cell r="C84">
            <v>3086.60583</v>
          </cell>
          <cell r="D84">
            <v>3045.8959199999999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9758.6322099999998</v>
          </cell>
          <cell r="O84">
            <v>813.21935083333335</v>
          </cell>
        </row>
        <row r="85">
          <cell r="A85" t="str">
            <v>ИТОГО ЗАТРАТ</v>
          </cell>
          <cell r="B85" t="e">
            <v>#N/A</v>
          </cell>
          <cell r="C85" t="e">
            <v>#N/A</v>
          </cell>
          <cell r="D85" t="e">
            <v>#N/A</v>
          </cell>
          <cell r="E85" t="e">
            <v>#N/A</v>
          </cell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</row>
        <row r="86">
          <cell r="A86" t="str">
            <v>ИТОГО КАПИТАЛЬНЫХ ЗАТРАТ</v>
          </cell>
          <cell r="B86">
            <v>142.00219000000001</v>
          </cell>
          <cell r="C86">
            <v>287.53434582521163</v>
          </cell>
          <cell r="D86">
            <v>290.06200000000001</v>
          </cell>
          <cell r="E86">
            <v>341.83499999999998</v>
          </cell>
          <cell r="F86">
            <v>553.6241</v>
          </cell>
          <cell r="G86">
            <v>238.91800000000001</v>
          </cell>
          <cell r="H86">
            <v>256.69400000000002</v>
          </cell>
          <cell r="I86">
            <v>1669.096</v>
          </cell>
          <cell r="J86">
            <v>451.952</v>
          </cell>
          <cell r="K86">
            <v>1700.4561041981506</v>
          </cell>
          <cell r="L86">
            <v>107.855</v>
          </cell>
          <cell r="M86">
            <v>2803.444</v>
          </cell>
          <cell r="N86">
            <v>8610.1819090254594</v>
          </cell>
          <cell r="O86">
            <v>717.51515908545491</v>
          </cell>
        </row>
        <row r="89">
          <cell r="A89" t="str">
            <v>Унции отлитого золота</v>
          </cell>
          <cell r="B89">
            <v>60835</v>
          </cell>
          <cell r="C89">
            <v>44480</v>
          </cell>
          <cell r="D89">
            <v>49381</v>
          </cell>
          <cell r="E89">
            <v>48996</v>
          </cell>
          <cell r="F89">
            <v>48923</v>
          </cell>
          <cell r="G89">
            <v>38812</v>
          </cell>
          <cell r="H89">
            <v>20799</v>
          </cell>
          <cell r="I89">
            <v>35596</v>
          </cell>
          <cell r="J89">
            <v>38528</v>
          </cell>
          <cell r="K89">
            <v>30886</v>
          </cell>
          <cell r="L89">
            <v>41091</v>
          </cell>
          <cell r="M89">
            <v>70223</v>
          </cell>
          <cell r="N89">
            <v>528550</v>
          </cell>
          <cell r="O89">
            <v>44045.833333333336</v>
          </cell>
        </row>
        <row r="91">
          <cell r="A91" t="str">
            <v>Цена за унцию золота (Лондон фикс)</v>
          </cell>
          <cell r="B91">
            <v>281.56136363636364</v>
          </cell>
          <cell r="C91">
            <v>295.495</v>
          </cell>
          <cell r="D91">
            <v>294.05500000000001</v>
          </cell>
          <cell r="E91">
            <v>308.2</v>
          </cell>
          <cell r="F91">
            <v>307.97500000000002</v>
          </cell>
          <cell r="G91">
            <v>321.17779999999999</v>
          </cell>
          <cell r="H91">
            <v>313.29130434782599</v>
          </cell>
          <cell r="I91">
            <v>310.25479999999999</v>
          </cell>
          <cell r="J91">
            <v>319.13569999999999</v>
          </cell>
          <cell r="K91">
            <v>316.58</v>
          </cell>
          <cell r="L91">
            <v>319.06666666666672</v>
          </cell>
          <cell r="M91">
            <v>333.11500000000001</v>
          </cell>
          <cell r="N91">
            <v>333.11500000000001</v>
          </cell>
          <cell r="O91">
            <v>309.99230288757138</v>
          </cell>
        </row>
        <row r="93">
          <cell r="A93" t="str">
            <v>Наличн. производств. затраты/отл. унция</v>
          </cell>
          <cell r="B93">
            <v>123.43378835659617</v>
          </cell>
          <cell r="C93">
            <v>193.00581954548642</v>
          </cell>
          <cell r="D93">
            <v>174.04208784460874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46.70961253980019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 t="e">
            <v>#N/A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</row>
        <row r="95">
          <cell r="A95" t="str">
            <v>Всего затрат/отлитая унция</v>
          </cell>
          <cell r="B95" t="e">
            <v>#N/A</v>
          </cell>
          <cell r="C95" t="e">
            <v>#N/A</v>
          </cell>
          <cell r="D95" t="e">
            <v>#N/A</v>
          </cell>
          <cell r="E95" t="e">
            <v>#N/A</v>
          </cell>
          <cell r="F95" t="e">
            <v>#N/A</v>
          </cell>
          <cell r="G95" t="e">
            <v>#N/A</v>
          </cell>
          <cell r="H95" t="e">
            <v>#N/A</v>
          </cell>
          <cell r="I95" t="e">
            <v>#N/A</v>
          </cell>
          <cell r="J95" t="e">
            <v>#N/A</v>
          </cell>
          <cell r="K95" t="e">
            <v>#N/A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</row>
        <row r="97">
          <cell r="A97" t="str">
            <v>Всего ден. затрат/отлитая унция (в т.ч. возмещаемые налоги)</v>
          </cell>
          <cell r="B97" t="e">
            <v>#N/A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e">
            <v>#N/A</v>
          </cell>
          <cell r="I97" t="e">
            <v>#N/A</v>
          </cell>
          <cell r="J97" t="e">
            <v>#N/A</v>
          </cell>
          <cell r="K97" t="e">
            <v>#N/A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</row>
        <row r="99">
          <cell r="A99" t="str">
            <v>Капитальные затр./всего затрат</v>
          </cell>
          <cell r="B99">
            <v>1.9851988388630996E-2</v>
          </cell>
          <cell r="C99">
            <v>3.5109557448491972E-2</v>
          </cell>
          <cell r="D99">
            <v>3.5478088017481153E-2</v>
          </cell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>
            <v>0.36610274594976361</v>
          </cell>
          <cell r="O99">
            <v>0.3661027459497635</v>
          </cell>
        </row>
        <row r="101">
          <cell r="A101" t="str">
            <v>US $/сом</v>
          </cell>
          <cell r="B101">
            <v>48.191899999999997</v>
          </cell>
          <cell r="C101">
            <v>49.0899</v>
          </cell>
          <cell r="D101">
            <v>48.143999999999998</v>
          </cell>
          <cell r="E101">
            <v>48.064399999999999</v>
          </cell>
          <cell r="F101">
            <v>47.879199999999997</v>
          </cell>
          <cell r="G101">
            <v>46.149900000000002</v>
          </cell>
          <cell r="H101">
            <v>46.283200000000001</v>
          </cell>
          <cell r="I101">
            <v>46.194899999999997</v>
          </cell>
          <cell r="J101">
            <v>46.000399999999999</v>
          </cell>
          <cell r="K101">
            <v>46.061199999999999</v>
          </cell>
          <cell r="L101">
            <v>46.012700000000002</v>
          </cell>
          <cell r="M101">
            <v>46.094900000000003</v>
          </cell>
          <cell r="N101">
            <v>46.094900000000003</v>
          </cell>
          <cell r="O101">
            <v>46.912008333333347</v>
          </cell>
        </row>
        <row r="102">
          <cell r="A102" t="str">
            <v>US $/канадский доллар</v>
          </cell>
          <cell r="B102">
            <v>1.5874999999999999</v>
          </cell>
          <cell r="C102">
            <v>1.6084000000000001</v>
          </cell>
          <cell r="D102">
            <v>1.5926</v>
          </cell>
          <cell r="E102">
            <v>1.5616000000000001</v>
          </cell>
          <cell r="F102">
            <v>1.534</v>
          </cell>
          <cell r="G102">
            <v>1.5163</v>
          </cell>
          <cell r="H102">
            <v>1.5712999999999999</v>
          </cell>
          <cell r="I102">
            <v>1.5569999999999999</v>
          </cell>
          <cell r="J102">
            <v>1.5778000000000001</v>
          </cell>
          <cell r="K102">
            <v>1.5658000000000001</v>
          </cell>
          <cell r="L102">
            <v>1.5643199999999999</v>
          </cell>
          <cell r="M102">
            <v>1.5768</v>
          </cell>
          <cell r="N102">
            <v>1.5768</v>
          </cell>
          <cell r="O102">
            <v>1.5677849999999998</v>
          </cell>
        </row>
      </sheetData>
      <sheetData sheetId="18" refreshError="1">
        <row r="1">
          <cell r="A1" t="str">
            <v>KUMTOR OPERATING COMPANY</v>
          </cell>
        </row>
        <row r="2">
          <cell r="A2" t="str">
            <v>MONTHLY AVERAGE COSTS, PRODUCTION &amp; PRICE STATISTICS</v>
          </cell>
        </row>
        <row r="3">
          <cell r="A3" t="str">
            <v>December 31, 2002</v>
          </cell>
        </row>
        <row r="5">
          <cell r="B5" t="str">
            <v>Monthly Average</v>
          </cell>
          <cell r="J5" t="str">
            <v>Yearly Total Actual</v>
          </cell>
        </row>
        <row r="6">
          <cell r="B6" t="str">
            <v>1997</v>
          </cell>
          <cell r="C6" t="str">
            <v xml:space="preserve">1998 </v>
          </cell>
          <cell r="D6" t="str">
            <v xml:space="preserve">1999 </v>
          </cell>
          <cell r="E6" t="str">
            <v>2000</v>
          </cell>
          <cell r="F6" t="str">
            <v>2001</v>
          </cell>
          <cell r="G6" t="str">
            <v>2002 YTD</v>
          </cell>
          <cell r="H6" t="str">
            <v>2002       Budget</v>
          </cell>
          <cell r="J6" t="str">
            <v>1997</v>
          </cell>
          <cell r="K6" t="str">
            <v xml:space="preserve">1998 </v>
          </cell>
          <cell r="L6" t="str">
            <v xml:space="preserve">1999 </v>
          </cell>
          <cell r="M6" t="str">
            <v>2000</v>
          </cell>
          <cell r="N6" t="str">
            <v>2001</v>
          </cell>
          <cell r="O6" t="str">
            <v>2002 YTD</v>
          </cell>
        </row>
        <row r="8">
          <cell r="A8" t="str">
            <v>Mining</v>
          </cell>
          <cell r="B8">
            <v>1829.3333333333333</v>
          </cell>
          <cell r="C8">
            <v>2145.4635000000003</v>
          </cell>
          <cell r="D8">
            <v>2321.3235</v>
          </cell>
          <cell r="E8">
            <v>2164.6787399999998</v>
          </cell>
          <cell r="F8">
            <v>2411.139036</v>
          </cell>
          <cell r="G8">
            <v>715.32936593826128</v>
          </cell>
          <cell r="H8" t="e">
            <v>#REF!</v>
          </cell>
          <cell r="J8">
            <v>21952</v>
          </cell>
          <cell r="K8">
            <v>25745.562000000002</v>
          </cell>
          <cell r="L8">
            <v>27855.882000000001</v>
          </cell>
          <cell r="M8">
            <v>25976.14488</v>
          </cell>
          <cell r="N8">
            <v>28933.668432000002</v>
          </cell>
          <cell r="O8">
            <v>8583.9523912591358</v>
          </cell>
        </row>
        <row r="9">
          <cell r="A9" t="str">
            <v>Milling</v>
          </cell>
          <cell r="B9">
            <v>2195.1417500000002</v>
          </cell>
          <cell r="C9">
            <v>2798.2278333333329</v>
          </cell>
          <cell r="D9">
            <v>2416.6590833333335</v>
          </cell>
          <cell r="E9">
            <v>2431.4068333333335</v>
          </cell>
          <cell r="F9">
            <v>2575.2711583333335</v>
          </cell>
          <cell r="G9">
            <v>551.25487537520019</v>
          </cell>
          <cell r="H9">
            <v>608.96760666666671</v>
          </cell>
          <cell r="J9">
            <v>26341.701000000001</v>
          </cell>
          <cell r="K9">
            <v>33578.733999999997</v>
          </cell>
          <cell r="L9">
            <v>28999.909</v>
          </cell>
          <cell r="M9">
            <v>29176.882000000001</v>
          </cell>
          <cell r="N9">
            <v>30903.253899999996</v>
          </cell>
          <cell r="O9">
            <v>6615.0585045024018</v>
          </cell>
        </row>
        <row r="10">
          <cell r="A10" t="str">
            <v>Site Services</v>
          </cell>
          <cell r="B10">
            <v>3130.7883333333334</v>
          </cell>
          <cell r="C10">
            <v>3089.4574166666666</v>
          </cell>
          <cell r="D10">
            <v>2561.5218333333332</v>
          </cell>
          <cell r="E10">
            <v>2393.1046666666666</v>
          </cell>
          <cell r="F10">
            <v>2238.2563450000002</v>
          </cell>
          <cell r="G10">
            <v>502.13380263417031</v>
          </cell>
          <cell r="H10">
            <v>555.10045833333322</v>
          </cell>
          <cell r="J10">
            <v>37569.46</v>
          </cell>
          <cell r="K10">
            <v>37073.489000000001</v>
          </cell>
          <cell r="L10">
            <v>30738.476999999999</v>
          </cell>
          <cell r="M10">
            <v>28717.256000000001</v>
          </cell>
          <cell r="N10">
            <v>26859.076140000001</v>
          </cell>
          <cell r="O10">
            <v>6025.6056316100439</v>
          </cell>
        </row>
        <row r="11">
          <cell r="A11" t="str">
            <v>Site Indirects</v>
          </cell>
          <cell r="B11">
            <v>0</v>
          </cell>
          <cell r="C11">
            <v>0</v>
          </cell>
          <cell r="D11">
            <v>1.3416666666666667E-2</v>
          </cell>
          <cell r="E11">
            <v>12.511166666666659</v>
          </cell>
          <cell r="F11">
            <v>2.0495833333331583E-2</v>
          </cell>
          <cell r="G11">
            <v>35.402901779231122</v>
          </cell>
          <cell r="H11">
            <v>0</v>
          </cell>
          <cell r="J11">
            <v>0</v>
          </cell>
          <cell r="K11">
            <v>0</v>
          </cell>
          <cell r="L11">
            <v>0.161</v>
          </cell>
          <cell r="M11">
            <v>150.1339999999999</v>
          </cell>
          <cell r="N11">
            <v>0.24594999999997924</v>
          </cell>
          <cell r="O11">
            <v>424.83482135077344</v>
          </cell>
        </row>
        <row r="12">
          <cell r="A12" t="str">
            <v>Sub-total</v>
          </cell>
          <cell r="B12">
            <v>7155.2634166666667</v>
          </cell>
          <cell r="C12">
            <v>8033.1487500000003</v>
          </cell>
          <cell r="D12">
            <v>7299.5178333333333</v>
          </cell>
          <cell r="E12">
            <v>7001.7014066666661</v>
          </cell>
          <cell r="F12">
            <v>7224.6870351666666</v>
          </cell>
          <cell r="G12">
            <v>1804.1209457268631</v>
          </cell>
          <cell r="H12" t="e">
            <v>#REF!</v>
          </cell>
          <cell r="J12">
            <v>85863.160999999993</v>
          </cell>
          <cell r="K12">
            <v>96397.785000000003</v>
          </cell>
          <cell r="L12">
            <v>87594.428999999989</v>
          </cell>
          <cell r="M12">
            <v>84020.416880000019</v>
          </cell>
          <cell r="N12">
            <v>86696.244422000003</v>
          </cell>
          <cell r="O12">
            <v>21649.451348722356</v>
          </cell>
        </row>
        <row r="14">
          <cell r="A14" t="str">
            <v>Bishkek Administration</v>
          </cell>
          <cell r="B14">
            <v>332.3723333333333</v>
          </cell>
          <cell r="C14">
            <v>613.18925000000002</v>
          </cell>
          <cell r="D14">
            <v>509.33350000000002</v>
          </cell>
          <cell r="E14">
            <v>577.66258333333326</v>
          </cell>
          <cell r="F14">
            <v>531.86078166666664</v>
          </cell>
          <cell r="G14">
            <v>155.7527974324195</v>
          </cell>
          <cell r="H14">
            <v>143.23929583333333</v>
          </cell>
          <cell r="J14">
            <v>3988.4679999999998</v>
          </cell>
          <cell r="K14">
            <v>7358.2709999999997</v>
          </cell>
          <cell r="L14">
            <v>6112.1450000000004</v>
          </cell>
          <cell r="M14">
            <v>6931.9509999999991</v>
          </cell>
          <cell r="N14">
            <v>6382.3293800000001</v>
          </cell>
          <cell r="O14">
            <v>1869.0335691890341</v>
          </cell>
        </row>
        <row r="15">
          <cell r="A15" t="str">
            <v>Management Fee</v>
          </cell>
          <cell r="B15">
            <v>460.25</v>
          </cell>
          <cell r="C15">
            <v>464.5124166666667</v>
          </cell>
          <cell r="D15">
            <v>412.63291666666669</v>
          </cell>
          <cell r="E15">
            <v>458.96291666666662</v>
          </cell>
          <cell r="F15">
            <v>444.4324933333333</v>
          </cell>
          <cell r="G15">
            <v>97.490065833333333</v>
          </cell>
          <cell r="H15">
            <v>0</v>
          </cell>
          <cell r="J15">
            <v>5523</v>
          </cell>
          <cell r="K15">
            <v>5574.1490000000003</v>
          </cell>
          <cell r="L15">
            <v>4951.7430000000004</v>
          </cell>
          <cell r="M15">
            <v>5507.5549999999994</v>
          </cell>
          <cell r="N15">
            <v>5333.1899199999998</v>
          </cell>
          <cell r="O15">
            <v>1169.8807899999999</v>
          </cell>
        </row>
        <row r="16">
          <cell r="A16" t="str">
            <v>Delineation Drilling and Audit Adjustment</v>
          </cell>
          <cell r="D16">
            <v>153</v>
          </cell>
          <cell r="L16">
            <v>1840</v>
          </cell>
        </row>
        <row r="17">
          <cell r="A17" t="str">
            <v>Sub-total</v>
          </cell>
          <cell r="B17">
            <v>792.62233333333324</v>
          </cell>
          <cell r="C17">
            <v>1077.7016666666668</v>
          </cell>
          <cell r="D17">
            <v>1074.9664166666666</v>
          </cell>
          <cell r="E17">
            <v>1036.6254999999999</v>
          </cell>
          <cell r="F17">
            <v>976.29327499999999</v>
          </cell>
          <cell r="G17">
            <v>253.24286326575285</v>
          </cell>
          <cell r="H17">
            <v>143.23929583333333</v>
          </cell>
          <cell r="J17">
            <v>9511.4680000000008</v>
          </cell>
          <cell r="K17">
            <v>12932.42</v>
          </cell>
          <cell r="L17">
            <v>12903.888000000001</v>
          </cell>
          <cell r="M17">
            <v>12439.505999999998</v>
          </cell>
          <cell r="N17">
            <v>11715.5193</v>
          </cell>
          <cell r="O17">
            <v>3038.9143591890343</v>
          </cell>
        </row>
        <row r="19">
          <cell r="A19" t="str">
            <v>Total Cash Operating Costs</v>
          </cell>
          <cell r="B19">
            <v>7947.8857499999995</v>
          </cell>
          <cell r="C19">
            <v>9110.850416666668</v>
          </cell>
          <cell r="D19">
            <v>8374.4842499999995</v>
          </cell>
          <cell r="E19">
            <v>8038.3269066666662</v>
          </cell>
          <cell r="F19">
            <v>8200.9803101666657</v>
          </cell>
          <cell r="G19">
            <v>2057.3638089926158</v>
          </cell>
          <cell r="H19" t="e">
            <v>#REF!</v>
          </cell>
          <cell r="J19">
            <v>95374.628999999986</v>
          </cell>
          <cell r="K19">
            <v>109330.205</v>
          </cell>
          <cell r="L19">
            <v>100498.317</v>
          </cell>
          <cell r="M19">
            <v>96459.922880000013</v>
          </cell>
          <cell r="N19">
            <v>98411.763722000003</v>
          </cell>
          <cell r="O19">
            <v>24688.365707911391</v>
          </cell>
        </row>
        <row r="21">
          <cell r="A21" t="str">
            <v>Concession Tax</v>
          </cell>
          <cell r="B21">
            <v>161.33333333333334</v>
          </cell>
          <cell r="C21">
            <v>218.02866666666668</v>
          </cell>
          <cell r="D21">
            <v>429.01549999999997</v>
          </cell>
          <cell r="E21">
            <v>224.56269166666667</v>
          </cell>
          <cell r="F21">
            <v>243.27998500000001</v>
          </cell>
          <cell r="G21">
            <v>54.126269999999998</v>
          </cell>
          <cell r="H21">
            <v>220.73027916666669</v>
          </cell>
          <cell r="J21">
            <v>1936</v>
          </cell>
          <cell r="K21">
            <v>2616.3440000000001</v>
          </cell>
          <cell r="L21">
            <v>5148.3860000000004</v>
          </cell>
          <cell r="M21">
            <v>2694.7523000000001</v>
          </cell>
          <cell r="N21">
            <v>2919.3598200000001</v>
          </cell>
          <cell r="O21">
            <v>649.51523999999995</v>
          </cell>
        </row>
        <row r="22">
          <cell r="A22" t="str">
            <v>Royalty Tax</v>
          </cell>
          <cell r="B22">
            <v>57.5</v>
          </cell>
          <cell r="C22">
            <v>81.760750000000002</v>
          </cell>
          <cell r="D22">
            <v>76.591916666666663</v>
          </cell>
          <cell r="E22">
            <v>84.210936283333339</v>
          </cell>
          <cell r="F22">
            <v>91.229984166666668</v>
          </cell>
          <cell r="G22">
            <v>20.297350993834701</v>
          </cell>
          <cell r="H22">
            <v>82.773854999999998</v>
          </cell>
          <cell r="J22">
            <v>690</v>
          </cell>
          <cell r="K22">
            <v>981.12900000000002</v>
          </cell>
          <cell r="L22">
            <v>918.17100000000005</v>
          </cell>
          <cell r="M22">
            <v>1010.5312354</v>
          </cell>
          <cell r="N22">
            <v>1094.75981</v>
          </cell>
          <cell r="O22">
            <v>243.5682119260164</v>
          </cell>
        </row>
        <row r="23">
          <cell r="A23" t="str">
            <v>Social Fund Tax</v>
          </cell>
          <cell r="B23">
            <v>33.034583333333337</v>
          </cell>
          <cell r="C23">
            <v>0.85333333333333339</v>
          </cell>
          <cell r="D23">
            <v>8.3333333333333331E-5</v>
          </cell>
          <cell r="E23">
            <v>6.25</v>
          </cell>
          <cell r="F23">
            <v>45.583926666666663</v>
          </cell>
          <cell r="G23">
            <v>8.8180833333333322</v>
          </cell>
          <cell r="H23">
            <v>25.275090000000002</v>
          </cell>
          <cell r="J23">
            <v>396.1</v>
          </cell>
          <cell r="K23">
            <v>10.24</v>
          </cell>
          <cell r="L23">
            <v>1E-3</v>
          </cell>
          <cell r="M23">
            <v>75</v>
          </cell>
          <cell r="N23">
            <v>547.00711999999987</v>
          </cell>
          <cell r="O23">
            <v>105.81699999999999</v>
          </cell>
        </row>
        <row r="24">
          <cell r="A24" t="str">
            <v>Road Tax</v>
          </cell>
          <cell r="B24">
            <v>104.66666666666667</v>
          </cell>
          <cell r="C24">
            <v>127.57675</v>
          </cell>
          <cell r="D24">
            <v>113.01941666666666</v>
          </cell>
          <cell r="E24">
            <v>124.12507833333332</v>
          </cell>
          <cell r="F24">
            <v>130.52211750000001</v>
          </cell>
          <cell r="G24">
            <v>37.9901754731507</v>
          </cell>
          <cell r="H24">
            <v>123.60895666666666</v>
          </cell>
          <cell r="J24">
            <v>1256</v>
          </cell>
          <cell r="K24">
            <v>1530.921</v>
          </cell>
          <cell r="L24">
            <v>1356.85</v>
          </cell>
          <cell r="M24">
            <v>1489.5009399999999</v>
          </cell>
          <cell r="N24">
            <v>1566.2654100000002</v>
          </cell>
          <cell r="O24">
            <v>455.8821056778084</v>
          </cell>
        </row>
        <row r="25">
          <cell r="A25" t="str">
            <v>Land Tax</v>
          </cell>
          <cell r="B25">
            <v>5.7500000000000008E-3</v>
          </cell>
          <cell r="C25">
            <v>0.22175</v>
          </cell>
          <cell r="D25">
            <v>0.13241666666666665</v>
          </cell>
          <cell r="E25">
            <v>1.6999999999999998E-2</v>
          </cell>
          <cell r="F25">
            <v>0</v>
          </cell>
          <cell r="G25" t="e">
            <v>#N/A</v>
          </cell>
          <cell r="H25">
            <v>0</v>
          </cell>
          <cell r="J25">
            <v>6.9000000000000006E-2</v>
          </cell>
          <cell r="K25">
            <v>2.661</v>
          </cell>
          <cell r="L25">
            <v>1.589</v>
          </cell>
          <cell r="M25">
            <v>0.20399999999999999</v>
          </cell>
          <cell r="N25">
            <v>1.39456</v>
          </cell>
          <cell r="O25" t="e">
            <v>#N/A</v>
          </cell>
        </row>
        <row r="26">
          <cell r="A26" t="str">
            <v>VAT on Imports of Consumables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2.5781362839452266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30.937635407342718</v>
          </cell>
        </row>
        <row r="27">
          <cell r="A27" t="str">
            <v>Exploration Program</v>
          </cell>
          <cell r="B27">
            <v>0</v>
          </cell>
          <cell r="C27">
            <v>14.710500000000001</v>
          </cell>
          <cell r="D27">
            <v>60.882916666666667</v>
          </cell>
          <cell r="E27">
            <v>37.183785833333332</v>
          </cell>
          <cell r="F27">
            <v>168.15787083333333</v>
          </cell>
          <cell r="G27">
            <v>50.60032666666666</v>
          </cell>
          <cell r="H27">
            <v>144.70308333333332</v>
          </cell>
          <cell r="J27">
            <v>0.4</v>
          </cell>
          <cell r="K27">
            <v>176.52600000000001</v>
          </cell>
          <cell r="L27">
            <v>729.66300000000001</v>
          </cell>
          <cell r="M27">
            <v>446.20542999999998</v>
          </cell>
          <cell r="N27">
            <v>2017.8944500000002</v>
          </cell>
          <cell r="O27">
            <v>607.20391999999993</v>
          </cell>
        </row>
        <row r="28">
          <cell r="A28" t="str">
            <v>Other Income / Expense</v>
          </cell>
          <cell r="B28">
            <v>-68.337166666666675</v>
          </cell>
          <cell r="C28">
            <v>166.03908333333334</v>
          </cell>
          <cell r="D28">
            <v>63.820833333333333</v>
          </cell>
          <cell r="E28">
            <v>25.741330833333336</v>
          </cell>
          <cell r="F28">
            <v>40.593654999999998</v>
          </cell>
          <cell r="G28">
            <v>30.536649449804454</v>
          </cell>
          <cell r="H28">
            <v>0</v>
          </cell>
          <cell r="J28">
            <v>-820.04600000000005</v>
          </cell>
          <cell r="K28">
            <v>1092.5</v>
          </cell>
          <cell r="L28">
            <v>765.70600000000002</v>
          </cell>
          <cell r="M28">
            <v>308.89597000000003</v>
          </cell>
          <cell r="N28">
            <v>487.12386000000004</v>
          </cell>
          <cell r="O28">
            <v>366.43979339765343</v>
          </cell>
        </row>
        <row r="29">
          <cell r="A29" t="str">
            <v>Sub-total</v>
          </cell>
          <cell r="B29">
            <v>288.20316666666662</v>
          </cell>
          <cell r="C29">
            <v>609.19083333333333</v>
          </cell>
          <cell r="D29">
            <v>743.46308333333332</v>
          </cell>
          <cell r="E29">
            <v>502.09082294999996</v>
          </cell>
          <cell r="F29">
            <v>719.36753916666669</v>
          </cell>
          <cell r="G29" t="e">
            <v>#N/A</v>
          </cell>
          <cell r="H29">
            <v>597.09126416666675</v>
          </cell>
          <cell r="J29">
            <v>3458.5230000000001</v>
          </cell>
          <cell r="K29">
            <v>6410.3209999999999</v>
          </cell>
          <cell r="L29">
            <v>8920.3660000000018</v>
          </cell>
          <cell r="M29">
            <v>6025.0898753999991</v>
          </cell>
          <cell r="N29">
            <v>8633.8050299999995</v>
          </cell>
          <cell r="O29" t="e">
            <v>#N/A</v>
          </cell>
        </row>
        <row r="31">
          <cell r="A31" t="str">
            <v>TOTAL CASH COSTS</v>
          </cell>
          <cell r="B31">
            <v>8236.0889166666657</v>
          </cell>
          <cell r="C31">
            <v>9720.041250000002</v>
          </cell>
          <cell r="D31">
            <v>9117.9473333333335</v>
          </cell>
          <cell r="E31">
            <v>8540.4177296166654</v>
          </cell>
          <cell r="F31">
            <v>8920.3478493333332</v>
          </cell>
          <cell r="G31" t="e">
            <v>#N/A</v>
          </cell>
          <cell r="H31" t="e">
            <v>#REF!</v>
          </cell>
          <cell r="J31">
            <v>98833.151999999987</v>
          </cell>
          <cell r="K31">
            <v>115740.526</v>
          </cell>
          <cell r="L31">
            <v>109418.68299999999</v>
          </cell>
          <cell r="M31">
            <v>102485.01275540001</v>
          </cell>
          <cell r="N31">
            <v>107045.56875200001</v>
          </cell>
          <cell r="O31" t="e">
            <v>#N/A</v>
          </cell>
        </row>
        <row r="33">
          <cell r="A33" t="str">
            <v>Financing Charges</v>
          </cell>
          <cell r="B33">
            <v>3548.7273333333337</v>
          </cell>
          <cell r="C33">
            <v>3769.9070833333335</v>
          </cell>
          <cell r="D33">
            <v>2907.5333333333333</v>
          </cell>
          <cell r="E33">
            <v>3010.2176650000001</v>
          </cell>
          <cell r="F33">
            <v>1848.8887341666666</v>
          </cell>
          <cell r="G33">
            <v>534.77454473941248</v>
          </cell>
          <cell r="H33">
            <v>1701.8496783333333</v>
          </cell>
          <cell r="J33">
            <v>42584.728000000003</v>
          </cell>
          <cell r="K33">
            <v>46139.4</v>
          </cell>
          <cell r="L33">
            <v>34889.953000000001</v>
          </cell>
          <cell r="M33">
            <v>36122.611980000001</v>
          </cell>
          <cell r="N33">
            <v>22186.664810000002</v>
          </cell>
          <cell r="O33">
            <v>6417.2945368729497</v>
          </cell>
        </row>
        <row r="34">
          <cell r="A34" t="str">
            <v>Depr., Depl., Reclamation</v>
          </cell>
          <cell r="B34">
            <v>3573.4715833333335</v>
          </cell>
          <cell r="C34">
            <v>4486.0575833333332</v>
          </cell>
          <cell r="D34">
            <v>5338.9441666666671</v>
          </cell>
          <cell r="E34">
            <v>5564.083370477405</v>
          </cell>
          <cell r="F34">
            <v>5508.397551666666</v>
          </cell>
          <cell r="G34">
            <v>813.21935083333335</v>
          </cell>
          <cell r="H34">
            <v>4159.9559166666668</v>
          </cell>
          <cell r="J34">
            <v>42881.659</v>
          </cell>
          <cell r="K34">
            <v>53832.690999999999</v>
          </cell>
          <cell r="L34">
            <v>64068.904999999999</v>
          </cell>
          <cell r="M34">
            <v>66769.00044572886</v>
          </cell>
          <cell r="N34">
            <v>66100.770619999996</v>
          </cell>
          <cell r="O34">
            <v>9758.6322099999998</v>
          </cell>
        </row>
        <row r="35">
          <cell r="A35" t="str">
            <v>TOTAL COSTS</v>
          </cell>
          <cell r="B35">
            <v>15358.287833333334</v>
          </cell>
          <cell r="C35">
            <v>17976.005916666669</v>
          </cell>
          <cell r="D35">
            <v>17364.424833333334</v>
          </cell>
          <cell r="E35">
            <v>17114.718765094069</v>
          </cell>
          <cell r="F35">
            <v>16277.634135166667</v>
          </cell>
          <cell r="G35" t="e">
            <v>#N/A</v>
          </cell>
          <cell r="H35" t="e">
            <v>#REF!</v>
          </cell>
          <cell r="J35">
            <v>184299.53899999999</v>
          </cell>
          <cell r="K35">
            <v>215712.617</v>
          </cell>
          <cell r="L35">
            <v>208377.541</v>
          </cell>
          <cell r="M35">
            <v>205376.62518112888</v>
          </cell>
          <cell r="N35">
            <v>195333.004182</v>
          </cell>
          <cell r="O35" t="e">
            <v>#N/A</v>
          </cell>
        </row>
        <row r="37">
          <cell r="A37" t="str">
            <v>TOTAL CAPITAL COSTS</v>
          </cell>
          <cell r="B37">
            <v>1642.7304999999999</v>
          </cell>
          <cell r="C37">
            <v>682.65033333333338</v>
          </cell>
          <cell r="D37">
            <v>553.77525000000003</v>
          </cell>
          <cell r="E37">
            <v>887.10858333333329</v>
          </cell>
          <cell r="F37">
            <v>385.51493583333331</v>
          </cell>
          <cell r="G37">
            <v>717.51515908545491</v>
          </cell>
          <cell r="H37">
            <v>413.375</v>
          </cell>
          <cell r="J37">
            <v>19712.766</v>
          </cell>
          <cell r="K37">
            <v>8191.8040000000001</v>
          </cell>
          <cell r="L37">
            <v>6645.3029999999999</v>
          </cell>
          <cell r="M37">
            <v>10645.303000000002</v>
          </cell>
          <cell r="N37">
            <v>4626.1792300000006</v>
          </cell>
          <cell r="O37">
            <v>8610.1819090254594</v>
          </cell>
        </row>
        <row r="39">
          <cell r="A39" t="str">
            <v>Gold Poured (oz.)</v>
          </cell>
          <cell r="B39">
            <v>41848</v>
          </cell>
          <cell r="C39">
            <v>53763.416666666664</v>
          </cell>
          <cell r="D39">
            <v>50876.916666666664</v>
          </cell>
          <cell r="E39">
            <v>55834.633906294941</v>
          </cell>
          <cell r="F39">
            <v>62726.544398033082</v>
          </cell>
          <cell r="G39">
            <v>44045.833333333336</v>
          </cell>
          <cell r="H39">
            <v>55509.666666666664</v>
          </cell>
          <cell r="J39">
            <v>502176</v>
          </cell>
          <cell r="K39">
            <v>645161</v>
          </cell>
          <cell r="L39">
            <v>610523</v>
          </cell>
          <cell r="M39">
            <v>670015.60687553929</v>
          </cell>
          <cell r="N39">
            <v>752718.53277639672</v>
          </cell>
          <cell r="O39">
            <v>528550</v>
          </cell>
        </row>
        <row r="40">
          <cell r="A40" t="str">
            <v>Gold Price/Ounce (London AM Fix)</v>
          </cell>
          <cell r="B40">
            <v>331.3</v>
          </cell>
          <cell r="C40">
            <v>294.18</v>
          </cell>
          <cell r="D40">
            <v>278.98750000000001</v>
          </cell>
          <cell r="E40">
            <v>257.17171666666667</v>
          </cell>
          <cell r="F40">
            <v>275.97890000000001</v>
          </cell>
          <cell r="G40">
            <v>309.99230288757138</v>
          </cell>
          <cell r="H40">
            <v>290</v>
          </cell>
          <cell r="J40">
            <v>331.3</v>
          </cell>
          <cell r="K40">
            <v>294.18</v>
          </cell>
          <cell r="L40">
            <v>278.98750000000001</v>
          </cell>
          <cell r="M40">
            <v>271.77</v>
          </cell>
          <cell r="N40">
            <v>275.97890000000001</v>
          </cell>
          <cell r="O40">
            <v>333.11500000000001</v>
          </cell>
        </row>
        <row r="41">
          <cell r="A41" t="str">
            <v>Cash Operating Cost/Ounce Poured</v>
          </cell>
          <cell r="B41">
            <v>189.92271434716116</v>
          </cell>
          <cell r="C41">
            <v>169.46189400785232</v>
          </cell>
          <cell r="D41">
            <v>164.60282577396757</v>
          </cell>
          <cell r="E41">
            <v>143.96668061184161</v>
          </cell>
          <cell r="F41">
            <v>130.74178386309808</v>
          </cell>
          <cell r="G41">
            <v>46.70961253980019</v>
          </cell>
          <cell r="H41" t="e">
            <v>#REF!</v>
          </cell>
          <cell r="J41">
            <v>189.92271434716113</v>
          </cell>
          <cell r="K41">
            <v>169.46189400785229</v>
          </cell>
          <cell r="L41">
            <v>164.610206331293</v>
          </cell>
          <cell r="M41">
            <v>143.96668061184164</v>
          </cell>
          <cell r="N41">
            <v>130.74178386309814</v>
          </cell>
          <cell r="O41">
            <v>46.70961253980019</v>
          </cell>
        </row>
        <row r="42">
          <cell r="A42" t="str">
            <v>Total Cash Costs/Ounce Poured</v>
          </cell>
          <cell r="B42">
            <v>196.80961854011338</v>
          </cell>
          <cell r="C42">
            <v>180.79284860678192</v>
          </cell>
          <cell r="D42">
            <v>179.2158002237426</v>
          </cell>
          <cell r="E42">
            <v>152.95914259865501</v>
          </cell>
          <cell r="F42">
            <v>142.21009518281463</v>
          </cell>
          <cell r="G42" t="e">
            <v>#N/A</v>
          </cell>
          <cell r="H42" t="e">
            <v>#REF!</v>
          </cell>
          <cell r="J42">
            <v>196.80978780347925</v>
          </cell>
          <cell r="K42">
            <v>179.39789602905321</v>
          </cell>
          <cell r="L42">
            <v>179.22122999461115</v>
          </cell>
          <cell r="M42">
            <v>152.95914259865503</v>
          </cell>
          <cell r="N42">
            <v>142.21194788065498</v>
          </cell>
          <cell r="O42" t="e">
            <v>#N/A</v>
          </cell>
        </row>
        <row r="43">
          <cell r="A43" t="str">
            <v>Total Costs/Ounce Poured</v>
          </cell>
          <cell r="B43">
            <v>367.00171652966293</v>
          </cell>
          <cell r="C43">
            <v>334.35386050923728</v>
          </cell>
          <cell r="D43">
            <v>341.30261759180246</v>
          </cell>
          <cell r="E43">
            <v>306.52513624101169</v>
          </cell>
          <cell r="F43">
            <v>259.50152828245206</v>
          </cell>
          <cell r="G43" t="e">
            <v>#N/A</v>
          </cell>
          <cell r="H43" t="e">
            <v>#REF!</v>
          </cell>
          <cell r="J43">
            <v>367.00188579302875</v>
          </cell>
          <cell r="K43">
            <v>334.35470680961805</v>
          </cell>
          <cell r="L43">
            <v>341.30989495891231</v>
          </cell>
          <cell r="M43">
            <v>306.52513624101181</v>
          </cell>
          <cell r="N43">
            <v>259.50338098029243</v>
          </cell>
          <cell r="O43" t="e">
            <v>#N/A</v>
          </cell>
        </row>
        <row r="45">
          <cell r="A45" t="str">
            <v>Total Cash Costs/Ounce Poured (incl. Indemnifiable taxes)</v>
          </cell>
          <cell r="B45">
            <v>196.80961854011338</v>
          </cell>
          <cell r="C45">
            <v>180.79284860678192</v>
          </cell>
          <cell r="D45">
            <v>179.2158002237426</v>
          </cell>
          <cell r="E45">
            <v>152.95914259865501</v>
          </cell>
          <cell r="F45">
            <v>142.21009518281463</v>
          </cell>
          <cell r="G45" t="e">
            <v>#N/A</v>
          </cell>
          <cell r="H45">
            <v>0</v>
          </cell>
          <cell r="J45">
            <v>196.80978780347925</v>
          </cell>
          <cell r="K45">
            <v>179.39789602905321</v>
          </cell>
          <cell r="L45">
            <v>179.22122999461115</v>
          </cell>
          <cell r="M45">
            <v>152.95914259865503</v>
          </cell>
          <cell r="N45">
            <v>142.21194788065498</v>
          </cell>
          <cell r="O45" t="e">
            <v>#N/A</v>
          </cell>
        </row>
        <row r="47">
          <cell r="A47" t="str">
            <v>Capital Costs/Total Costs</v>
          </cell>
          <cell r="B47">
            <v>0.10696052306264564</v>
          </cell>
          <cell r="C47">
            <v>3.7975640222748588E-2</v>
          </cell>
          <cell r="D47">
            <v>3.189136728197034E-2</v>
          </cell>
          <cell r="E47">
            <v>5.1833079789930014E-2</v>
          </cell>
          <cell r="F47">
            <v>2.3683720412443463E-2</v>
          </cell>
          <cell r="G47">
            <v>0.3661027459497635</v>
          </cell>
          <cell r="H47" t="e">
            <v>#REF!</v>
          </cell>
          <cell r="J47">
            <v>0.10696047373184152</v>
          </cell>
          <cell r="K47">
            <v>3.797554410088122E-2</v>
          </cell>
          <cell r="L47">
            <v>3.1890687298205517E-2</v>
          </cell>
          <cell r="M47">
            <v>5.1833079789930007E-2</v>
          </cell>
          <cell r="N47">
            <v>2.3683551324944523E-2</v>
          </cell>
          <cell r="O47">
            <v>0.36610274594976361</v>
          </cell>
        </row>
        <row r="49">
          <cell r="A49" t="str">
            <v>US $ / Som - exhange rate</v>
          </cell>
          <cell r="B49">
            <v>17.363399999999999</v>
          </cell>
          <cell r="C49">
            <v>20.729299999999999</v>
          </cell>
          <cell r="D49">
            <v>38.868200000000002</v>
          </cell>
          <cell r="E49">
            <v>43.755240286999992</v>
          </cell>
          <cell r="F49">
            <v>48.436608333333339</v>
          </cell>
          <cell r="G49">
            <v>46.912008333333347</v>
          </cell>
          <cell r="H49">
            <v>50</v>
          </cell>
          <cell r="J49">
            <v>17.363399999999999</v>
          </cell>
          <cell r="K49">
            <v>20.729299999999999</v>
          </cell>
          <cell r="L49">
            <v>38.868200000000002</v>
          </cell>
          <cell r="M49">
            <v>48.430999999999997</v>
          </cell>
          <cell r="N49">
            <v>47.718600000000002</v>
          </cell>
          <cell r="O49">
            <v>46.094900000000003</v>
          </cell>
        </row>
        <row r="50">
          <cell r="A50" t="str">
            <v>US $ / Cnd $ - exchange rate</v>
          </cell>
          <cell r="B50">
            <v>1.3804000000000001</v>
          </cell>
          <cell r="C50">
            <v>1.4827999999999999</v>
          </cell>
          <cell r="D50">
            <v>1.4867999999999999</v>
          </cell>
          <cell r="E50">
            <v>1.36158326075</v>
          </cell>
          <cell r="F50">
            <v>1.5513666666666668</v>
          </cell>
          <cell r="G50">
            <v>1.5677849999999998</v>
          </cell>
          <cell r="H50">
            <v>1.5</v>
          </cell>
          <cell r="J50">
            <v>1.3804000000000001</v>
          </cell>
          <cell r="K50">
            <v>1.4827999999999999</v>
          </cell>
          <cell r="L50">
            <v>1.4867999999999999</v>
          </cell>
          <cell r="M50">
            <v>1.5004999999999999</v>
          </cell>
          <cell r="N50">
            <v>1.5898000000000001</v>
          </cell>
          <cell r="O50">
            <v>1.5768</v>
          </cell>
        </row>
        <row r="54">
          <cell r="A54" t="str">
            <v xml:space="preserve">                             КУМТОР ОПЕРЕЙТИНГ КОМПАНИ</v>
          </cell>
        </row>
        <row r="55">
          <cell r="A55" t="str">
            <v xml:space="preserve"> СТАТИСТИКА ПО ОБЩИМ ЗАТРАТАМ, ПРОИЗВОДСТВУ И ЦЕНАМ ПО МЕСЯЦАМ </v>
          </cell>
        </row>
        <row r="56">
          <cell r="A56" t="str">
            <v>31 августа 2002 года</v>
          </cell>
        </row>
        <row r="57">
          <cell r="B57" t="str">
            <v>Средние ежемесячные показатели</v>
          </cell>
          <cell r="J57" t="str">
            <v>Годовые итоговые  данные</v>
          </cell>
        </row>
        <row r="58">
          <cell r="B58">
            <v>1997</v>
          </cell>
          <cell r="C58">
            <v>1998</v>
          </cell>
          <cell r="D58">
            <v>1999</v>
          </cell>
          <cell r="E58" t="str">
            <v>2000</v>
          </cell>
          <cell r="F58" t="str">
            <v>2001</v>
          </cell>
          <cell r="G58" t="str">
            <v>за весь 2002</v>
          </cell>
          <cell r="H58" t="str">
            <v>Бюджет 2002</v>
          </cell>
          <cell r="J58" t="str">
            <v>1997</v>
          </cell>
          <cell r="K58" t="str">
            <v xml:space="preserve">1998 </v>
          </cell>
          <cell r="L58" t="str">
            <v xml:space="preserve">1999 </v>
          </cell>
          <cell r="M58" t="str">
            <v>2000</v>
          </cell>
          <cell r="N58" t="str">
            <v>2001</v>
          </cell>
          <cell r="O58" t="str">
            <v>За весь 2002</v>
          </cell>
        </row>
        <row r="60">
          <cell r="A60" t="str">
            <v>Добыча</v>
          </cell>
          <cell r="B60">
            <v>1829.3333333333333</v>
          </cell>
          <cell r="C60">
            <v>2145.4635000000003</v>
          </cell>
          <cell r="D60">
            <v>2321.3235</v>
          </cell>
          <cell r="E60">
            <v>2164.6787399999998</v>
          </cell>
          <cell r="F60">
            <v>2411.139036</v>
          </cell>
          <cell r="G60">
            <v>715.32936593826128</v>
          </cell>
          <cell r="H60" t="e">
            <v>#REF!</v>
          </cell>
          <cell r="J60">
            <v>21952</v>
          </cell>
          <cell r="K60">
            <v>25745.562000000002</v>
          </cell>
          <cell r="L60">
            <v>27855.882000000001</v>
          </cell>
          <cell r="M60">
            <v>25976.14488</v>
          </cell>
          <cell r="N60">
            <v>28933.668432000002</v>
          </cell>
          <cell r="O60">
            <v>8583.9523912591358</v>
          </cell>
        </row>
        <row r="61">
          <cell r="A61" t="str">
            <v>Переработка</v>
          </cell>
          <cell r="B61">
            <v>2195.1417500000002</v>
          </cell>
          <cell r="C61">
            <v>2798.2278333333329</v>
          </cell>
          <cell r="D61">
            <v>2416.6590833333335</v>
          </cell>
          <cell r="E61">
            <v>2431.4068333333335</v>
          </cell>
          <cell r="F61">
            <v>2575.2711583333335</v>
          </cell>
          <cell r="G61">
            <v>551.25487537520019</v>
          </cell>
          <cell r="H61">
            <v>608.96760666666671</v>
          </cell>
          <cell r="J61">
            <v>26341.701000000001</v>
          </cell>
          <cell r="K61">
            <v>33578.733999999997</v>
          </cell>
          <cell r="L61">
            <v>28999.909</v>
          </cell>
          <cell r="M61">
            <v>29176.882000000001</v>
          </cell>
          <cell r="N61">
            <v>30903.253899999996</v>
          </cell>
          <cell r="O61">
            <v>6615.0585045024018</v>
          </cell>
        </row>
        <row r="62">
          <cell r="A62" t="str">
            <v>Услуги на объекте</v>
          </cell>
          <cell r="B62">
            <v>3130.7883333333334</v>
          </cell>
          <cell r="C62">
            <v>3089.4574166666666</v>
          </cell>
          <cell r="D62">
            <v>2561.5218333333332</v>
          </cell>
          <cell r="E62">
            <v>2393.1046666666666</v>
          </cell>
          <cell r="F62">
            <v>2238.2563450000002</v>
          </cell>
          <cell r="G62">
            <v>502.13380263417031</v>
          </cell>
          <cell r="H62">
            <v>555.10045833333322</v>
          </cell>
          <cell r="J62">
            <v>37569.46</v>
          </cell>
          <cell r="K62">
            <v>37073.489000000001</v>
          </cell>
          <cell r="L62">
            <v>30738.476999999999</v>
          </cell>
          <cell r="M62">
            <v>28717.256000000001</v>
          </cell>
          <cell r="N62">
            <v>26859.076140000001</v>
          </cell>
          <cell r="O62">
            <v>6025.6056316100439</v>
          </cell>
        </row>
        <row r="63">
          <cell r="A63" t="str">
            <v>Косвенные на объекте</v>
          </cell>
          <cell r="B63">
            <v>0</v>
          </cell>
          <cell r="C63">
            <v>0</v>
          </cell>
          <cell r="D63">
            <v>1.3416666666666667E-2</v>
          </cell>
          <cell r="E63">
            <v>12.511166666666659</v>
          </cell>
          <cell r="F63">
            <v>2.0495833333331583E-2</v>
          </cell>
          <cell r="G63">
            <v>35.402901779231122</v>
          </cell>
          <cell r="H63">
            <v>0</v>
          </cell>
          <cell r="J63">
            <v>0</v>
          </cell>
          <cell r="K63">
            <v>0</v>
          </cell>
          <cell r="L63">
            <v>0.161</v>
          </cell>
          <cell r="M63">
            <v>150.1339999999999</v>
          </cell>
          <cell r="N63">
            <v>0.24594999999997924</v>
          </cell>
          <cell r="O63">
            <v>424.83482135077344</v>
          </cell>
        </row>
        <row r="64">
          <cell r="A64" t="str">
            <v>Предварит. итог</v>
          </cell>
          <cell r="B64">
            <v>7155.2634166666667</v>
          </cell>
          <cell r="C64">
            <v>8033.1487500000003</v>
          </cell>
          <cell r="D64">
            <v>7299.5178333333333</v>
          </cell>
          <cell r="E64">
            <v>7001.7014066666661</v>
          </cell>
          <cell r="F64">
            <v>7224.6870351666666</v>
          </cell>
          <cell r="G64">
            <v>1804.1209457268631</v>
          </cell>
          <cell r="H64" t="e">
            <v>#REF!</v>
          </cell>
          <cell r="J64">
            <v>85863.160999999993</v>
          </cell>
          <cell r="K64">
            <v>96397.785000000003</v>
          </cell>
          <cell r="L64">
            <v>87594.428999999989</v>
          </cell>
          <cell r="M64">
            <v>84020.416880000019</v>
          </cell>
          <cell r="N64">
            <v>86696.244422000003</v>
          </cell>
          <cell r="O64">
            <v>21649.451348722356</v>
          </cell>
        </row>
        <row r="66">
          <cell r="A66" t="str">
            <v>Администрация в Бишкеке</v>
          </cell>
          <cell r="B66">
            <v>332.3723333333333</v>
          </cell>
          <cell r="C66">
            <v>613.18925000000002</v>
          </cell>
          <cell r="D66">
            <v>509.33350000000002</v>
          </cell>
          <cell r="E66">
            <v>577.66258333333326</v>
          </cell>
          <cell r="F66">
            <v>531.86078166666664</v>
          </cell>
          <cell r="G66">
            <v>155.7527974324195</v>
          </cell>
          <cell r="H66">
            <v>143.23929583333333</v>
          </cell>
          <cell r="J66">
            <v>3988.4679999999998</v>
          </cell>
          <cell r="K66">
            <v>7358.2709999999997</v>
          </cell>
          <cell r="L66">
            <v>6112.1450000000004</v>
          </cell>
          <cell r="M66">
            <v>6931.9509999999991</v>
          </cell>
          <cell r="N66">
            <v>6382.3293800000001</v>
          </cell>
          <cell r="O66">
            <v>1869.0335691890341</v>
          </cell>
        </row>
        <row r="67">
          <cell r="A67" t="str">
            <v>Гонорар за менеджмент</v>
          </cell>
          <cell r="B67">
            <v>460.25</v>
          </cell>
          <cell r="C67">
            <v>464.5124166666667</v>
          </cell>
          <cell r="D67">
            <v>412.63291666666669</v>
          </cell>
          <cell r="E67">
            <v>458.96291666666662</v>
          </cell>
          <cell r="F67">
            <v>444.4324933333333</v>
          </cell>
          <cell r="G67">
            <v>97.490065833333333</v>
          </cell>
          <cell r="H67">
            <v>0</v>
          </cell>
          <cell r="J67">
            <v>5523</v>
          </cell>
          <cell r="K67">
            <v>5574.1490000000003</v>
          </cell>
          <cell r="L67">
            <v>4951.7430000000004</v>
          </cell>
          <cell r="M67">
            <v>5507.5549999999994</v>
          </cell>
          <cell r="N67">
            <v>5333.1899199999998</v>
          </cell>
          <cell r="O67">
            <v>1169.8807899999999</v>
          </cell>
        </row>
        <row r="68">
          <cell r="A68" t="str">
            <v>Конт. бурение и корректировка</v>
          </cell>
          <cell r="B68">
            <v>0</v>
          </cell>
          <cell r="C68">
            <v>0</v>
          </cell>
          <cell r="D68">
            <v>153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>
            <v>0</v>
          </cell>
          <cell r="L68">
            <v>1840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Предварит. итог</v>
          </cell>
          <cell r="B69">
            <v>792.62233333333324</v>
          </cell>
          <cell r="C69">
            <v>1077.7016666666668</v>
          </cell>
          <cell r="D69">
            <v>1074.9664166666666</v>
          </cell>
          <cell r="E69">
            <v>1036.6254999999999</v>
          </cell>
          <cell r="F69">
            <v>976.29327499999999</v>
          </cell>
          <cell r="G69">
            <v>253.24286326575285</v>
          </cell>
          <cell r="H69">
            <v>143.23929583333333</v>
          </cell>
          <cell r="J69">
            <v>9511.4680000000008</v>
          </cell>
          <cell r="K69">
            <v>12932.42</v>
          </cell>
          <cell r="L69">
            <v>12903.888000000001</v>
          </cell>
          <cell r="M69">
            <v>12439.505999999998</v>
          </cell>
          <cell r="N69">
            <v>11715.5193</v>
          </cell>
          <cell r="O69">
            <v>3038.9143591890343</v>
          </cell>
        </row>
        <row r="71">
          <cell r="A71" t="str">
            <v>Всего ден. произв. Затрат</v>
          </cell>
          <cell r="B71">
            <v>7947.8857499999995</v>
          </cell>
          <cell r="C71">
            <v>9110.850416666668</v>
          </cell>
          <cell r="D71">
            <v>8374.4842499999995</v>
          </cell>
          <cell r="E71">
            <v>8038.3269066666662</v>
          </cell>
          <cell r="F71">
            <v>8200.9803101666657</v>
          </cell>
          <cell r="G71">
            <v>2057.3638089926158</v>
          </cell>
          <cell r="H71" t="e">
            <v>#REF!</v>
          </cell>
          <cell r="J71">
            <v>95374.628999999986</v>
          </cell>
          <cell r="K71">
            <v>109330.205</v>
          </cell>
          <cell r="L71">
            <v>100498.317</v>
          </cell>
          <cell r="M71">
            <v>96459.922880000013</v>
          </cell>
          <cell r="N71">
            <v>98411.763722000003</v>
          </cell>
          <cell r="O71">
            <v>24688.365707911391</v>
          </cell>
        </row>
        <row r="73">
          <cell r="A73" t="str">
            <v>Концессия</v>
          </cell>
          <cell r="B73">
            <v>161.33333333333334</v>
          </cell>
          <cell r="C73">
            <v>218.02866666666668</v>
          </cell>
          <cell r="D73">
            <v>429.01549999999997</v>
          </cell>
          <cell r="E73">
            <v>224.56269166666667</v>
          </cell>
          <cell r="F73">
            <v>243.27998500000001</v>
          </cell>
          <cell r="G73">
            <v>54.126269999999998</v>
          </cell>
          <cell r="H73">
            <v>220.73027916666669</v>
          </cell>
          <cell r="J73">
            <v>1936</v>
          </cell>
          <cell r="K73">
            <v>2616.3440000000001</v>
          </cell>
          <cell r="L73">
            <v>5148.3860000000004</v>
          </cell>
          <cell r="M73">
            <v>2694.7523000000001</v>
          </cell>
          <cell r="N73">
            <v>2919.3598200000001</v>
          </cell>
          <cell r="O73">
            <v>649.51523999999995</v>
          </cell>
        </row>
        <row r="74">
          <cell r="A74" t="str">
            <v>Роялти</v>
          </cell>
          <cell r="B74">
            <v>57.5</v>
          </cell>
          <cell r="C74">
            <v>81.760750000000002</v>
          </cell>
          <cell r="D74">
            <v>76.591916666666663</v>
          </cell>
          <cell r="E74">
            <v>84.210936283333339</v>
          </cell>
          <cell r="F74">
            <v>91.229984166666668</v>
          </cell>
          <cell r="G74">
            <v>20.297350993834701</v>
          </cell>
          <cell r="H74">
            <v>82.773854999999998</v>
          </cell>
          <cell r="J74">
            <v>690</v>
          </cell>
          <cell r="K74">
            <v>981.12900000000002</v>
          </cell>
          <cell r="L74">
            <v>918.17100000000005</v>
          </cell>
          <cell r="M74">
            <v>1010.5312354</v>
          </cell>
          <cell r="N74">
            <v>1094.75981</v>
          </cell>
          <cell r="O74">
            <v>243.5682119260164</v>
          </cell>
        </row>
        <row r="75">
          <cell r="A75" t="str">
            <v>Налог в соцфонд</v>
          </cell>
          <cell r="B75">
            <v>33.034583333333337</v>
          </cell>
          <cell r="C75">
            <v>0.85333333333333339</v>
          </cell>
          <cell r="D75">
            <v>8.3333333333333331E-5</v>
          </cell>
          <cell r="E75">
            <v>6.25</v>
          </cell>
          <cell r="F75">
            <v>45.583926666666663</v>
          </cell>
          <cell r="G75">
            <v>8.8180833333333322</v>
          </cell>
          <cell r="H75">
            <v>25.275090000000002</v>
          </cell>
          <cell r="J75">
            <v>396.1</v>
          </cell>
          <cell r="K75">
            <v>10.24</v>
          </cell>
          <cell r="L75">
            <v>1E-3</v>
          </cell>
          <cell r="M75">
            <v>75</v>
          </cell>
          <cell r="N75">
            <v>547.00711999999987</v>
          </cell>
          <cell r="O75">
            <v>105.81699999999999</v>
          </cell>
        </row>
        <row r="76">
          <cell r="A76" t="str">
            <v>Дорожный налог</v>
          </cell>
          <cell r="B76">
            <v>104.66666666666667</v>
          </cell>
          <cell r="C76">
            <v>127.57675</v>
          </cell>
          <cell r="D76">
            <v>113.01941666666666</v>
          </cell>
          <cell r="E76">
            <v>124.12507833333332</v>
          </cell>
          <cell r="F76">
            <v>130.52211750000001</v>
          </cell>
          <cell r="G76">
            <v>37.9901754731507</v>
          </cell>
          <cell r="H76">
            <v>123.60895666666666</v>
          </cell>
          <cell r="J76">
            <v>1256</v>
          </cell>
          <cell r="K76">
            <v>1530.921</v>
          </cell>
          <cell r="L76">
            <v>1356.85</v>
          </cell>
          <cell r="M76">
            <v>1489.5009399999999</v>
          </cell>
          <cell r="N76">
            <v>1566.2654100000002</v>
          </cell>
          <cell r="O76">
            <v>455.8821056778084</v>
          </cell>
        </row>
        <row r="77">
          <cell r="A77" t="str">
            <v>Земельный налог</v>
          </cell>
          <cell r="B77">
            <v>5.7500000000000008E-3</v>
          </cell>
          <cell r="C77">
            <v>0.22175</v>
          </cell>
          <cell r="D77">
            <v>0.13241666666666665</v>
          </cell>
          <cell r="E77">
            <v>1.6999999999999998E-2</v>
          </cell>
          <cell r="F77">
            <v>0</v>
          </cell>
          <cell r="G77" t="e">
            <v>#N/A</v>
          </cell>
          <cell r="H77">
            <v>0</v>
          </cell>
          <cell r="J77">
            <v>6.9000000000000006E-2</v>
          </cell>
          <cell r="K77">
            <v>2.661</v>
          </cell>
          <cell r="L77">
            <v>1.589</v>
          </cell>
          <cell r="M77">
            <v>0.20399999999999999</v>
          </cell>
          <cell r="N77">
            <v>1.39456</v>
          </cell>
          <cell r="O77" t="e">
            <v>#N/A</v>
          </cell>
        </row>
        <row r="78">
          <cell r="A78" t="str">
            <v>Гелого-развед. программа</v>
          </cell>
          <cell r="B78">
            <v>0</v>
          </cell>
          <cell r="C78">
            <v>14.710500000000001</v>
          </cell>
          <cell r="D78">
            <v>60.882916666666667</v>
          </cell>
          <cell r="E78">
            <v>37.183785833333332</v>
          </cell>
          <cell r="F78">
            <v>168.15787083333333</v>
          </cell>
          <cell r="G78">
            <v>50.60032666666666</v>
          </cell>
          <cell r="H78">
            <v>144.70308333333332</v>
          </cell>
          <cell r="J78">
            <v>0.4</v>
          </cell>
          <cell r="K78">
            <v>176.52600000000001</v>
          </cell>
          <cell r="L78">
            <v>729.66300000000001</v>
          </cell>
          <cell r="M78">
            <v>446.20542999999998</v>
          </cell>
          <cell r="N78">
            <v>2017.8944500000002</v>
          </cell>
          <cell r="O78">
            <v>607.20391999999993</v>
          </cell>
        </row>
        <row r="79">
          <cell r="A79" t="str">
            <v>Прочие прибыль/расходы</v>
          </cell>
          <cell r="B79">
            <v>-68.337166666666675</v>
          </cell>
          <cell r="C79">
            <v>166.03908333333334</v>
          </cell>
          <cell r="D79">
            <v>63.820833333333333</v>
          </cell>
          <cell r="E79">
            <v>25.741330833333336</v>
          </cell>
          <cell r="F79">
            <v>40.593654999999998</v>
          </cell>
          <cell r="G79">
            <v>30.536649449804454</v>
          </cell>
          <cell r="H79">
            <v>0</v>
          </cell>
          <cell r="J79">
            <v>-820.04600000000005</v>
          </cell>
          <cell r="K79">
            <v>1092.5</v>
          </cell>
          <cell r="L79">
            <v>765.70600000000002</v>
          </cell>
          <cell r="M79">
            <v>308.89597000000003</v>
          </cell>
          <cell r="N79">
            <v>487.12386000000004</v>
          </cell>
          <cell r="O79">
            <v>366.43979339765343</v>
          </cell>
        </row>
        <row r="80">
          <cell r="A80" t="str">
            <v>Предварит. итог</v>
          </cell>
          <cell r="B80">
            <v>288.20316666666662</v>
          </cell>
          <cell r="C80">
            <v>609.19083333333333</v>
          </cell>
          <cell r="D80">
            <v>743.46308333333332</v>
          </cell>
          <cell r="E80">
            <v>502.09082294999996</v>
          </cell>
          <cell r="F80">
            <v>719.36753916666669</v>
          </cell>
          <cell r="G80" t="e">
            <v>#N/A</v>
          </cell>
          <cell r="H80">
            <v>597.09126416666675</v>
          </cell>
          <cell r="J80">
            <v>3458.5230000000001</v>
          </cell>
          <cell r="K80">
            <v>6410.3209999999999</v>
          </cell>
          <cell r="L80">
            <v>8920.3660000000018</v>
          </cell>
          <cell r="M80">
            <v>6025.0898753999991</v>
          </cell>
          <cell r="N80">
            <v>8633.8050299999995</v>
          </cell>
          <cell r="O80" t="e">
            <v>#N/A</v>
          </cell>
        </row>
        <row r="82">
          <cell r="A82" t="str">
            <v>ИТОГО ДЕНЕЖНЫХ ЗАТРАТ</v>
          </cell>
          <cell r="B82">
            <v>8236.0889166666657</v>
          </cell>
          <cell r="C82">
            <v>9720.041250000002</v>
          </cell>
          <cell r="D82">
            <v>9117.9473333333335</v>
          </cell>
          <cell r="E82">
            <v>8540.4177296166654</v>
          </cell>
          <cell r="F82">
            <v>8920.3478493333332</v>
          </cell>
          <cell r="G82" t="e">
            <v>#N/A</v>
          </cell>
          <cell r="H82" t="e">
            <v>#REF!</v>
          </cell>
          <cell r="J82">
            <v>98833.151999999987</v>
          </cell>
          <cell r="K82">
            <v>115740.526</v>
          </cell>
          <cell r="L82">
            <v>109418.68299999999</v>
          </cell>
          <cell r="M82">
            <v>102485.01275540001</v>
          </cell>
          <cell r="N82">
            <v>107045.56875200001</v>
          </cell>
          <cell r="O82" t="e">
            <v>#N/A</v>
          </cell>
        </row>
        <row r="84">
          <cell r="A84" t="str">
            <v>Финансовые начисления</v>
          </cell>
          <cell r="B84">
            <v>3548.7273333333337</v>
          </cell>
          <cell r="C84">
            <v>3769.9070833333335</v>
          </cell>
          <cell r="D84">
            <v>2907.5333333333333</v>
          </cell>
          <cell r="E84">
            <v>3010.2176650000001</v>
          </cell>
          <cell r="F84">
            <v>1848.8887341666666</v>
          </cell>
          <cell r="G84">
            <v>534.77454473941248</v>
          </cell>
          <cell r="H84">
            <v>1701.8496783333333</v>
          </cell>
          <cell r="J84">
            <v>42584.728000000003</v>
          </cell>
          <cell r="K84">
            <v>46139.4</v>
          </cell>
          <cell r="L84">
            <v>34889.953000000001</v>
          </cell>
          <cell r="M84">
            <v>36122.611980000001</v>
          </cell>
          <cell r="N84">
            <v>22186.664810000002</v>
          </cell>
          <cell r="O84">
            <v>6417.2945368729497</v>
          </cell>
        </row>
        <row r="85">
          <cell r="A85" t="str">
            <v>Амортиз., износ, рекультивация</v>
          </cell>
          <cell r="B85">
            <v>3573.4715833333335</v>
          </cell>
          <cell r="C85">
            <v>4486.0575833333332</v>
          </cell>
          <cell r="D85">
            <v>5338.9441666666671</v>
          </cell>
          <cell r="E85">
            <v>5564.083370477405</v>
          </cell>
          <cell r="F85">
            <v>5508.397551666666</v>
          </cell>
          <cell r="G85">
            <v>813.21935083333335</v>
          </cell>
          <cell r="H85">
            <v>4159.9559166666668</v>
          </cell>
          <cell r="J85">
            <v>42881.659</v>
          </cell>
          <cell r="K85">
            <v>53832.690999999999</v>
          </cell>
          <cell r="L85">
            <v>64068.904999999999</v>
          </cell>
          <cell r="M85">
            <v>66769.00044572886</v>
          </cell>
          <cell r="N85">
            <v>66100.770619999996</v>
          </cell>
          <cell r="O85">
            <v>9758.6322099999998</v>
          </cell>
        </row>
        <row r="86">
          <cell r="A86" t="str">
            <v>ИТОГО ЗАТРАТ</v>
          </cell>
          <cell r="B86">
            <v>15358.287833333334</v>
          </cell>
          <cell r="C86">
            <v>17976.005916666669</v>
          </cell>
          <cell r="D86">
            <v>17364.424833333334</v>
          </cell>
          <cell r="E86">
            <v>17114.718765094069</v>
          </cell>
          <cell r="F86">
            <v>16277.634135166667</v>
          </cell>
          <cell r="G86" t="e">
            <v>#N/A</v>
          </cell>
          <cell r="H86" t="e">
            <v>#REF!</v>
          </cell>
          <cell r="J86">
            <v>184299.53899999999</v>
          </cell>
          <cell r="K86">
            <v>215712.617</v>
          </cell>
          <cell r="L86">
            <v>208377.541</v>
          </cell>
          <cell r="M86">
            <v>205376.62518112888</v>
          </cell>
          <cell r="N86">
            <v>195333.004182</v>
          </cell>
          <cell r="O86" t="e">
            <v>#N/A</v>
          </cell>
        </row>
        <row r="88">
          <cell r="A88" t="str">
            <v>ИТОГО КАПИТАЛЬНЫХ ЗАТРАТ</v>
          </cell>
          <cell r="B88">
            <v>1642.7304999999999</v>
          </cell>
          <cell r="C88">
            <v>682.65033333333338</v>
          </cell>
          <cell r="D88">
            <v>553.77525000000003</v>
          </cell>
          <cell r="E88">
            <v>887.10858333333329</v>
          </cell>
          <cell r="F88">
            <v>385.51493583333331</v>
          </cell>
          <cell r="G88">
            <v>717.51515908545491</v>
          </cell>
          <cell r="H88">
            <v>413.375</v>
          </cell>
          <cell r="J88">
            <v>19712.766</v>
          </cell>
          <cell r="K88">
            <v>8191.8040000000001</v>
          </cell>
          <cell r="L88">
            <v>6645.3029999999999</v>
          </cell>
          <cell r="M88">
            <v>10645.303000000002</v>
          </cell>
          <cell r="N88">
            <v>4626.1792300000006</v>
          </cell>
          <cell r="O88">
            <v>8610.1819090254594</v>
          </cell>
        </row>
        <row r="90">
          <cell r="A90" t="str">
            <v>Унции отлитого золота</v>
          </cell>
          <cell r="B90">
            <v>41848</v>
          </cell>
          <cell r="C90">
            <v>53763.416666666664</v>
          </cell>
          <cell r="D90">
            <v>50876.916666666664</v>
          </cell>
          <cell r="E90">
            <v>55834.633906294941</v>
          </cell>
          <cell r="F90">
            <v>62726.544398033082</v>
          </cell>
          <cell r="G90">
            <v>44045.833333333336</v>
          </cell>
          <cell r="H90">
            <v>55509.666666666664</v>
          </cell>
          <cell r="J90">
            <v>502176</v>
          </cell>
          <cell r="K90">
            <v>645161</v>
          </cell>
          <cell r="L90">
            <v>610523</v>
          </cell>
          <cell r="M90">
            <v>670015.60687553929</v>
          </cell>
          <cell r="N90">
            <v>752718.53277639672</v>
          </cell>
          <cell r="O90">
            <v>528550</v>
          </cell>
        </row>
        <row r="91">
          <cell r="A91" t="str">
            <v>Цена за унцию золота (Лондон фикс)</v>
          </cell>
          <cell r="B91">
            <v>331.3</v>
          </cell>
          <cell r="C91">
            <v>294.18</v>
          </cell>
          <cell r="D91">
            <v>278.98750000000001</v>
          </cell>
          <cell r="E91">
            <v>257.17171666666667</v>
          </cell>
          <cell r="F91">
            <v>275.97890000000001</v>
          </cell>
          <cell r="G91">
            <v>309.99230288757138</v>
          </cell>
          <cell r="H91">
            <v>290</v>
          </cell>
          <cell r="J91">
            <v>331.3</v>
          </cell>
          <cell r="K91">
            <v>294.18</v>
          </cell>
          <cell r="L91">
            <v>278.98750000000001</v>
          </cell>
          <cell r="M91">
            <v>271.77</v>
          </cell>
          <cell r="N91">
            <v>275.97890000000001</v>
          </cell>
          <cell r="O91">
            <v>333.11500000000001</v>
          </cell>
        </row>
        <row r="93">
          <cell r="A93" t="str">
            <v>Наличн. производств. затраты/отлитая унция</v>
          </cell>
          <cell r="B93">
            <v>189.92271434716116</v>
          </cell>
          <cell r="C93">
            <v>169.46189400785232</v>
          </cell>
          <cell r="D93">
            <v>164.60282577396757</v>
          </cell>
          <cell r="E93">
            <v>143.96668061184161</v>
          </cell>
          <cell r="F93">
            <v>130.74178386309808</v>
          </cell>
          <cell r="G93">
            <v>46.70961253980019</v>
          </cell>
          <cell r="H93" t="e">
            <v>#REF!</v>
          </cell>
          <cell r="J93">
            <v>189.92271434716113</v>
          </cell>
          <cell r="K93">
            <v>169.46189400785229</v>
          </cell>
          <cell r="L93">
            <v>164.610206331293</v>
          </cell>
          <cell r="M93">
            <v>143.96668061184164</v>
          </cell>
          <cell r="N93">
            <v>130.74178386309814</v>
          </cell>
          <cell r="O93">
            <v>46.70961253980019</v>
          </cell>
        </row>
        <row r="94">
          <cell r="A94" t="str">
            <v>Всего ден. затрат/отлитая унция</v>
          </cell>
          <cell r="B94">
            <v>196.80961854011338</v>
          </cell>
          <cell r="C94">
            <v>180.79284860678192</v>
          </cell>
          <cell r="D94">
            <v>179.2158002237426</v>
          </cell>
          <cell r="E94">
            <v>152.95914259865501</v>
          </cell>
          <cell r="F94">
            <v>142.21009518281463</v>
          </cell>
          <cell r="G94" t="e">
            <v>#N/A</v>
          </cell>
          <cell r="H94" t="e">
            <v>#REF!</v>
          </cell>
          <cell r="J94">
            <v>196.80978780347925</v>
          </cell>
          <cell r="K94">
            <v>179.39789602905321</v>
          </cell>
          <cell r="L94">
            <v>179.22122999461115</v>
          </cell>
          <cell r="M94">
            <v>152.95914259865503</v>
          </cell>
          <cell r="N94">
            <v>142.21194788065498</v>
          </cell>
          <cell r="O94" t="e">
            <v>#N/A</v>
          </cell>
        </row>
        <row r="95">
          <cell r="A95" t="str">
            <v>Всего затрат/отлитая унция</v>
          </cell>
          <cell r="B95">
            <v>367.00171652966293</v>
          </cell>
          <cell r="C95">
            <v>334.35386050923728</v>
          </cell>
          <cell r="D95">
            <v>341.30261759180246</v>
          </cell>
          <cell r="E95">
            <v>306.52513624101169</v>
          </cell>
          <cell r="F95">
            <v>259.50152828245206</v>
          </cell>
          <cell r="G95" t="e">
            <v>#N/A</v>
          </cell>
          <cell r="H95" t="e">
            <v>#REF!</v>
          </cell>
          <cell r="J95">
            <v>367.00188579302875</v>
          </cell>
          <cell r="K95">
            <v>334.35470680961805</v>
          </cell>
          <cell r="L95">
            <v>341.30989495891231</v>
          </cell>
          <cell r="M95">
            <v>306.52513624101181</v>
          </cell>
          <cell r="N95">
            <v>259.50338098029243</v>
          </cell>
          <cell r="O95" t="e">
            <v>#N/A</v>
          </cell>
        </row>
        <row r="96">
          <cell r="A96" t="str">
            <v>Всего ден. затрат/отл. унц(вкл.возмещ.налоги)</v>
          </cell>
          <cell r="B96">
            <v>196.81</v>
          </cell>
          <cell r="C96">
            <v>180.79</v>
          </cell>
          <cell r="D96">
            <v>179.22</v>
          </cell>
          <cell r="E96">
            <v>152.96</v>
          </cell>
          <cell r="F96">
            <v>142.21</v>
          </cell>
          <cell r="G96">
            <v>189.77</v>
          </cell>
          <cell r="H96">
            <v>0</v>
          </cell>
          <cell r="J96">
            <v>196.81</v>
          </cell>
          <cell r="K96">
            <v>179.4</v>
          </cell>
          <cell r="L96">
            <v>179.22</v>
          </cell>
          <cell r="M96">
            <v>152.96</v>
          </cell>
          <cell r="N96">
            <v>142.21</v>
          </cell>
          <cell r="O96">
            <v>189.77</v>
          </cell>
        </row>
        <row r="97">
          <cell r="A97" t="str">
            <v>Капитальные затр./всего затрат</v>
          </cell>
          <cell r="B97">
            <v>0.10696052306264564</v>
          </cell>
          <cell r="C97">
            <v>3.7975640222748588E-2</v>
          </cell>
          <cell r="D97">
            <v>3.189136728197034E-2</v>
          </cell>
          <cell r="E97">
            <v>5.1833079789930014E-2</v>
          </cell>
          <cell r="F97">
            <v>2.3683720412443463E-2</v>
          </cell>
          <cell r="G97">
            <v>0.3661027459497635</v>
          </cell>
          <cell r="H97" t="e">
            <v>#REF!</v>
          </cell>
          <cell r="J97">
            <v>0.10696047373184152</v>
          </cell>
          <cell r="K97">
            <v>3.797554410088122E-2</v>
          </cell>
          <cell r="L97">
            <v>3.1890687298205517E-2</v>
          </cell>
          <cell r="M97">
            <v>5.1833079789930007E-2</v>
          </cell>
          <cell r="N97">
            <v>2.3683551324944523E-2</v>
          </cell>
          <cell r="O97">
            <v>0.36610274594976361</v>
          </cell>
        </row>
        <row r="99">
          <cell r="A99" t="str">
            <v>US $/сом - обменный курс</v>
          </cell>
          <cell r="B99">
            <v>17.363399999999999</v>
          </cell>
          <cell r="C99">
            <v>20.729299999999999</v>
          </cell>
          <cell r="D99">
            <v>38.868200000000002</v>
          </cell>
          <cell r="E99">
            <v>43.755240286999992</v>
          </cell>
          <cell r="F99">
            <v>48.436608333333339</v>
          </cell>
          <cell r="G99">
            <v>46.912008333333347</v>
          </cell>
          <cell r="H99">
            <v>50</v>
          </cell>
          <cell r="J99">
            <v>17.363399999999999</v>
          </cell>
          <cell r="K99">
            <v>20.729299999999999</v>
          </cell>
          <cell r="L99">
            <v>38.868200000000002</v>
          </cell>
          <cell r="M99">
            <v>48.430999999999997</v>
          </cell>
          <cell r="N99">
            <v>47.718600000000002</v>
          </cell>
          <cell r="O99">
            <v>46.094900000000003</v>
          </cell>
        </row>
        <row r="100">
          <cell r="A100" t="str">
            <v>US $/Cnd $ - обменный курс</v>
          </cell>
          <cell r="B100">
            <v>1.3804000000000001</v>
          </cell>
          <cell r="C100">
            <v>1.4827999999999999</v>
          </cell>
          <cell r="D100">
            <v>1.4867999999999999</v>
          </cell>
          <cell r="E100">
            <v>1.36158326075</v>
          </cell>
          <cell r="F100">
            <v>1.5513666666666668</v>
          </cell>
          <cell r="G100">
            <v>1.5677849999999998</v>
          </cell>
          <cell r="H100">
            <v>1.5</v>
          </cell>
          <cell r="J100">
            <v>1.3804000000000001</v>
          </cell>
          <cell r="K100">
            <v>1.4827999999999999</v>
          </cell>
          <cell r="L100">
            <v>1.4867999999999999</v>
          </cell>
          <cell r="M100">
            <v>1.5004999999999999</v>
          </cell>
          <cell r="N100">
            <v>1.5898000000000001</v>
          </cell>
          <cell r="O100">
            <v>1.5768</v>
          </cell>
        </row>
      </sheetData>
      <sheetData sheetId="19" refreshError="1">
        <row r="2">
          <cell r="B2" t="str">
            <v>Total Cash Costs - Trend 2002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</row>
        <row r="3">
          <cell r="B3" t="str">
            <v>Total Cash Costs-  2002 Actual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  <cell r="K3" t="e">
            <v>#N/A</v>
          </cell>
          <cell r="L3" t="e">
            <v>#N/A</v>
          </cell>
          <cell r="M3" t="e">
            <v>#N/A</v>
          </cell>
          <cell r="N3" t="e">
            <v>#N/A</v>
          </cell>
        </row>
        <row r="4">
          <cell r="B4" t="str">
            <v>Total Cash Costs-  2002 Average</v>
          </cell>
          <cell r="C4" t="e">
            <v>#N/A</v>
          </cell>
          <cell r="D4" t="e">
            <v>#N/A</v>
          </cell>
          <cell r="E4" t="e">
            <v>#N/A</v>
          </cell>
          <cell r="F4" t="e">
            <v>#N/A</v>
          </cell>
          <cell r="G4" t="e">
            <v>#N/A</v>
          </cell>
          <cell r="H4" t="e">
            <v>#N/A</v>
          </cell>
          <cell r="I4" t="e">
            <v>#N/A</v>
          </cell>
          <cell r="J4" t="e">
            <v>#N/A</v>
          </cell>
          <cell r="K4" t="e">
            <v>#N/A</v>
          </cell>
          <cell r="L4" t="e">
            <v>#N/A</v>
          </cell>
          <cell r="M4" t="e">
            <v>#N/A</v>
          </cell>
          <cell r="N4" t="e">
            <v>#N/A</v>
          </cell>
        </row>
        <row r="5">
          <cell r="B5" t="str">
            <v>Total Cash Costs - 2001 Average</v>
          </cell>
          <cell r="C5">
            <v>8920.3478493333332</v>
          </cell>
          <cell r="D5">
            <v>8920.3478493333332</v>
          </cell>
          <cell r="E5">
            <v>8920.3478493333332</v>
          </cell>
          <cell r="F5">
            <v>8920.3478493333332</v>
          </cell>
          <cell r="G5">
            <v>8920.3478493333332</v>
          </cell>
          <cell r="H5">
            <v>8920.3478493333332</v>
          </cell>
          <cell r="I5">
            <v>8920.3478493333332</v>
          </cell>
          <cell r="J5">
            <v>8920.3478493333332</v>
          </cell>
          <cell r="K5">
            <v>8920.3478493333332</v>
          </cell>
          <cell r="L5">
            <v>8920.3478493333332</v>
          </cell>
          <cell r="M5">
            <v>8920.3478493333332</v>
          </cell>
          <cell r="N5">
            <v>8920.3478493333332</v>
          </cell>
        </row>
        <row r="6">
          <cell r="B6" t="str">
            <v>Total Cash Costs - 2000 Average</v>
          </cell>
          <cell r="C6">
            <v>8540.4177296166654</v>
          </cell>
          <cell r="D6">
            <v>8540.4177296166654</v>
          </cell>
          <cell r="E6">
            <v>8540.4177296166654</v>
          </cell>
          <cell r="F6">
            <v>8540.4177296166654</v>
          </cell>
          <cell r="G6">
            <v>8540.4177296166654</v>
          </cell>
          <cell r="H6">
            <v>8540.4177296166654</v>
          </cell>
          <cell r="I6">
            <v>8540.4177296166654</v>
          </cell>
          <cell r="J6">
            <v>8540.4177296166654</v>
          </cell>
          <cell r="K6">
            <v>8540.4177296166654</v>
          </cell>
          <cell r="L6">
            <v>8540.4177296166654</v>
          </cell>
          <cell r="M6">
            <v>8540.4177296166654</v>
          </cell>
          <cell r="N6">
            <v>8540.4177296166654</v>
          </cell>
        </row>
        <row r="7">
          <cell r="B7" t="str">
            <v>Total Cash Costs - 1999 Average</v>
          </cell>
          <cell r="C7">
            <v>9117.9473333333335</v>
          </cell>
          <cell r="D7">
            <v>9117.9473333333335</v>
          </cell>
          <cell r="E7">
            <v>9117.9473333333335</v>
          </cell>
          <cell r="F7">
            <v>9117.9473333333335</v>
          </cell>
          <cell r="G7">
            <v>9117.9473333333335</v>
          </cell>
          <cell r="H7">
            <v>9117.9473333333335</v>
          </cell>
          <cell r="I7">
            <v>9117.9473333333335</v>
          </cell>
          <cell r="J7">
            <v>9117.9473333333335</v>
          </cell>
          <cell r="K7">
            <v>9117.9473333333335</v>
          </cell>
          <cell r="L7">
            <v>9117.9473333333335</v>
          </cell>
          <cell r="M7">
            <v>9117.9473333333335</v>
          </cell>
          <cell r="N7">
            <v>9117.9473333333335</v>
          </cell>
        </row>
        <row r="8">
          <cell r="B8" t="str">
            <v>Total Cash Costs - 1998 Average</v>
          </cell>
          <cell r="C8">
            <v>9720.041250000002</v>
          </cell>
          <cell r="D8">
            <v>9720.041250000002</v>
          </cell>
          <cell r="E8">
            <v>9720.041250000002</v>
          </cell>
          <cell r="F8">
            <v>9720.041250000002</v>
          </cell>
          <cell r="G8">
            <v>9720.041250000002</v>
          </cell>
          <cell r="H8">
            <v>9720.041250000002</v>
          </cell>
          <cell r="I8">
            <v>9720.041250000002</v>
          </cell>
          <cell r="J8">
            <v>9720.041250000002</v>
          </cell>
          <cell r="K8">
            <v>9720.041250000002</v>
          </cell>
          <cell r="L8">
            <v>9720.041250000002</v>
          </cell>
          <cell r="M8">
            <v>9720.041250000002</v>
          </cell>
          <cell r="N8">
            <v>9720.041250000002</v>
          </cell>
        </row>
        <row r="9">
          <cell r="B9" t="str">
            <v>Total Cash Costs - 1997  12 Month Average</v>
          </cell>
          <cell r="C9">
            <v>8236.0889166666657</v>
          </cell>
          <cell r="D9">
            <v>8236.0889166666657</v>
          </cell>
          <cell r="E9">
            <v>8236.0889166666657</v>
          </cell>
          <cell r="F9">
            <v>8236.0889166666657</v>
          </cell>
          <cell r="G9">
            <v>8236.0889166666657</v>
          </cell>
          <cell r="H9">
            <v>8236.0889166666657</v>
          </cell>
          <cell r="I9">
            <v>8236.0889166666657</v>
          </cell>
          <cell r="J9">
            <v>8236.0889166666657</v>
          </cell>
          <cell r="K9">
            <v>8236.0889166666657</v>
          </cell>
          <cell r="L9">
            <v>8236.0889166666657</v>
          </cell>
          <cell r="M9">
            <v>8236.0889166666657</v>
          </cell>
          <cell r="N9">
            <v>8236.0889166666657</v>
          </cell>
        </row>
        <row r="10">
          <cell r="B10" t="str">
            <v>Total Cash Costs - 1997 8 Month Average</v>
          </cell>
          <cell r="C10">
            <v>9142</v>
          </cell>
          <cell r="D10">
            <v>9142</v>
          </cell>
          <cell r="E10">
            <v>9142</v>
          </cell>
          <cell r="F10">
            <v>9142</v>
          </cell>
          <cell r="G10">
            <v>9142</v>
          </cell>
          <cell r="H10">
            <v>9142</v>
          </cell>
          <cell r="I10">
            <v>9142</v>
          </cell>
          <cell r="J10">
            <v>9142</v>
          </cell>
          <cell r="K10">
            <v>9142</v>
          </cell>
          <cell r="L10">
            <v>9142</v>
          </cell>
          <cell r="M10">
            <v>9142</v>
          </cell>
          <cell r="N10">
            <v>9142</v>
          </cell>
        </row>
        <row r="11">
          <cell r="B11" t="str">
            <v>Target Cash Costs - 2000 (Budget less 5%)</v>
          </cell>
          <cell r="C11">
            <v>8162.2339874999998</v>
          </cell>
          <cell r="D11">
            <v>8162.2339874999998</v>
          </cell>
          <cell r="E11">
            <v>8162.2339874999998</v>
          </cell>
          <cell r="F11">
            <v>8162.2339874999998</v>
          </cell>
          <cell r="G11">
            <v>8162.2339874999998</v>
          </cell>
          <cell r="H11">
            <v>8162.2339874999998</v>
          </cell>
          <cell r="I11">
            <v>8162.2339874999998</v>
          </cell>
          <cell r="J11">
            <v>8162.2339874999998</v>
          </cell>
          <cell r="K11">
            <v>8162.2339874999998</v>
          </cell>
          <cell r="L11">
            <v>8162.2339874999998</v>
          </cell>
          <cell r="M11">
            <v>8162.2339874999998</v>
          </cell>
          <cell r="N11">
            <v>8162.2339874999998</v>
          </cell>
        </row>
        <row r="38">
          <cell r="B38" t="str">
            <v>Total Cash Costs per Ounce - Trend 2001</v>
          </cell>
          <cell r="C38" t="str">
            <v>Jan</v>
          </cell>
          <cell r="D38" t="str">
            <v>Feb</v>
          </cell>
          <cell r="E38" t="str">
            <v>Mar</v>
          </cell>
          <cell r="F38" t="str">
            <v>Apr</v>
          </cell>
          <cell r="G38" t="str">
            <v>May</v>
          </cell>
          <cell r="H38" t="str">
            <v>Jun</v>
          </cell>
          <cell r="I38" t="str">
            <v>Jul</v>
          </cell>
          <cell r="J38" t="str">
            <v>Aug</v>
          </cell>
          <cell r="K38" t="str">
            <v>Sep</v>
          </cell>
          <cell r="L38" t="str">
            <v>Oct</v>
          </cell>
          <cell r="M38" t="str">
            <v>Nov</v>
          </cell>
          <cell r="N38" t="str">
            <v>Dec</v>
          </cell>
        </row>
        <row r="39">
          <cell r="B39" t="str">
            <v>Total Cash Costs/oz -  2002Actual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</row>
        <row r="40">
          <cell r="B40" t="str">
            <v>Total Cash Costs/oz -  2001 Actual</v>
          </cell>
          <cell r="C40">
            <v>142.21009518281463</v>
          </cell>
          <cell r="D40">
            <v>142.21009518281463</v>
          </cell>
          <cell r="E40">
            <v>142.21009518281463</v>
          </cell>
          <cell r="F40">
            <v>142.21009518281463</v>
          </cell>
          <cell r="G40">
            <v>142.21009518281463</v>
          </cell>
          <cell r="H40">
            <v>142.21009518281463</v>
          </cell>
          <cell r="I40">
            <v>142.21009518281463</v>
          </cell>
          <cell r="J40">
            <v>142.21009518281463</v>
          </cell>
          <cell r="K40">
            <v>142.21009518281463</v>
          </cell>
          <cell r="L40">
            <v>142.21009518281463</v>
          </cell>
          <cell r="M40">
            <v>142.21009518281463</v>
          </cell>
          <cell r="N40">
            <v>142.21009518281463</v>
          </cell>
        </row>
        <row r="41">
          <cell r="B41" t="str">
            <v>Total Cash Costs/oz -  2000 Avarage</v>
          </cell>
          <cell r="C41">
            <v>152.95914259865501</v>
          </cell>
          <cell r="D41">
            <v>152.95914259865501</v>
          </cell>
          <cell r="E41">
            <v>152.95914259865501</v>
          </cell>
          <cell r="F41">
            <v>152.95914259865501</v>
          </cell>
          <cell r="G41">
            <v>152.95914259865501</v>
          </cell>
          <cell r="H41">
            <v>152.95914259865501</v>
          </cell>
          <cell r="I41">
            <v>152.95914259865501</v>
          </cell>
          <cell r="J41">
            <v>152.95914259865501</v>
          </cell>
          <cell r="K41">
            <v>152.95914259865501</v>
          </cell>
          <cell r="L41">
            <v>152.95914259865501</v>
          </cell>
          <cell r="M41">
            <v>152.95914259865501</v>
          </cell>
          <cell r="N41">
            <v>152.95914259865501</v>
          </cell>
        </row>
        <row r="42">
          <cell r="B42" t="str">
            <v>Total Cash Costs/oz  - 1999 Average</v>
          </cell>
          <cell r="C42">
            <v>179.2158002237426</v>
          </cell>
          <cell r="D42">
            <v>179.2158002237426</v>
          </cell>
          <cell r="E42">
            <v>179.2158002237426</v>
          </cell>
          <cell r="F42">
            <v>179.2158002237426</v>
          </cell>
          <cell r="G42">
            <v>179.2158002237426</v>
          </cell>
          <cell r="H42">
            <v>179.2158002237426</v>
          </cell>
          <cell r="I42">
            <v>179.2158002237426</v>
          </cell>
          <cell r="J42">
            <v>179.2158002237426</v>
          </cell>
          <cell r="K42">
            <v>179.2158002237426</v>
          </cell>
          <cell r="L42">
            <v>179.2158002237426</v>
          </cell>
          <cell r="M42">
            <v>179.2158002237426</v>
          </cell>
          <cell r="N42">
            <v>179.2158002237426</v>
          </cell>
        </row>
        <row r="43">
          <cell r="B43" t="str">
            <v>Total Cash Costs/oz - 1998 Average</v>
          </cell>
          <cell r="C43">
            <v>180.79284860678192</v>
          </cell>
          <cell r="D43">
            <v>180.79284860678192</v>
          </cell>
          <cell r="E43">
            <v>180.79284860678192</v>
          </cell>
          <cell r="F43">
            <v>180.79284860678192</v>
          </cell>
          <cell r="G43">
            <v>180.79284860678192</v>
          </cell>
          <cell r="H43">
            <v>180.79284860678192</v>
          </cell>
          <cell r="I43">
            <v>180.79284860678192</v>
          </cell>
          <cell r="J43">
            <v>180.79284860678192</v>
          </cell>
          <cell r="K43">
            <v>180.79284860678192</v>
          </cell>
          <cell r="L43">
            <v>180.79284860678192</v>
          </cell>
          <cell r="M43">
            <v>180.79284860678192</v>
          </cell>
          <cell r="N43">
            <v>180.79284860678192</v>
          </cell>
        </row>
        <row r="44">
          <cell r="B44" t="str">
            <v>Total Cash Costs/oz - 1997 12 Month Average</v>
          </cell>
          <cell r="C44">
            <v>196.80961854011338</v>
          </cell>
          <cell r="D44">
            <v>196.80961854011338</v>
          </cell>
          <cell r="E44">
            <v>196.80961854011338</v>
          </cell>
          <cell r="F44">
            <v>196.80961854011338</v>
          </cell>
          <cell r="G44">
            <v>196.80961854011338</v>
          </cell>
          <cell r="H44">
            <v>196.80961854011338</v>
          </cell>
          <cell r="I44">
            <v>196.80961854011338</v>
          </cell>
          <cell r="J44">
            <v>196.80961854011338</v>
          </cell>
          <cell r="K44">
            <v>196.80961854011338</v>
          </cell>
          <cell r="L44">
            <v>196.80961854011338</v>
          </cell>
          <cell r="M44">
            <v>196.80961854011338</v>
          </cell>
          <cell r="N44">
            <v>196.80961854011338</v>
          </cell>
        </row>
        <row r="45">
          <cell r="B45" t="str">
            <v>Total Cash Costs/oz - 1997 8 Month Average</v>
          </cell>
          <cell r="C45">
            <v>172.76</v>
          </cell>
          <cell r="D45">
            <v>172.76</v>
          </cell>
          <cell r="E45">
            <v>172.76</v>
          </cell>
          <cell r="F45">
            <v>172.76</v>
          </cell>
          <cell r="G45">
            <v>172.76</v>
          </cell>
          <cell r="H45">
            <v>172.76</v>
          </cell>
          <cell r="I45">
            <v>172.76</v>
          </cell>
          <cell r="J45">
            <v>172.76</v>
          </cell>
          <cell r="K45">
            <v>172.76</v>
          </cell>
          <cell r="L45">
            <v>172.76</v>
          </cell>
          <cell r="M45">
            <v>172.76</v>
          </cell>
          <cell r="N45">
            <v>172.76</v>
          </cell>
        </row>
        <row r="46">
          <cell r="B46" t="str">
            <v>Target Cash Costs/oz - 2000 (Budget less 5%)</v>
          </cell>
          <cell r="C46">
            <v>150.95540058812105</v>
          </cell>
          <cell r="D46">
            <v>150.95540058812105</v>
          </cell>
          <cell r="E46">
            <v>150.95540058812105</v>
          </cell>
          <cell r="F46">
            <v>150.95540058812105</v>
          </cell>
          <cell r="G46">
            <v>150.95540058812105</v>
          </cell>
          <cell r="H46">
            <v>150.95540058812105</v>
          </cell>
          <cell r="I46">
            <v>150.95540058812105</v>
          </cell>
          <cell r="J46">
            <v>150.95540058812105</v>
          </cell>
          <cell r="K46">
            <v>150.95540058812105</v>
          </cell>
          <cell r="L46">
            <v>150.95540058812105</v>
          </cell>
          <cell r="M46">
            <v>150.95540058812105</v>
          </cell>
          <cell r="N46">
            <v>150.95540058812105</v>
          </cell>
        </row>
      </sheetData>
      <sheetData sheetId="20" refreshError="1">
        <row r="1">
          <cell r="A1" t="str">
            <v>Kumtor Operating Company</v>
          </cell>
        </row>
        <row r="2">
          <cell r="A2" t="str">
            <v>Nature Of Expense Summary</v>
          </cell>
        </row>
        <row r="3">
          <cell r="A3" t="str">
            <v>(excl. mgt. fees)</v>
          </cell>
        </row>
        <row r="4">
          <cell r="A4" t="str">
            <v>December 31, 2002</v>
          </cell>
        </row>
        <row r="5">
          <cell r="A5" t="str">
            <v>($000's)</v>
          </cell>
        </row>
        <row r="6">
          <cell r="A6" t="str">
            <v>Table 1.3</v>
          </cell>
        </row>
        <row r="8">
          <cell r="A8" t="str">
            <v>Current Month</v>
          </cell>
          <cell r="G8" t="str">
            <v>Year To Date</v>
          </cell>
          <cell r="K8" t="str">
            <v>Annual</v>
          </cell>
          <cell r="L8" t="str">
            <v>Latest</v>
          </cell>
        </row>
        <row r="9">
          <cell r="A9" t="str">
            <v>Actual</v>
          </cell>
          <cell r="B9" t="str">
            <v>Budget</v>
          </cell>
          <cell r="C9" t="str">
            <v>Variance</v>
          </cell>
          <cell r="G9" t="str">
            <v>Actual</v>
          </cell>
          <cell r="H9" t="str">
            <v>Budget</v>
          </cell>
          <cell r="I9" t="str">
            <v>Variance</v>
          </cell>
          <cell r="K9" t="str">
            <v>Budget</v>
          </cell>
          <cell r="L9" t="str">
            <v>Forecast</v>
          </cell>
        </row>
        <row r="10">
          <cell r="A10">
            <v>3272.8333399999997</v>
          </cell>
          <cell r="B10">
            <v>1779.6747600000001</v>
          </cell>
          <cell r="C10">
            <v>-1493.1585799999996</v>
          </cell>
          <cell r="E10" t="str">
            <v>Employee Costs</v>
          </cell>
          <cell r="G10">
            <v>25012.982010000003</v>
          </cell>
          <cell r="H10">
            <v>22072.20952</v>
          </cell>
          <cell r="I10">
            <v>-2940.772490000003</v>
          </cell>
          <cell r="K10">
            <v>22072.210520000001</v>
          </cell>
          <cell r="L10">
            <v>0</v>
          </cell>
        </row>
        <row r="11">
          <cell r="A11">
            <v>3031.7338</v>
          </cell>
          <cell r="B11">
            <v>2975.68959</v>
          </cell>
          <cell r="C11">
            <v>-56.044210000000021</v>
          </cell>
          <cell r="E11" t="str">
            <v>Operating Materials &amp; Supplies</v>
          </cell>
          <cell r="G11">
            <v>35103.802230000001</v>
          </cell>
          <cell r="H11">
            <v>37039.764060000001</v>
          </cell>
          <cell r="I11">
            <v>1935.9618300000002</v>
          </cell>
          <cell r="K11">
            <v>37039.75806</v>
          </cell>
          <cell r="L11">
            <v>0</v>
          </cell>
        </row>
        <row r="12">
          <cell r="A12">
            <v>358.11601000000002</v>
          </cell>
          <cell r="B12">
            <v>1141.9960000000001</v>
          </cell>
          <cell r="C12">
            <v>783.87999000000013</v>
          </cell>
          <cell r="E12" t="str">
            <v>Maintenance Materials &amp; Supplies</v>
          </cell>
          <cell r="G12">
            <v>19878.732629999999</v>
          </cell>
          <cell r="H12">
            <v>17930.23</v>
          </cell>
          <cell r="I12">
            <v>-1948.502629999999</v>
          </cell>
          <cell r="K12">
            <v>17930.227999999999</v>
          </cell>
          <cell r="L12">
            <v>0</v>
          </cell>
        </row>
        <row r="13">
          <cell r="A13">
            <v>-1.8042499999999999</v>
          </cell>
          <cell r="B13">
            <v>8.1509999999999998</v>
          </cell>
          <cell r="C13">
            <v>9.9552499999999995</v>
          </cell>
          <cell r="E13" t="str">
            <v>Procurement</v>
          </cell>
          <cell r="G13">
            <v>60.918479999999995</v>
          </cell>
          <cell r="H13">
            <v>97.804000000000002</v>
          </cell>
          <cell r="I13">
            <v>36.885520000000007</v>
          </cell>
          <cell r="K13">
            <v>97.804000000000002</v>
          </cell>
          <cell r="L13">
            <v>0</v>
          </cell>
        </row>
        <row r="14">
          <cell r="A14">
            <v>219.34842999999998</v>
          </cell>
          <cell r="B14">
            <v>311.12599999999998</v>
          </cell>
          <cell r="C14">
            <v>91.777569999999997</v>
          </cell>
          <cell r="E14" t="str">
            <v>Camp Catering</v>
          </cell>
          <cell r="G14">
            <v>2520.7168700000007</v>
          </cell>
          <cell r="H14">
            <v>3785.61</v>
          </cell>
          <cell r="I14">
            <v>1264.8931299999995</v>
          </cell>
          <cell r="K14">
            <v>3785.61</v>
          </cell>
          <cell r="L14">
            <v>0</v>
          </cell>
        </row>
        <row r="15">
          <cell r="A15">
            <v>1318.5993700000001</v>
          </cell>
          <cell r="B15">
            <v>890.35199999999998</v>
          </cell>
          <cell r="C15">
            <v>-428.24737000000016</v>
          </cell>
          <cell r="E15" t="str">
            <v>General and Administration</v>
          </cell>
          <cell r="G15">
            <v>12407.506649999999</v>
          </cell>
          <cell r="H15">
            <v>11096.376</v>
          </cell>
          <cell r="I15">
            <v>-1311.1306499999992</v>
          </cell>
          <cell r="K15">
            <v>11096.376</v>
          </cell>
          <cell r="L15">
            <v>0</v>
          </cell>
        </row>
        <row r="16">
          <cell r="A16">
            <v>8198.8266999999996</v>
          </cell>
          <cell r="B16">
            <v>7106.9893499999998</v>
          </cell>
          <cell r="C16">
            <v>-1091.8373499999998</v>
          </cell>
          <cell r="E16" t="str">
            <v>Total Operating Costs</v>
          </cell>
          <cell r="G16">
            <v>94984.658869999999</v>
          </cell>
          <cell r="H16">
            <v>92021.993580000009</v>
          </cell>
          <cell r="I16">
            <v>-2962.6652899999899</v>
          </cell>
          <cell r="K16">
            <v>92021.986580000012</v>
          </cell>
          <cell r="L16">
            <v>0</v>
          </cell>
        </row>
        <row r="18">
          <cell r="A18">
            <v>-148.95555999999999</v>
          </cell>
          <cell r="B18">
            <v>-1.258</v>
          </cell>
          <cell r="C18">
            <v>147.69755999999998</v>
          </cell>
          <cell r="E18" t="str">
            <v xml:space="preserve">Allocations </v>
          </cell>
          <cell r="G18">
            <v>-1098.0132699999997</v>
          </cell>
          <cell r="H18">
            <v>-828.452</v>
          </cell>
          <cell r="I18">
            <v>269.56126999999969</v>
          </cell>
          <cell r="K18">
            <v>-828.45699999999999</v>
          </cell>
          <cell r="L18">
            <v>0</v>
          </cell>
        </row>
        <row r="20">
          <cell r="A20">
            <v>8049.8711399999993</v>
          </cell>
          <cell r="B20">
            <v>7105.73135</v>
          </cell>
          <cell r="C20">
            <v>-944.13978999999983</v>
          </cell>
          <cell r="E20" t="str">
            <v>Net Operating Costs</v>
          </cell>
          <cell r="G20">
            <v>93886.645600000003</v>
          </cell>
          <cell r="H20">
            <v>91193.541580000005</v>
          </cell>
          <cell r="I20">
            <v>-2693.1040199999902</v>
          </cell>
          <cell r="K20">
            <v>91193.529580000017</v>
          </cell>
          <cell r="L20">
            <v>0</v>
          </cell>
        </row>
        <row r="23">
          <cell r="A23" t="str">
            <v>Balance check</v>
          </cell>
        </row>
        <row r="24">
          <cell r="A24">
            <v>0</v>
          </cell>
          <cell r="B24">
            <v>0</v>
          </cell>
          <cell r="C24">
            <v>0</v>
          </cell>
          <cell r="E24" t="str">
            <v>Mngt Fees</v>
          </cell>
          <cell r="G24">
            <v>1169.8807899999999</v>
          </cell>
          <cell r="H24">
            <v>0</v>
          </cell>
          <cell r="I24">
            <v>-1169.8807899999999</v>
          </cell>
          <cell r="K24">
            <v>0</v>
          </cell>
          <cell r="L24">
            <v>0</v>
          </cell>
        </row>
        <row r="26">
          <cell r="A26">
            <v>8049.8711399999993</v>
          </cell>
          <cell r="B26">
            <v>7105.73135</v>
          </cell>
          <cell r="C26">
            <v>-944.13978999999983</v>
          </cell>
          <cell r="E26" t="str">
            <v>Total of  2002 oper</v>
          </cell>
          <cell r="G26">
            <v>95056.526389999999</v>
          </cell>
          <cell r="H26">
            <v>91193.541580000005</v>
          </cell>
          <cell r="I26">
            <v>-3862.9848099999899</v>
          </cell>
          <cell r="K26">
            <v>91193.529580000017</v>
          </cell>
          <cell r="L26">
            <v>0</v>
          </cell>
        </row>
        <row r="34">
          <cell r="A34" t="str">
            <v>Кумтор Оперейтинг Компани</v>
          </cell>
        </row>
        <row r="35">
          <cell r="A35" t="str">
            <v>Свод по видам затрат</v>
          </cell>
        </row>
        <row r="36">
          <cell r="A36" t="str">
            <v>(без гонорара за менеджмент)</v>
          </cell>
        </row>
        <row r="37">
          <cell r="A37" t="str">
            <v>28 февраля 2001 г.</v>
          </cell>
        </row>
        <row r="38">
          <cell r="A38" t="str">
            <v>($000's)</v>
          </cell>
        </row>
        <row r="39">
          <cell r="A39" t="str">
            <v>Table 1.3</v>
          </cell>
        </row>
        <row r="41">
          <cell r="A41" t="str">
            <v>Текущий месяц</v>
          </cell>
          <cell r="G41" t="str">
            <v>За период с начала года</v>
          </cell>
          <cell r="K41" t="str">
            <v xml:space="preserve">Годовой </v>
          </cell>
          <cell r="L41" t="str">
            <v>Прогноз</v>
          </cell>
        </row>
        <row r="42">
          <cell r="A42" t="str">
            <v>Фактически</v>
          </cell>
          <cell r="B42" t="str">
            <v>Бюджет</v>
          </cell>
          <cell r="C42" t="str">
            <v>Расхож.</v>
          </cell>
          <cell r="E42" t="str">
            <v>Горный отдел</v>
          </cell>
          <cell r="G42" t="str">
            <v>Фактически</v>
          </cell>
          <cell r="H42" t="str">
            <v>Бюджет</v>
          </cell>
          <cell r="I42" t="str">
            <v>Расхож.</v>
          </cell>
          <cell r="K42" t="str">
            <v>бюджет</v>
          </cell>
          <cell r="L42" t="str">
            <v>2000 г.</v>
          </cell>
        </row>
        <row r="43">
          <cell r="A43">
            <v>3272.8333399999997</v>
          </cell>
          <cell r="B43">
            <v>1779.6747600000001</v>
          </cell>
          <cell r="C43">
            <v>-1493.1585799999996</v>
          </cell>
          <cell r="E43" t="str">
            <v>Затраты на сотрудников</v>
          </cell>
          <cell r="G43">
            <v>25012.982010000003</v>
          </cell>
          <cell r="H43">
            <v>22072.20952</v>
          </cell>
          <cell r="I43">
            <v>-2940.772490000003</v>
          </cell>
          <cell r="K43">
            <v>22072.210520000001</v>
          </cell>
          <cell r="L43">
            <v>0</v>
          </cell>
        </row>
        <row r="44">
          <cell r="A44">
            <v>3031.7338</v>
          </cell>
          <cell r="B44">
            <v>2975.68959</v>
          </cell>
          <cell r="C44">
            <v>-56.044210000000021</v>
          </cell>
          <cell r="E44" t="str">
            <v>Производственные запасы</v>
          </cell>
          <cell r="G44">
            <v>35103.802230000001</v>
          </cell>
          <cell r="H44">
            <v>37039.764060000001</v>
          </cell>
          <cell r="I44">
            <v>1935.9618300000002</v>
          </cell>
          <cell r="K44">
            <v>37039.75806</v>
          </cell>
          <cell r="L44">
            <v>0</v>
          </cell>
        </row>
        <row r="45">
          <cell r="A45">
            <v>358.11601000000002</v>
          </cell>
          <cell r="B45">
            <v>1141.9960000000001</v>
          </cell>
          <cell r="C45">
            <v>783.87999000000013</v>
          </cell>
          <cell r="E45" t="str">
            <v>Материальные запасы</v>
          </cell>
          <cell r="G45">
            <v>19878.732629999999</v>
          </cell>
          <cell r="H45">
            <v>17930.23</v>
          </cell>
          <cell r="I45">
            <v>-1948.502629999999</v>
          </cell>
          <cell r="K45">
            <v>17930.227999999999</v>
          </cell>
          <cell r="L45">
            <v>0</v>
          </cell>
        </row>
        <row r="46">
          <cell r="A46">
            <v>-1.8042499999999999</v>
          </cell>
          <cell r="B46">
            <v>8.1509999999999998</v>
          </cell>
          <cell r="C46">
            <v>9.9552499999999995</v>
          </cell>
          <cell r="E46" t="str">
            <v>Непроизводственные затраты</v>
          </cell>
          <cell r="G46">
            <v>60.918479999999995</v>
          </cell>
          <cell r="H46">
            <v>97.804000000000002</v>
          </cell>
          <cell r="I46">
            <v>36.885520000000007</v>
          </cell>
          <cell r="K46">
            <v>97.804000000000002</v>
          </cell>
          <cell r="L46">
            <v>0</v>
          </cell>
        </row>
        <row r="47">
          <cell r="A47">
            <v>219.34842999999998</v>
          </cell>
          <cell r="B47">
            <v>311.12599999999998</v>
          </cell>
          <cell r="C47">
            <v>91.777569999999997</v>
          </cell>
          <cell r="E47" t="str">
            <v>Внешние услуги</v>
          </cell>
          <cell r="G47">
            <v>2520.7168700000007</v>
          </cell>
          <cell r="H47">
            <v>3785.61</v>
          </cell>
          <cell r="I47">
            <v>1264.8931299999995</v>
          </cell>
          <cell r="K47">
            <v>3785.61</v>
          </cell>
          <cell r="L47">
            <v>0</v>
          </cell>
        </row>
        <row r="48">
          <cell r="A48">
            <v>1318.5993700000001</v>
          </cell>
          <cell r="B48">
            <v>890.35199999999998</v>
          </cell>
          <cell r="C48">
            <v>-428.24737000000016</v>
          </cell>
          <cell r="E48" t="str">
            <v>Коммуникации</v>
          </cell>
          <cell r="G48">
            <v>12407.506649999999</v>
          </cell>
          <cell r="H48">
            <v>11096.376</v>
          </cell>
          <cell r="I48">
            <v>-1311.1306499999992</v>
          </cell>
          <cell r="K48">
            <v>11096.376</v>
          </cell>
          <cell r="L48">
            <v>0</v>
          </cell>
        </row>
        <row r="49">
          <cell r="A49">
            <v>8198.8266999999996</v>
          </cell>
          <cell r="B49">
            <v>7106.9893499999998</v>
          </cell>
          <cell r="C49">
            <v>-1091.8373499999998</v>
          </cell>
          <cell r="E49" t="str">
            <v>Всего производственных затрат</v>
          </cell>
          <cell r="G49">
            <v>94984.658869999999</v>
          </cell>
          <cell r="H49">
            <v>92021.993580000009</v>
          </cell>
          <cell r="I49">
            <v>-2962.6652900000017</v>
          </cell>
          <cell r="J49">
            <v>0</v>
          </cell>
          <cell r="K49">
            <v>92021.986580000012</v>
          </cell>
          <cell r="L49">
            <v>0</v>
          </cell>
        </row>
        <row r="51">
          <cell r="A51">
            <v>-148.95555999999999</v>
          </cell>
          <cell r="B51">
            <v>-1.258</v>
          </cell>
          <cell r="C51">
            <v>147.69755999999998</v>
          </cell>
          <cell r="E51" t="str">
            <v>Распределения и возвраты</v>
          </cell>
          <cell r="G51">
            <v>-1098.0132699999997</v>
          </cell>
          <cell r="H51">
            <v>-828.452</v>
          </cell>
          <cell r="I51">
            <v>269.56126999999969</v>
          </cell>
          <cell r="K51">
            <v>-828.45699999999999</v>
          </cell>
          <cell r="L51">
            <v>0</v>
          </cell>
        </row>
        <row r="53">
          <cell r="A53">
            <v>8049.8711399999993</v>
          </cell>
          <cell r="B53">
            <v>7105.73135</v>
          </cell>
          <cell r="C53">
            <v>-944.13978999999983</v>
          </cell>
          <cell r="E53" t="str">
            <v>Чистые производственные затраты</v>
          </cell>
          <cell r="G53">
            <v>93886.645600000003</v>
          </cell>
          <cell r="H53">
            <v>91193.541580000005</v>
          </cell>
          <cell r="I53">
            <v>-2693.104020000002</v>
          </cell>
          <cell r="J53">
            <v>0</v>
          </cell>
          <cell r="K53">
            <v>91193.529580000017</v>
          </cell>
          <cell r="L53">
            <v>0</v>
          </cell>
        </row>
      </sheetData>
      <sheetData sheetId="21" refreshError="1">
        <row r="2">
          <cell r="B2" t="str">
            <v>Mining Cost Per BCM Mined</v>
          </cell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 xml:space="preserve">2002 Avg. Actual Cost/BCM </v>
          </cell>
          <cell r="C3" t="e">
            <v>#REF!</v>
          </cell>
          <cell r="D3" t="e">
            <v>#REF!</v>
          </cell>
          <cell r="E3" t="e">
            <v>#REF!</v>
          </cell>
          <cell r="F3" t="e">
            <v>#REF!</v>
          </cell>
          <cell r="G3" t="str">
            <v xml:space="preserve"> </v>
          </cell>
          <cell r="H3" t="str">
            <v/>
          </cell>
          <cell r="I3" t="e">
            <v>#REF!</v>
          </cell>
          <cell r="J3" t="e">
            <v>#REF!</v>
          </cell>
          <cell r="K3" t="e">
            <v>#REF!</v>
          </cell>
          <cell r="L3" t="e">
            <v>#REF!</v>
          </cell>
          <cell r="M3" t="e">
            <v>#REF!</v>
          </cell>
          <cell r="N3" t="e">
            <v>#REF!</v>
          </cell>
          <cell r="O3" t="e">
            <v>#REF!</v>
          </cell>
        </row>
        <row r="4">
          <cell r="B4" t="str">
            <v xml:space="preserve">2002 Avg. Budget Cost/BCM </v>
          </cell>
          <cell r="C4" t="e">
            <v>#REF!</v>
          </cell>
          <cell r="D4" t="e">
            <v>#REF!</v>
          </cell>
          <cell r="E4" t="e">
            <v>#REF!</v>
          </cell>
          <cell r="F4" t="e">
            <v>#REF!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K4" t="e">
            <v>#REF!</v>
          </cell>
          <cell r="L4" t="e">
            <v>#REF!</v>
          </cell>
          <cell r="M4" t="e">
            <v>#REF!</v>
          </cell>
          <cell r="N4" t="e">
            <v>#REF!</v>
          </cell>
          <cell r="O4" t="e">
            <v>#REF!</v>
          </cell>
        </row>
        <row r="5">
          <cell r="B5" t="str">
            <v>2001 Avg. Actual Cost/BCM</v>
          </cell>
          <cell r="C5">
            <v>1.5630457794442147</v>
          </cell>
          <cell r="D5">
            <v>1.5630457794442147</v>
          </cell>
          <cell r="E5">
            <v>1.5630457794442147</v>
          </cell>
          <cell r="F5">
            <v>1.5630457794442147</v>
          </cell>
          <cell r="G5">
            <v>1.5630457794442147</v>
          </cell>
          <cell r="H5">
            <v>1.5630457794442147</v>
          </cell>
          <cell r="I5">
            <v>1.5630457794442147</v>
          </cell>
          <cell r="J5">
            <v>1.5630457794442147</v>
          </cell>
          <cell r="K5">
            <v>1.5630457794442147</v>
          </cell>
          <cell r="L5">
            <v>1.5630457794442147</v>
          </cell>
          <cell r="M5">
            <v>1.5630457794442147</v>
          </cell>
          <cell r="N5">
            <v>1.5630457794442147</v>
          </cell>
          <cell r="O5">
            <v>1.5630457794442147</v>
          </cell>
        </row>
        <row r="6">
          <cell r="B6" t="str">
            <v>2002 Budget Cost</v>
          </cell>
          <cell r="C6" t="e">
            <v>#REF!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0</v>
          </cell>
          <cell r="H6">
            <v>0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</row>
        <row r="7">
          <cell r="B7" t="str">
            <v>2002 Budget BCM</v>
          </cell>
          <cell r="C7">
            <v>1612</v>
          </cell>
          <cell r="D7">
            <v>1456</v>
          </cell>
          <cell r="E7">
            <v>1612</v>
          </cell>
          <cell r="F7">
            <v>1560</v>
          </cell>
          <cell r="G7">
            <v>1612</v>
          </cell>
          <cell r="H7">
            <v>1560</v>
          </cell>
          <cell r="I7">
            <v>1612</v>
          </cell>
          <cell r="J7">
            <v>1612</v>
          </cell>
          <cell r="K7">
            <v>1560</v>
          </cell>
          <cell r="L7">
            <v>1612</v>
          </cell>
          <cell r="M7">
            <v>1560</v>
          </cell>
          <cell r="N7">
            <v>1612</v>
          </cell>
          <cell r="O7">
            <v>18980</v>
          </cell>
        </row>
        <row r="8">
          <cell r="B8" t="str">
            <v>2002 Actual Cost</v>
          </cell>
          <cell r="C8" t="e">
            <v>#REF!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0</v>
          </cell>
          <cell r="H8">
            <v>0</v>
          </cell>
          <cell r="I8" t="e">
            <v>#REF!</v>
          </cell>
          <cell r="J8" t="e">
            <v>#REF!</v>
          </cell>
          <cell r="K8" t="e">
            <v>#REF!</v>
          </cell>
          <cell r="L8" t="e">
            <v>#REF!</v>
          </cell>
          <cell r="M8" t="e">
            <v>#REF!</v>
          </cell>
          <cell r="N8" t="e">
            <v>#REF!</v>
          </cell>
          <cell r="O8" t="e">
            <v>#REF!</v>
          </cell>
        </row>
        <row r="9">
          <cell r="B9" t="str">
            <v>2002 Actual BCM</v>
          </cell>
          <cell r="C9">
            <v>1670.2929999999999</v>
          </cell>
          <cell r="D9">
            <v>1584.508</v>
          </cell>
          <cell r="E9">
            <v>1721.9549999999999</v>
          </cell>
          <cell r="F9">
            <v>1597.0909999999999</v>
          </cell>
          <cell r="G9">
            <v>1646.7819999999999</v>
          </cell>
          <cell r="H9">
            <v>1656.5409999999999</v>
          </cell>
          <cell r="I9">
            <v>1012.494</v>
          </cell>
          <cell r="J9">
            <v>1270.9649999999999</v>
          </cell>
          <cell r="K9">
            <v>1670.5450000000001</v>
          </cell>
          <cell r="L9">
            <v>1851.2280000000001</v>
          </cell>
          <cell r="M9">
            <v>1888.191</v>
          </cell>
          <cell r="N9">
            <v>2099.8049999999998</v>
          </cell>
          <cell r="O9">
            <v>19670.397999999997</v>
          </cell>
        </row>
        <row r="10">
          <cell r="B10" t="str">
            <v>2001 Actual Cost</v>
          </cell>
          <cell r="C10">
            <v>2646.32</v>
          </cell>
          <cell r="D10">
            <v>1930.39</v>
          </cell>
          <cell r="E10">
            <v>1677.508</v>
          </cell>
          <cell r="F10">
            <v>2274.9409999999998</v>
          </cell>
          <cell r="G10">
            <v>2362.2739999999999</v>
          </cell>
          <cell r="H10">
            <v>2149.4665499999996</v>
          </cell>
          <cell r="I10">
            <v>2725.8280600000003</v>
          </cell>
          <cell r="J10">
            <v>2512.05161</v>
          </cell>
          <cell r="K10">
            <v>2486.34602</v>
          </cell>
          <cell r="L10">
            <v>2386.4723600000002</v>
          </cell>
          <cell r="M10">
            <v>2927.4389299999998</v>
          </cell>
          <cell r="N10">
            <v>2854.6304999999993</v>
          </cell>
          <cell r="O10">
            <v>28933.667029999997</v>
          </cell>
        </row>
        <row r="11">
          <cell r="B11" t="str">
            <v>2001 Actual BCM</v>
          </cell>
          <cell r="C11">
            <v>1494.5909999999999</v>
          </cell>
          <cell r="D11">
            <v>1371.337</v>
          </cell>
          <cell r="E11">
            <v>1545.587</v>
          </cell>
          <cell r="F11">
            <v>1432.366</v>
          </cell>
          <cell r="G11">
            <v>1503.828</v>
          </cell>
          <cell r="H11">
            <v>1490.99</v>
          </cell>
          <cell r="I11">
            <v>1600.521</v>
          </cell>
          <cell r="J11">
            <v>1589.8109999999999</v>
          </cell>
          <cell r="K11">
            <v>1571.0940000000001</v>
          </cell>
          <cell r="L11">
            <v>1666.923</v>
          </cell>
          <cell r="M11">
            <v>1665.39</v>
          </cell>
          <cell r="N11">
            <v>1578.643</v>
          </cell>
          <cell r="O11">
            <v>18511.081000000002</v>
          </cell>
        </row>
        <row r="45">
          <cell r="B45" t="str">
            <v>Себестоимость добычи на 1 куб. м. добычи</v>
          </cell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факт. себест. куб. м. в 2002 г.</v>
          </cell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str">
            <v xml:space="preserve"> </v>
          </cell>
          <cell r="H46" t="str">
            <v/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</row>
        <row r="47">
          <cell r="B47" t="str">
            <v>Сред. план. себест. куб. м в 2002 г.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  <cell r="O47" t="e">
            <v>#REF!</v>
          </cell>
        </row>
        <row r="48">
          <cell r="B48" t="str">
            <v>Сред. факт. себест. куб. м в 2001 г.</v>
          </cell>
          <cell r="C48">
            <v>1.5630457794442147</v>
          </cell>
          <cell r="D48">
            <v>1.5630457794442147</v>
          </cell>
          <cell r="E48">
            <v>1.5630457794442147</v>
          </cell>
          <cell r="F48">
            <v>1.5630457794442147</v>
          </cell>
          <cell r="G48">
            <v>1.5630457794442147</v>
          </cell>
          <cell r="H48">
            <v>1.5630457794442147</v>
          </cell>
          <cell r="I48">
            <v>1.5630457794442147</v>
          </cell>
          <cell r="J48">
            <v>1.5630457794442147</v>
          </cell>
          <cell r="K48">
            <v>1.5630457794442147</v>
          </cell>
          <cell r="L48">
            <v>1.5630457794442147</v>
          </cell>
          <cell r="M48">
            <v>1.5630457794442147</v>
          </cell>
          <cell r="N48">
            <v>1.5630457794442147</v>
          </cell>
          <cell r="O48">
            <v>1.5630457794442147</v>
          </cell>
        </row>
        <row r="49">
          <cell r="B49" t="str">
            <v>Mining Cost Per BCM Mined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>
            <v>0</v>
          </cell>
          <cell r="H49">
            <v>0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O49" t="e">
            <v>#REF!</v>
          </cell>
        </row>
        <row r="50">
          <cell r="B50" t="str">
            <v xml:space="preserve">2002 Avg. Actual Cost/BCM </v>
          </cell>
          <cell r="C50">
            <v>1612</v>
          </cell>
          <cell r="D50">
            <v>1456</v>
          </cell>
          <cell r="E50">
            <v>1612</v>
          </cell>
          <cell r="F50">
            <v>1560</v>
          </cell>
          <cell r="G50">
            <v>1612</v>
          </cell>
          <cell r="H50">
            <v>1560</v>
          </cell>
          <cell r="I50">
            <v>1612</v>
          </cell>
          <cell r="J50">
            <v>1612</v>
          </cell>
          <cell r="K50">
            <v>1560</v>
          </cell>
          <cell r="L50">
            <v>1612</v>
          </cell>
          <cell r="M50">
            <v>1560</v>
          </cell>
          <cell r="O50">
            <v>18980</v>
          </cell>
        </row>
        <row r="51">
          <cell r="B51" t="str">
            <v xml:space="preserve">2002 Avg. Budget Cost/BCM </v>
          </cell>
          <cell r="C51" t="e">
            <v>#REF!</v>
          </cell>
          <cell r="D51" t="e">
            <v>#REF!</v>
          </cell>
          <cell r="E51" t="e">
            <v>#REF!</v>
          </cell>
          <cell r="F51" t="e">
            <v>#REF!</v>
          </cell>
          <cell r="G51">
            <v>0</v>
          </cell>
          <cell r="H51">
            <v>0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O51" t="e">
            <v>#REF!</v>
          </cell>
        </row>
        <row r="52">
          <cell r="B52" t="str">
            <v>2001 Avg. Actual Cost/BCM</v>
          </cell>
          <cell r="C52">
            <v>1670.2929999999999</v>
          </cell>
          <cell r="D52">
            <v>1584.508</v>
          </cell>
          <cell r="E52">
            <v>1721.9549999999999</v>
          </cell>
          <cell r="F52">
            <v>1597.0909999999999</v>
          </cell>
          <cell r="G52">
            <v>1646.7819999999999</v>
          </cell>
          <cell r="H52">
            <v>1656.5409999999999</v>
          </cell>
          <cell r="I52">
            <v>1012.494</v>
          </cell>
          <cell r="J52">
            <v>1270.9649999999999</v>
          </cell>
          <cell r="K52">
            <v>1670.5450000000001</v>
          </cell>
          <cell r="L52">
            <v>1851.2280000000001</v>
          </cell>
          <cell r="M52">
            <v>1888.191</v>
          </cell>
          <cell r="O52">
            <v>19670.397999999997</v>
          </cell>
        </row>
        <row r="53">
          <cell r="B53" t="str">
            <v>2002 Budget Cost</v>
          </cell>
          <cell r="C53">
            <v>2646.32</v>
          </cell>
          <cell r="D53">
            <v>1930.39</v>
          </cell>
          <cell r="E53">
            <v>1677.508</v>
          </cell>
          <cell r="F53">
            <v>2274.9409999999998</v>
          </cell>
          <cell r="G53">
            <v>2362.2739999999999</v>
          </cell>
          <cell r="H53">
            <v>2149.4665499999996</v>
          </cell>
          <cell r="I53">
            <v>2725.8280600000003</v>
          </cell>
          <cell r="J53">
            <v>2512.05161</v>
          </cell>
          <cell r="K53">
            <v>2486.34602</v>
          </cell>
          <cell r="L53">
            <v>2386.4723600000002</v>
          </cell>
          <cell r="M53">
            <v>2927.4389299999998</v>
          </cell>
          <cell r="N53">
            <v>2854.6304999999993</v>
          </cell>
          <cell r="O53">
            <v>28933.667029999997</v>
          </cell>
        </row>
        <row r="54">
          <cell r="B54" t="str">
            <v>2002 Budget BCM</v>
          </cell>
          <cell r="C54">
            <v>1494.5909999999999</v>
          </cell>
          <cell r="D54">
            <v>1371.337</v>
          </cell>
          <cell r="E54">
            <v>1545.587</v>
          </cell>
          <cell r="F54">
            <v>1432.366</v>
          </cell>
          <cell r="G54">
            <v>1503.828</v>
          </cell>
          <cell r="H54">
            <v>1490.99</v>
          </cell>
          <cell r="I54">
            <v>1600.521</v>
          </cell>
          <cell r="J54">
            <v>1589.8109999999999</v>
          </cell>
          <cell r="K54">
            <v>1571.0940000000001</v>
          </cell>
          <cell r="L54">
            <v>1666.923</v>
          </cell>
          <cell r="M54">
            <v>1665.39</v>
          </cell>
          <cell r="N54">
            <v>1578.643</v>
          </cell>
          <cell r="O54">
            <v>18511.081000000002</v>
          </cell>
        </row>
        <row r="55">
          <cell r="B55" t="str">
            <v>2002 Actual Cost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2002 Actual BCM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2001 Actual Cost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</sheetData>
      <sheetData sheetId="22" refreshError="1">
        <row r="2">
          <cell r="C2" t="str">
            <v>Jan</v>
          </cell>
          <cell r="D2" t="str">
            <v>Feb</v>
          </cell>
          <cell r="E2" t="str">
            <v>Mar</v>
          </cell>
          <cell r="F2" t="str">
            <v>Apr</v>
          </cell>
          <cell r="G2" t="str">
            <v>May</v>
          </cell>
          <cell r="H2" t="str">
            <v>Jun</v>
          </cell>
          <cell r="I2" t="str">
            <v>Jul</v>
          </cell>
          <cell r="J2" t="str">
            <v>Aug</v>
          </cell>
          <cell r="K2" t="str">
            <v>Sep</v>
          </cell>
          <cell r="L2" t="str">
            <v>Oct</v>
          </cell>
          <cell r="M2" t="str">
            <v>Nov</v>
          </cell>
          <cell r="N2" t="str">
            <v>Dec</v>
          </cell>
          <cell r="O2" t="str">
            <v>Total</v>
          </cell>
        </row>
        <row r="3">
          <cell r="B3" t="str">
            <v>2002 Avg. Actual Cost/Tonne</v>
          </cell>
          <cell r="C3">
            <v>4.0822461032245565</v>
          </cell>
          <cell r="D3">
            <v>4.5012691627202157</v>
          </cell>
          <cell r="E3">
            <v>4.770955419189387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>
            <v>1.1789186096230282</v>
          </cell>
        </row>
        <row r="4">
          <cell r="B4" t="str">
            <v>2002 Avg. Budget Cost/Tonne</v>
          </cell>
          <cell r="C4">
            <v>1.3433204067676969</v>
          </cell>
          <cell r="D4">
            <v>1.3433204067676969</v>
          </cell>
          <cell r="E4">
            <v>1.3433204067676969</v>
          </cell>
          <cell r="F4">
            <v>1.3433204067676969</v>
          </cell>
          <cell r="G4">
            <v>1.3433204067676969</v>
          </cell>
          <cell r="H4">
            <v>1.3433204067676969</v>
          </cell>
          <cell r="I4">
            <v>1.3433204067676969</v>
          </cell>
          <cell r="J4">
            <v>1.3433204067676969</v>
          </cell>
          <cell r="K4">
            <v>1.3433204067676969</v>
          </cell>
          <cell r="L4">
            <v>1.3433204067676969</v>
          </cell>
          <cell r="M4">
            <v>1.3433204067676969</v>
          </cell>
          <cell r="N4">
            <v>1.3433204067676969</v>
          </cell>
          <cell r="O4">
            <v>1.3433204067676969</v>
          </cell>
        </row>
        <row r="5">
          <cell r="B5" t="str">
            <v>2001 Avg. Actual Cost/Tonne</v>
          </cell>
          <cell r="C5">
            <v>5.6501035651874698</v>
          </cell>
          <cell r="D5">
            <v>5.6501035651874698</v>
          </cell>
          <cell r="E5">
            <v>5.6501035651874698</v>
          </cell>
          <cell r="F5">
            <v>5.6501035651874698</v>
          </cell>
          <cell r="G5">
            <v>5.6501035651874698</v>
          </cell>
          <cell r="H5">
            <v>5.6501035651874698</v>
          </cell>
          <cell r="I5">
            <v>5.6501035651874698</v>
          </cell>
          <cell r="J5">
            <v>5.6501035651874698</v>
          </cell>
          <cell r="K5">
            <v>5.6501035651874698</v>
          </cell>
          <cell r="L5">
            <v>5.6501035651874698</v>
          </cell>
          <cell r="M5">
            <v>5.6501035651874698</v>
          </cell>
          <cell r="N5">
            <v>5.6501035651874698</v>
          </cell>
          <cell r="O5">
            <v>5.6501035651874698</v>
          </cell>
        </row>
        <row r="6">
          <cell r="B6" t="str">
            <v>2002 Budget Cost</v>
          </cell>
          <cell r="C6">
            <v>2312.7242600000004</v>
          </cell>
          <cell r="D6">
            <v>2586.8391200000001</v>
          </cell>
          <cell r="E6">
            <v>2408.0478999999996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-2E-3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7307.6092799999997</v>
          </cell>
        </row>
        <row r="7">
          <cell r="B7" t="str">
            <v>2002 Budget Tonnes</v>
          </cell>
          <cell r="C7">
            <v>467.5</v>
          </cell>
          <cell r="D7">
            <v>401.7</v>
          </cell>
          <cell r="E7">
            <v>456.4</v>
          </cell>
          <cell r="F7">
            <v>452.82</v>
          </cell>
          <cell r="G7">
            <v>467.5</v>
          </cell>
          <cell r="H7">
            <v>452.4</v>
          </cell>
          <cell r="I7">
            <v>467.5</v>
          </cell>
          <cell r="J7">
            <v>444.64</v>
          </cell>
          <cell r="K7">
            <v>442.1</v>
          </cell>
          <cell r="L7">
            <v>467.5</v>
          </cell>
          <cell r="M7">
            <v>452.4</v>
          </cell>
          <cell r="N7">
            <v>467.5</v>
          </cell>
          <cell r="O7">
            <v>5439.9599999999991</v>
          </cell>
        </row>
        <row r="8">
          <cell r="B8" t="str">
            <v>2002 Actual Cost</v>
          </cell>
          <cell r="C8">
            <v>2061.6281737887753</v>
          </cell>
          <cell r="D8">
            <v>2024.7365038577047</v>
          </cell>
          <cell r="E8">
            <v>2528.6938268559234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6615.0585045024036</v>
          </cell>
        </row>
        <row r="9">
          <cell r="B9" t="str">
            <v>2002 Actual Tonnes</v>
          </cell>
          <cell r="C9">
            <v>505.02300000000002</v>
          </cell>
          <cell r="D9">
            <v>402.80200000000002</v>
          </cell>
          <cell r="E9">
            <v>478.702</v>
          </cell>
          <cell r="F9">
            <v>438.964</v>
          </cell>
          <cell r="G9">
            <v>474.012</v>
          </cell>
          <cell r="H9">
            <v>478.81200000000001</v>
          </cell>
          <cell r="I9">
            <v>478.416</v>
          </cell>
          <cell r="J9">
            <v>466.16699999999997</v>
          </cell>
          <cell r="K9">
            <v>496.70100000000002</v>
          </cell>
          <cell r="L9">
            <v>470.82</v>
          </cell>
          <cell r="M9">
            <v>441.31299999999999</v>
          </cell>
          <cell r="N9">
            <v>479.392</v>
          </cell>
          <cell r="O9">
            <v>5611.1239999999998</v>
          </cell>
        </row>
        <row r="10">
          <cell r="B10" t="str">
            <v>2001 Actual Cost</v>
          </cell>
          <cell r="C10">
            <v>2658.1319999999996</v>
          </cell>
          <cell r="D10">
            <v>1935.7127699999999</v>
          </cell>
          <cell r="E10">
            <v>2559.0480000000002</v>
          </cell>
          <cell r="F10">
            <v>2556.8730000000005</v>
          </cell>
          <cell r="G10">
            <v>2611.6980000000003</v>
          </cell>
          <cell r="H10">
            <v>3240.0549299999998</v>
          </cell>
          <cell r="I10">
            <v>2483.5804900000003</v>
          </cell>
          <cell r="J10">
            <v>2720.0886099999998</v>
          </cell>
          <cell r="K10">
            <v>2734.0748199999998</v>
          </cell>
          <cell r="L10">
            <v>2371.6090600000002</v>
          </cell>
          <cell r="M10">
            <v>2369.3209700000002</v>
          </cell>
          <cell r="N10">
            <v>2663.0601000000001</v>
          </cell>
          <cell r="O10">
            <v>30903.25275</v>
          </cell>
        </row>
        <row r="11">
          <cell r="B11" t="str">
            <v>2001 Actual Tonnes</v>
          </cell>
          <cell r="C11">
            <v>457.74799999999999</v>
          </cell>
          <cell r="D11">
            <v>438.59399999999999</v>
          </cell>
          <cell r="E11">
            <v>468.16500000000002</v>
          </cell>
          <cell r="F11">
            <v>457.12700000000001</v>
          </cell>
          <cell r="G11">
            <v>459.15300000000002</v>
          </cell>
          <cell r="H11">
            <v>444.06799999999998</v>
          </cell>
          <cell r="I11">
            <v>448.07600000000002</v>
          </cell>
          <cell r="J11">
            <v>451.50900000000001</v>
          </cell>
          <cell r="K11">
            <v>461.30799999999999</v>
          </cell>
          <cell r="L11">
            <v>460.56900000000002</v>
          </cell>
          <cell r="M11">
            <v>472.11500000000001</v>
          </cell>
          <cell r="N11">
            <v>451.07</v>
          </cell>
          <cell r="O11">
            <v>5469.5020000000004</v>
          </cell>
        </row>
        <row r="15">
          <cell r="N15" t="str">
            <v xml:space="preserve"> </v>
          </cell>
        </row>
        <row r="45">
          <cell r="C45" t="str">
            <v>янв.</v>
          </cell>
          <cell r="D45" t="str">
            <v>февр.</v>
          </cell>
          <cell r="E45" t="str">
            <v>март</v>
          </cell>
          <cell r="F45" t="str">
            <v>апр.</v>
          </cell>
          <cell r="G45" t="str">
            <v>май</v>
          </cell>
          <cell r="H45" t="str">
            <v>июнь</v>
          </cell>
          <cell r="I45" t="str">
            <v>июль</v>
          </cell>
          <cell r="J45" t="str">
            <v>авг.</v>
          </cell>
          <cell r="K45" t="str">
            <v>сент.</v>
          </cell>
          <cell r="L45" t="str">
            <v>окт.</v>
          </cell>
          <cell r="M45" t="str">
            <v>нояб.</v>
          </cell>
          <cell r="N45" t="str">
            <v>дек.</v>
          </cell>
          <cell r="O45" t="str">
            <v>Итого</v>
          </cell>
        </row>
        <row r="46">
          <cell r="B46" t="str">
            <v>Сред. план. себест. тонны в 2002 г.</v>
          </cell>
          <cell r="C46">
            <v>4.0822461032245565</v>
          </cell>
          <cell r="D46">
            <v>4.5012691627202157</v>
          </cell>
          <cell r="E46">
            <v>4.770955419189387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>
            <v>1.1789186096230282</v>
          </cell>
        </row>
        <row r="47">
          <cell r="B47" t="str">
            <v>Сред. факт. себест. тонны в 2001 г.</v>
          </cell>
          <cell r="C47">
            <v>1.3433204067676969</v>
          </cell>
          <cell r="D47">
            <v>1.3433204067676969</v>
          </cell>
          <cell r="E47">
            <v>1.3433204067676969</v>
          </cell>
          <cell r="F47">
            <v>1.3433204067676969</v>
          </cell>
          <cell r="G47">
            <v>1.3433204067676969</v>
          </cell>
          <cell r="H47">
            <v>1.3433204067676969</v>
          </cell>
          <cell r="I47">
            <v>1.3433204067676969</v>
          </cell>
          <cell r="J47">
            <v>1.3433204067676969</v>
          </cell>
          <cell r="K47">
            <v>1.3433204067676969</v>
          </cell>
          <cell r="L47">
            <v>1.3433204067676969</v>
          </cell>
          <cell r="M47">
            <v>1.3433204067676969</v>
          </cell>
          <cell r="N47">
            <v>1.3433204067676969</v>
          </cell>
          <cell r="O47">
            <v>1.3433204067676969</v>
          </cell>
        </row>
        <row r="48">
          <cell r="B48" t="str">
            <v>Сред. факт. себест. тонны в 2002 г.</v>
          </cell>
          <cell r="C48">
            <v>5.6501035651874698</v>
          </cell>
          <cell r="D48">
            <v>5.6501035651874698</v>
          </cell>
          <cell r="E48">
            <v>5.6501035651874698</v>
          </cell>
          <cell r="F48">
            <v>5.6501035651874698</v>
          </cell>
          <cell r="G48">
            <v>5.6501035651874698</v>
          </cell>
          <cell r="H48">
            <v>5.6501035651874698</v>
          </cell>
          <cell r="I48">
            <v>5.6501035651874698</v>
          </cell>
          <cell r="J48">
            <v>5.6501035651874698</v>
          </cell>
          <cell r="K48">
            <v>5.6501035651874698</v>
          </cell>
          <cell r="L48">
            <v>5.6501035651874698</v>
          </cell>
          <cell r="M48">
            <v>5.6501035651874698</v>
          </cell>
          <cell r="N48">
            <v>5.6501035651874698</v>
          </cell>
          <cell r="O48">
            <v>5.6501035651874698</v>
          </cell>
        </row>
        <row r="49">
          <cell r="B49" t="str">
            <v>2002 Avg. Budget Cost/Tonne</v>
          </cell>
          <cell r="C49">
            <v>2312.7242600000004</v>
          </cell>
          <cell r="D49">
            <v>2586.8391200000001</v>
          </cell>
          <cell r="E49">
            <v>2408.0478999999996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-2E-3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7307.6092799999997</v>
          </cell>
        </row>
        <row r="50">
          <cell r="B50" t="str">
            <v>2001 Avg. Actual Cost/Tonne</v>
          </cell>
          <cell r="C50">
            <v>467.5</v>
          </cell>
          <cell r="D50">
            <v>401.7</v>
          </cell>
          <cell r="E50">
            <v>456.4</v>
          </cell>
          <cell r="F50">
            <v>452.82</v>
          </cell>
          <cell r="G50">
            <v>467.5</v>
          </cell>
          <cell r="H50">
            <v>452.4</v>
          </cell>
          <cell r="I50">
            <v>467.5</v>
          </cell>
          <cell r="J50">
            <v>444.64</v>
          </cell>
          <cell r="K50">
            <v>442.1</v>
          </cell>
          <cell r="L50">
            <v>467.5</v>
          </cell>
          <cell r="M50">
            <v>452.4</v>
          </cell>
          <cell r="N50">
            <v>467.5</v>
          </cell>
          <cell r="O50">
            <v>5439.9599999999991</v>
          </cell>
        </row>
        <row r="51">
          <cell r="B51" t="str">
            <v>2002 Budget Cost</v>
          </cell>
          <cell r="C51">
            <v>2061.6281737887753</v>
          </cell>
          <cell r="D51">
            <v>2024.7365038577047</v>
          </cell>
          <cell r="E51">
            <v>2528.6938268559234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6615.0585045024036</v>
          </cell>
        </row>
        <row r="52">
          <cell r="B52" t="str">
            <v>2002 Budget Tonnes</v>
          </cell>
          <cell r="C52">
            <v>505.02300000000002</v>
          </cell>
          <cell r="D52">
            <v>402.80200000000002</v>
          </cell>
          <cell r="E52">
            <v>478.702</v>
          </cell>
          <cell r="F52">
            <v>438.964</v>
          </cell>
          <cell r="G52">
            <v>474.012</v>
          </cell>
          <cell r="H52">
            <v>478.81200000000001</v>
          </cell>
          <cell r="I52">
            <v>478.416</v>
          </cell>
          <cell r="J52">
            <v>466.16699999999997</v>
          </cell>
          <cell r="K52">
            <v>496.70100000000002</v>
          </cell>
          <cell r="L52">
            <v>470.82</v>
          </cell>
          <cell r="M52">
            <v>441.31299999999999</v>
          </cell>
          <cell r="N52">
            <v>479.392</v>
          </cell>
          <cell r="O52">
            <v>5611.1239999999998</v>
          </cell>
        </row>
        <row r="53">
          <cell r="B53" t="str">
            <v>2002 Actual Cost</v>
          </cell>
          <cell r="C53">
            <v>2658.1319999999996</v>
          </cell>
          <cell r="D53">
            <v>1935.7127699999999</v>
          </cell>
          <cell r="E53">
            <v>2559.0480000000002</v>
          </cell>
          <cell r="F53">
            <v>2556.8730000000005</v>
          </cell>
          <cell r="G53">
            <v>2611.6980000000003</v>
          </cell>
          <cell r="H53">
            <v>3240.0549299999998</v>
          </cell>
          <cell r="I53">
            <v>2483.5804900000003</v>
          </cell>
          <cell r="J53">
            <v>2720.0886099999998</v>
          </cell>
          <cell r="K53">
            <v>2734.0748199999998</v>
          </cell>
          <cell r="L53">
            <v>2371.6090600000002</v>
          </cell>
          <cell r="M53">
            <v>2369.3209700000002</v>
          </cell>
          <cell r="N53">
            <v>2663.0601000000001</v>
          </cell>
          <cell r="O53">
            <v>30903.25275</v>
          </cell>
        </row>
        <row r="54">
          <cell r="B54" t="str">
            <v>2002 Actual Tonnes</v>
          </cell>
          <cell r="C54">
            <v>457.74799999999999</v>
          </cell>
          <cell r="D54">
            <v>438.59399999999999</v>
          </cell>
          <cell r="E54">
            <v>468.16500000000002</v>
          </cell>
          <cell r="F54">
            <v>457.12700000000001</v>
          </cell>
          <cell r="G54">
            <v>459.15300000000002</v>
          </cell>
          <cell r="H54">
            <v>444.06799999999998</v>
          </cell>
          <cell r="I54">
            <v>448.07600000000002</v>
          </cell>
          <cell r="J54">
            <v>451.50900000000001</v>
          </cell>
          <cell r="K54">
            <v>461.30799999999999</v>
          </cell>
          <cell r="L54">
            <v>460.56900000000002</v>
          </cell>
          <cell r="M54">
            <v>472.11500000000001</v>
          </cell>
          <cell r="N54">
            <v>451.07</v>
          </cell>
          <cell r="O54">
            <v>5469.5020000000004</v>
          </cell>
        </row>
      </sheetData>
      <sheetData sheetId="23" refreshError="1">
        <row r="22">
          <cell r="A22" t="str">
            <v>KUMTOR GOLD PROJECT</v>
          </cell>
        </row>
        <row r="38">
          <cell r="A38" t="str">
            <v>Summary Report of Operations</v>
          </cell>
          <cell r="B38" t="str">
            <v>Summary Report of Operations</v>
          </cell>
        </row>
        <row r="40">
          <cell r="D40" t="str">
            <v>December 2002</v>
          </cell>
        </row>
        <row r="57">
          <cell r="D57" t="str">
            <v>KUMTOR GOLD COMPANY</v>
          </cell>
        </row>
        <row r="59">
          <cell r="D59" t="str">
            <v>TABLE OF CONTENTS</v>
          </cell>
        </row>
        <row r="61">
          <cell r="D61" t="str">
            <v>December 2002</v>
          </cell>
        </row>
        <row r="67">
          <cell r="A67">
            <v>1</v>
          </cell>
          <cell r="B67" t="str">
            <v>Operating Statistics…………………………………………………………………………………….….</v>
          </cell>
          <cell r="I67">
            <v>2</v>
          </cell>
        </row>
        <row r="70">
          <cell r="A70">
            <v>2</v>
          </cell>
          <cell r="B70" t="str">
            <v xml:space="preserve">Mining…………………………………………………………………………………………………..…… </v>
          </cell>
          <cell r="I70">
            <v>2</v>
          </cell>
        </row>
        <row r="73">
          <cell r="A73">
            <v>3</v>
          </cell>
          <cell r="B73" t="str">
            <v xml:space="preserve">Milling…………………………………………………………………………………………..…………… </v>
          </cell>
          <cell r="I73">
            <v>3</v>
          </cell>
        </row>
        <row r="76">
          <cell r="A76">
            <v>4</v>
          </cell>
          <cell r="B76" t="str">
            <v xml:space="preserve">Maintenance………………………………………………………………………...…………………….. </v>
          </cell>
          <cell r="I76">
            <v>3</v>
          </cell>
        </row>
        <row r="78">
          <cell r="B78" t="str">
            <v xml:space="preserve">4.1. Mine Maintenance…………………………………………………………………..………………. </v>
          </cell>
          <cell r="I78">
            <v>3</v>
          </cell>
        </row>
        <row r="80">
          <cell r="B80" t="str">
            <v>4.2. Mill Maintenance…………………………………………………………………...…………………</v>
          </cell>
          <cell r="I80">
            <v>4</v>
          </cell>
        </row>
        <row r="83">
          <cell r="A83">
            <v>5</v>
          </cell>
          <cell r="B83" t="str">
            <v xml:space="preserve">General……………………………………………………………………………….……………………… </v>
          </cell>
          <cell r="I83">
            <v>4</v>
          </cell>
        </row>
        <row r="86">
          <cell r="A86">
            <v>6</v>
          </cell>
          <cell r="B86" t="str">
            <v>Operating Costs…………………………………………………………………………………...……….</v>
          </cell>
          <cell r="I86">
            <v>4</v>
          </cell>
        </row>
        <row r="89">
          <cell r="A89">
            <v>7</v>
          </cell>
          <cell r="B89" t="str">
            <v>Operating Cost Summary……………………………………………………………..………………….</v>
          </cell>
          <cell r="I89">
            <v>5</v>
          </cell>
        </row>
        <row r="92">
          <cell r="A92">
            <v>8</v>
          </cell>
          <cell r="B92" t="str">
            <v>Capital Project Cost Summary…………………………………………………….…………………….</v>
          </cell>
          <cell r="I92">
            <v>6</v>
          </cell>
        </row>
        <row r="115">
          <cell r="A115" t="str">
            <v>Kumtor Gold Project (Kyrgyzstan)</v>
          </cell>
          <cell r="E115" t="str">
            <v>Summary Report of Operations - December 2002</v>
          </cell>
          <cell r="I115" t="str">
            <v>Page 1</v>
          </cell>
        </row>
        <row r="116">
          <cell r="A116" t="str">
            <v>Note:</v>
          </cell>
          <cell r="B116" t="str">
            <v>All dollar values are in US currency.</v>
          </cell>
        </row>
        <row r="117">
          <cell r="A117" t="str">
            <v>1.</v>
          </cell>
          <cell r="B117" t="str">
            <v>Operating Statistics</v>
          </cell>
        </row>
        <row r="119">
          <cell r="C119" t="str">
            <v>Current Month</v>
          </cell>
          <cell r="F119" t="str">
            <v>Year to Date</v>
          </cell>
          <cell r="I119">
            <v>2002</v>
          </cell>
        </row>
        <row r="120">
          <cell r="C120" t="str">
            <v>Actual</v>
          </cell>
          <cell r="D120" t="str">
            <v>Budget</v>
          </cell>
          <cell r="E120" t="str">
            <v>Variance</v>
          </cell>
          <cell r="F120" t="str">
            <v>Actual</v>
          </cell>
          <cell r="G120" t="str">
            <v>Budget</v>
          </cell>
          <cell r="H120" t="str">
            <v>Variance</v>
          </cell>
          <cell r="I120" t="str">
            <v>Budget</v>
          </cell>
        </row>
        <row r="121">
          <cell r="A121" t="str">
            <v>Gold Poured (ounces)</v>
          </cell>
          <cell r="C121">
            <v>70223</v>
          </cell>
          <cell r="D121">
            <v>79142</v>
          </cell>
          <cell r="E121">
            <v>-8919</v>
          </cell>
          <cell r="F121">
            <v>528550</v>
          </cell>
          <cell r="G121">
            <v>666116</v>
          </cell>
          <cell r="H121">
            <v>-137566</v>
          </cell>
          <cell r="I121">
            <v>666116</v>
          </cell>
        </row>
        <row r="122">
          <cell r="A122" t="str">
            <v>Gold Sales (ounces)</v>
          </cell>
          <cell r="C122">
            <v>42288.031109999996</v>
          </cell>
          <cell r="D122">
            <v>107511.16344086021</v>
          </cell>
          <cell r="E122">
            <v>-65223.132330860215</v>
          </cell>
          <cell r="F122">
            <v>523182.46355999995</v>
          </cell>
          <cell r="G122">
            <v>662190.83870967745</v>
          </cell>
          <cell r="H122">
            <v>-139008.37514967751</v>
          </cell>
          <cell r="I122">
            <v>662190.83870967745</v>
          </cell>
        </row>
        <row r="123">
          <cell r="A123" t="str">
            <v xml:space="preserve">Unit Net Operating </v>
          </cell>
        </row>
        <row r="124">
          <cell r="A124" t="str">
            <v xml:space="preserve">Cash Costs </v>
          </cell>
          <cell r="C124" t="e">
            <v>#REF!</v>
          </cell>
          <cell r="D124" t="e">
            <v>#REF!</v>
          </cell>
          <cell r="E124" t="e">
            <v>#REF!</v>
          </cell>
          <cell r="F124" t="e">
            <v>#REF!</v>
          </cell>
          <cell r="G124" t="e">
            <v>#REF!</v>
          </cell>
          <cell r="H124" t="e">
            <v>#REF!</v>
          </cell>
          <cell r="I124" t="e">
            <v>#REF!</v>
          </cell>
        </row>
        <row r="125">
          <cell r="A125" t="str">
            <v>(US$/ounce poured)</v>
          </cell>
        </row>
        <row r="128">
          <cell r="A128" t="str">
            <v>2.</v>
          </cell>
          <cell r="B128" t="str">
            <v>Mining</v>
          </cell>
        </row>
        <row r="130">
          <cell r="A130" t="str">
            <v>Current Month</v>
          </cell>
          <cell r="F130" t="str">
            <v>Year to Date</v>
          </cell>
          <cell r="I130">
            <v>2002</v>
          </cell>
        </row>
        <row r="131">
          <cell r="A131" t="str">
            <v>Actual</v>
          </cell>
          <cell r="B131" t="str">
            <v>Budget</v>
          </cell>
          <cell r="C131" t="str">
            <v>Variance</v>
          </cell>
          <cell r="D131" t="str">
            <v>Open pit production</v>
          </cell>
          <cell r="F131" t="str">
            <v>Actual</v>
          </cell>
          <cell r="G131" t="str">
            <v>Budget</v>
          </cell>
          <cell r="H131" t="str">
            <v>Variance</v>
          </cell>
          <cell r="I131" t="str">
            <v xml:space="preserve">Budget </v>
          </cell>
        </row>
        <row r="132">
          <cell r="D132" t="str">
            <v>BCM's:</v>
          </cell>
        </row>
        <row r="133">
          <cell r="A133">
            <v>63450</v>
          </cell>
          <cell r="B133">
            <v>0</v>
          </cell>
          <cell r="C133">
            <v>63450</v>
          </cell>
          <cell r="D133" t="str">
            <v>Ice</v>
          </cell>
          <cell r="F133">
            <v>876700</v>
          </cell>
          <cell r="G133">
            <v>0</v>
          </cell>
          <cell r="H133">
            <v>876700</v>
          </cell>
          <cell r="I133">
            <v>0</v>
          </cell>
        </row>
        <row r="134">
          <cell r="A134">
            <v>1862605</v>
          </cell>
          <cell r="B134">
            <v>1447742</v>
          </cell>
          <cell r="C134">
            <v>414863</v>
          </cell>
          <cell r="D134" t="str">
            <v>Waste &amp; low grade</v>
          </cell>
          <cell r="F134">
            <v>17160399</v>
          </cell>
          <cell r="G134">
            <v>17131817</v>
          </cell>
          <cell r="H134">
            <v>28582</v>
          </cell>
          <cell r="I134">
            <v>17131818</v>
          </cell>
        </row>
        <row r="135">
          <cell r="A135">
            <v>173750</v>
          </cell>
          <cell r="B135">
            <v>164258</v>
          </cell>
          <cell r="C135">
            <v>9492</v>
          </cell>
          <cell r="D135" t="str">
            <v>Ore</v>
          </cell>
          <cell r="F135">
            <v>1633299</v>
          </cell>
          <cell r="G135">
            <v>1848183</v>
          </cell>
          <cell r="H135">
            <v>-214884</v>
          </cell>
          <cell r="I135">
            <v>1848183</v>
          </cell>
        </row>
        <row r="136">
          <cell r="A136">
            <v>2099805</v>
          </cell>
          <cell r="B136">
            <v>1612000</v>
          </cell>
          <cell r="C136">
            <v>487805</v>
          </cell>
          <cell r="D136" t="str">
            <v>Total</v>
          </cell>
          <cell r="F136">
            <v>19670398</v>
          </cell>
          <cell r="G136">
            <v>18980000</v>
          </cell>
          <cell r="H136">
            <v>690398</v>
          </cell>
          <cell r="I136">
            <v>18980000</v>
          </cell>
        </row>
        <row r="137">
          <cell r="D137" t="str">
            <v>Ore production</v>
          </cell>
        </row>
        <row r="138">
          <cell r="D138" t="str">
            <v>Tonnes:</v>
          </cell>
        </row>
        <row r="139">
          <cell r="A139">
            <v>495189</v>
          </cell>
          <cell r="B139">
            <v>467500</v>
          </cell>
          <cell r="C139">
            <v>27689</v>
          </cell>
          <cell r="D139" t="str">
            <v>Ore mined (tonnes)</v>
          </cell>
          <cell r="F139">
            <v>4654904</v>
          </cell>
          <cell r="G139">
            <v>5439960</v>
          </cell>
          <cell r="H139">
            <v>-785056</v>
          </cell>
          <cell r="I139">
            <v>5439960</v>
          </cell>
        </row>
        <row r="140">
          <cell r="A140">
            <v>5.8710000000000004</v>
          </cell>
          <cell r="B140">
            <v>6.4</v>
          </cell>
          <cell r="C140">
            <v>-0.52899999999999991</v>
          </cell>
          <cell r="D140" t="str">
            <v>Grade (g/t)</v>
          </cell>
          <cell r="F140">
            <v>3.6794070896843416</v>
          </cell>
          <cell r="G140">
            <v>4.6681921161699726</v>
          </cell>
          <cell r="H140">
            <v>-0.98878502648563105</v>
          </cell>
          <cell r="I140">
            <v>4.6681921161699726</v>
          </cell>
        </row>
        <row r="141">
          <cell r="A141">
            <v>93474</v>
          </cell>
          <cell r="B141">
            <v>96195</v>
          </cell>
          <cell r="C141">
            <v>-2721</v>
          </cell>
          <cell r="D141" t="str">
            <v>Ounces</v>
          </cell>
          <cell r="F141">
            <v>550655</v>
          </cell>
          <cell r="G141">
            <v>816461</v>
          </cell>
          <cell r="H141">
            <v>-265806</v>
          </cell>
          <cell r="I141">
            <v>816461</v>
          </cell>
        </row>
        <row r="144">
          <cell r="A144" t="str">
            <v>December mining production was 30.26% over budget at 67,736 BCM/day. The actual ore mined was above budget by 5.92% or 27,689 tonnes. Ore grade was under budget by .53 g/t during the month.</v>
          </cell>
        </row>
        <row r="171">
          <cell r="A171" t="str">
            <v>Kumtor Gold Project (Kyrgyzstan)</v>
          </cell>
          <cell r="E171" t="str">
            <v>Summary Report of Operations - December 2002</v>
          </cell>
          <cell r="I171" t="str">
            <v>Page 2</v>
          </cell>
        </row>
        <row r="172">
          <cell r="A172" t="str">
            <v>3.</v>
          </cell>
          <cell r="B172" t="str">
            <v>Milling</v>
          </cell>
        </row>
        <row r="174">
          <cell r="A174" t="str">
            <v>Current Month</v>
          </cell>
          <cell r="F174" t="str">
            <v>Year to Date</v>
          </cell>
          <cell r="I174">
            <v>2002</v>
          </cell>
        </row>
        <row r="175">
          <cell r="A175" t="str">
            <v>Actual</v>
          </cell>
          <cell r="B175" t="str">
            <v>Budget</v>
          </cell>
          <cell r="C175" t="str">
            <v>Variance</v>
          </cell>
          <cell r="F175" t="str">
            <v>Actual</v>
          </cell>
          <cell r="G175" t="str">
            <v>Budget</v>
          </cell>
          <cell r="H175" t="str">
            <v>Variance</v>
          </cell>
          <cell r="I175" t="str">
            <v xml:space="preserve">Budget </v>
          </cell>
        </row>
        <row r="176">
          <cell r="D176" t="str">
            <v>Mill  production</v>
          </cell>
        </row>
        <row r="177">
          <cell r="A177">
            <v>479392</v>
          </cell>
          <cell r="B177">
            <v>467500</v>
          </cell>
          <cell r="C177">
            <v>11892</v>
          </cell>
          <cell r="D177" t="str">
            <v>Tonnes of ore milled</v>
          </cell>
          <cell r="F177">
            <v>5611124</v>
          </cell>
          <cell r="G177">
            <v>5439960</v>
          </cell>
          <cell r="H177">
            <v>171164</v>
          </cell>
          <cell r="I177">
            <v>5439960</v>
          </cell>
        </row>
        <row r="178">
          <cell r="A178">
            <v>5.1970000000000001</v>
          </cell>
          <cell r="B178">
            <v>6.4</v>
          </cell>
          <cell r="C178">
            <v>-1.2030000000000003</v>
          </cell>
          <cell r="D178" t="str">
            <v>Grade (g/t)</v>
          </cell>
          <cell r="F178">
            <v>3.7110215837325997</v>
          </cell>
          <cell r="G178">
            <v>4.6681921161699726</v>
          </cell>
          <cell r="H178">
            <v>-0.95717053243737293</v>
          </cell>
          <cell r="I178">
            <v>4.6681921161699726</v>
          </cell>
        </row>
        <row r="179">
          <cell r="A179">
            <v>0.8286</v>
          </cell>
          <cell r="B179">
            <v>0.83</v>
          </cell>
          <cell r="C179">
            <v>-1.3999999999999568E-3</v>
          </cell>
          <cell r="D179" t="str">
            <v>Recovery %</v>
          </cell>
          <cell r="F179">
            <v>0.78126741103103181</v>
          </cell>
          <cell r="G179">
            <v>0.81715354438240162</v>
          </cell>
          <cell r="H179">
            <v>-3.5886133351369809E-2</v>
          </cell>
          <cell r="I179">
            <v>0.81715354438240162</v>
          </cell>
        </row>
        <row r="180">
          <cell r="A180">
            <v>66370</v>
          </cell>
          <cell r="B180">
            <v>79842</v>
          </cell>
          <cell r="C180">
            <v>-13472</v>
          </cell>
          <cell r="D180" t="str">
            <v>Total ounces produced</v>
          </cell>
          <cell r="F180">
            <v>523039</v>
          </cell>
          <cell r="G180">
            <v>667174</v>
          </cell>
          <cell r="H180">
            <v>-144135</v>
          </cell>
          <cell r="I180">
            <v>667174</v>
          </cell>
        </row>
        <row r="181">
          <cell r="A181">
            <v>3853</v>
          </cell>
          <cell r="B181">
            <v>-700</v>
          </cell>
          <cell r="C181">
            <v>4553</v>
          </cell>
          <cell r="D181" t="str">
            <v>In-circuit change</v>
          </cell>
          <cell r="F181">
            <v>5511</v>
          </cell>
          <cell r="G181">
            <v>-1059</v>
          </cell>
          <cell r="H181">
            <v>6570</v>
          </cell>
          <cell r="I181">
            <v>-1058</v>
          </cell>
        </row>
        <row r="182">
          <cell r="A182">
            <v>70223</v>
          </cell>
          <cell r="B182">
            <v>79142</v>
          </cell>
          <cell r="C182">
            <v>-8919</v>
          </cell>
          <cell r="D182" t="str">
            <v>Total gold poured (ounces)</v>
          </cell>
          <cell r="F182">
            <v>528550</v>
          </cell>
          <cell r="G182">
            <v>666116</v>
          </cell>
          <cell r="H182">
            <v>-137566</v>
          </cell>
          <cell r="I182">
            <v>666116</v>
          </cell>
        </row>
        <row r="185">
          <cell r="A185" t="str">
            <v xml:space="preserve">Total of 479,392 tonnes of ore were milled during December. The actual head grade was 5.20 g/t with a gold recovery of 82.86%, compared to a budgeted head grade of 6.40 g/t and recovery of 83.00%. Kumtor poured 70,223 ounces of gold in December which was </v>
          </cell>
        </row>
        <row r="193">
          <cell r="A193" t="str">
            <v>4.</v>
          </cell>
          <cell r="B193" t="str">
            <v>Maintenance</v>
          </cell>
        </row>
        <row r="195">
          <cell r="B195">
            <v>4.0999999999999996</v>
          </cell>
          <cell r="C195" t="str">
            <v xml:space="preserve">Mine Maintenance </v>
          </cell>
        </row>
        <row r="198">
          <cell r="B198" t="str">
            <v>Availability</v>
          </cell>
          <cell r="D198" t="str">
            <v>Month %</v>
          </cell>
          <cell r="F198" t="str">
            <v>Year-to-date %</v>
          </cell>
        </row>
        <row r="199">
          <cell r="B199" t="str">
            <v>Drills</v>
          </cell>
          <cell r="D199">
            <v>0.96360000000000001</v>
          </cell>
          <cell r="F199">
            <v>0.90059999999999996</v>
          </cell>
        </row>
        <row r="200">
          <cell r="B200" t="str">
            <v>777 Haul trucks</v>
          </cell>
          <cell r="D200">
            <v>0.95820000000000005</v>
          </cell>
          <cell r="F200">
            <v>0.93659999999999999</v>
          </cell>
        </row>
        <row r="201">
          <cell r="B201" t="str">
            <v>Loaders 992</v>
          </cell>
          <cell r="D201">
            <v>0.87429999999999997</v>
          </cell>
          <cell r="F201">
            <v>0.90480000000000005</v>
          </cell>
        </row>
        <row r="202">
          <cell r="B202" t="str">
            <v xml:space="preserve">Aux loaders </v>
          </cell>
          <cell r="D202">
            <v>0.95689999999999997</v>
          </cell>
          <cell r="F202">
            <v>0.93479999999999996</v>
          </cell>
        </row>
        <row r="203">
          <cell r="B203" t="str">
            <v>Graders</v>
          </cell>
          <cell r="D203">
            <v>0.96450000000000002</v>
          </cell>
          <cell r="F203">
            <v>0.94779999999999998</v>
          </cell>
        </row>
        <row r="204">
          <cell r="B204" t="str">
            <v>Aux. Excavators</v>
          </cell>
          <cell r="D204">
            <v>0.70740000000000003</v>
          </cell>
          <cell r="F204">
            <v>0.88390000000000002</v>
          </cell>
        </row>
        <row r="205">
          <cell r="B205" t="str">
            <v>Dozers</v>
          </cell>
          <cell r="D205">
            <v>0.96050000000000002</v>
          </cell>
          <cell r="F205">
            <v>0.91910000000000003</v>
          </cell>
        </row>
        <row r="206">
          <cell r="B206" t="str">
            <v>CAT Shovels</v>
          </cell>
          <cell r="D206">
            <v>0.95979999999999999</v>
          </cell>
          <cell r="F206">
            <v>0.90490000000000004</v>
          </cell>
        </row>
        <row r="226">
          <cell r="A226" t="str">
            <v>Kumtor Gold Project (Kyrgyzstan)</v>
          </cell>
          <cell r="E226" t="str">
            <v>Summary Report of Operations - December 2002</v>
          </cell>
          <cell r="I226" t="str">
            <v>Page 3</v>
          </cell>
        </row>
        <row r="227">
          <cell r="B227">
            <v>4.2</v>
          </cell>
          <cell r="C227" t="str">
            <v>Mill Maintenance</v>
          </cell>
        </row>
        <row r="229">
          <cell r="D229" t="str">
            <v>Hours in  Month (October %)</v>
          </cell>
          <cell r="G229" t="str">
            <v>Year-to-date Hours (YTD %)</v>
          </cell>
        </row>
        <row r="230">
          <cell r="B230" t="str">
            <v>Mill Availability</v>
          </cell>
          <cell r="D230" t="str">
            <v>724hrs (97.31%)</v>
          </cell>
          <cell r="G230" t="str">
            <v>8,270.85hrs (94.42%)</v>
          </cell>
        </row>
        <row r="232">
          <cell r="B232" t="str">
            <v>Mill availability for the month was good.</v>
          </cell>
        </row>
        <row r="237">
          <cell r="A237" t="str">
            <v>5.</v>
          </cell>
          <cell r="B237" t="str">
            <v>General</v>
          </cell>
        </row>
        <row r="239">
          <cell r="B239">
            <v>5.0999999999999996</v>
          </cell>
          <cell r="C239" t="str">
            <v>HR and Administration</v>
          </cell>
        </row>
        <row r="241">
          <cell r="B241" t="str">
            <v>The regular workforce at the end of December totaled 1,557 active regular employees, compared</v>
          </cell>
        </row>
        <row r="242">
          <cell r="B242" t="str">
            <v>to the approved budget of 1,571.</v>
          </cell>
        </row>
        <row r="245">
          <cell r="B245" t="str">
            <v>5.2</v>
          </cell>
          <cell r="C245" t="str">
            <v>Safety &amp; Environment</v>
          </cell>
        </row>
        <row r="247">
          <cell r="B247" t="str">
            <v>There were no lost time injury, seven first aid injury and five medical aid injuries.</v>
          </cell>
        </row>
        <row r="252">
          <cell r="A252" t="str">
            <v>6.</v>
          </cell>
          <cell r="B252" t="str">
            <v>Operating Costs</v>
          </cell>
        </row>
        <row r="254">
          <cell r="B254" t="str">
            <v>6.1</v>
          </cell>
          <cell r="C254" t="str">
            <v>Mine</v>
          </cell>
        </row>
        <row r="256">
          <cell r="A256" t="str">
            <v>Current Month</v>
          </cell>
          <cell r="F256" t="str">
            <v>Year to Date</v>
          </cell>
          <cell r="I256">
            <v>2002</v>
          </cell>
        </row>
        <row r="257">
          <cell r="A257" t="str">
            <v>Actual</v>
          </cell>
          <cell r="B257" t="str">
            <v>Budget</v>
          </cell>
          <cell r="C257" t="str">
            <v>Variance</v>
          </cell>
          <cell r="F257" t="str">
            <v>Actual</v>
          </cell>
          <cell r="G257" t="str">
            <v>Budget</v>
          </cell>
          <cell r="H257" t="str">
            <v>Variance</v>
          </cell>
          <cell r="I257" t="str">
            <v xml:space="preserve">Budget </v>
          </cell>
        </row>
        <row r="258">
          <cell r="A258">
            <v>2099805</v>
          </cell>
          <cell r="B258">
            <v>1612000</v>
          </cell>
          <cell r="C258">
            <v>487805</v>
          </cell>
          <cell r="D258" t="str">
            <v xml:space="preserve">   BCM's</v>
          </cell>
          <cell r="F258">
            <v>19670398</v>
          </cell>
          <cell r="G258">
            <v>18980000</v>
          </cell>
          <cell r="H258">
            <v>690398</v>
          </cell>
          <cell r="I258">
            <v>18980000</v>
          </cell>
        </row>
        <row r="259">
          <cell r="A259" t="e">
            <v>#REF!</v>
          </cell>
          <cell r="B259" t="e">
            <v>#REF!</v>
          </cell>
          <cell r="C259" t="e">
            <v>#REF!</v>
          </cell>
          <cell r="D259" t="str">
            <v xml:space="preserve">   $/BCM</v>
          </cell>
          <cell r="F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</row>
        <row r="260">
          <cell r="A260">
            <v>495189</v>
          </cell>
          <cell r="B260">
            <v>467500</v>
          </cell>
          <cell r="C260">
            <v>27689</v>
          </cell>
          <cell r="D260" t="str">
            <v xml:space="preserve">   Tonnes ore</v>
          </cell>
          <cell r="F260">
            <v>4654904</v>
          </cell>
          <cell r="G260">
            <v>5439960</v>
          </cell>
          <cell r="H260">
            <v>-785056</v>
          </cell>
          <cell r="I260">
            <v>5439960</v>
          </cell>
        </row>
        <row r="261">
          <cell r="A261" t="e">
            <v>#REF!</v>
          </cell>
          <cell r="B261" t="e">
            <v>#REF!</v>
          </cell>
          <cell r="C261" t="e">
            <v>#REF!</v>
          </cell>
          <cell r="D261" t="str">
            <v xml:space="preserve">   $/tonnes ore</v>
          </cell>
          <cell r="F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</row>
        <row r="262">
          <cell r="A262">
            <v>93474</v>
          </cell>
          <cell r="B262">
            <v>96195</v>
          </cell>
          <cell r="C262">
            <v>-2721</v>
          </cell>
          <cell r="D262" t="str">
            <v xml:space="preserve">   Ounces Gold</v>
          </cell>
          <cell r="F262">
            <v>550655</v>
          </cell>
          <cell r="G262">
            <v>816461</v>
          </cell>
          <cell r="H262">
            <v>-265806</v>
          </cell>
          <cell r="I262">
            <v>816461</v>
          </cell>
        </row>
        <row r="263">
          <cell r="A263" t="e">
            <v>#REF!</v>
          </cell>
          <cell r="B263" t="e">
            <v>#REF!</v>
          </cell>
          <cell r="C263" t="e">
            <v>#REF!</v>
          </cell>
          <cell r="D263" t="str">
            <v xml:space="preserve">   $/oz</v>
          </cell>
          <cell r="F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</row>
        <row r="286">
          <cell r="A286" t="str">
            <v>Kumtor Gold Project (Kyrgyzstan)</v>
          </cell>
          <cell r="E286" t="str">
            <v>Summary Report of Operations - December 2002</v>
          </cell>
          <cell r="I286" t="str">
            <v>Page 4</v>
          </cell>
        </row>
        <row r="287">
          <cell r="A287">
            <v>6.2</v>
          </cell>
          <cell r="B287" t="str">
            <v>Milling</v>
          </cell>
        </row>
        <row r="289">
          <cell r="A289" t="str">
            <v>Current Month</v>
          </cell>
          <cell r="F289" t="str">
            <v>Year to Date</v>
          </cell>
          <cell r="I289">
            <v>2002</v>
          </cell>
        </row>
        <row r="290">
          <cell r="A290" t="str">
            <v>Actual</v>
          </cell>
          <cell r="B290" t="str">
            <v>Budget</v>
          </cell>
          <cell r="C290" t="str">
            <v>Variance</v>
          </cell>
          <cell r="F290" t="str">
            <v>Actual</v>
          </cell>
          <cell r="G290" t="str">
            <v>Budget</v>
          </cell>
          <cell r="H290" t="str">
            <v>Variance</v>
          </cell>
          <cell r="I290" t="str">
            <v xml:space="preserve">Budget </v>
          </cell>
        </row>
        <row r="291">
          <cell r="A291">
            <v>479392</v>
          </cell>
          <cell r="B291">
            <v>467500</v>
          </cell>
          <cell r="C291">
            <v>11892</v>
          </cell>
          <cell r="D291" t="str">
            <v xml:space="preserve">   Tonnes milled</v>
          </cell>
          <cell r="F291">
            <v>5611124</v>
          </cell>
          <cell r="G291">
            <v>5439960</v>
          </cell>
          <cell r="H291">
            <v>171164</v>
          </cell>
          <cell r="I291">
            <v>5439960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 t="str">
            <v xml:space="preserve">   $/tonne</v>
          </cell>
          <cell r="F292">
            <v>1.1789186096230282</v>
          </cell>
          <cell r="G292">
            <v>1.3433204067676967</v>
          </cell>
          <cell r="H292">
            <v>0.16440179714466852</v>
          </cell>
          <cell r="I292">
            <v>1.3433207744174591</v>
          </cell>
        </row>
        <row r="293">
          <cell r="A293">
            <v>70223</v>
          </cell>
          <cell r="B293">
            <v>79142</v>
          </cell>
          <cell r="C293">
            <v>-8919</v>
          </cell>
          <cell r="D293" t="str">
            <v xml:space="preserve">   Ounces Poured</v>
          </cell>
          <cell r="F293">
            <v>528550</v>
          </cell>
          <cell r="G293">
            <v>666116</v>
          </cell>
          <cell r="H293">
            <v>-137566</v>
          </cell>
          <cell r="I293">
            <v>666116</v>
          </cell>
        </row>
        <row r="294">
          <cell r="A294">
            <v>0</v>
          </cell>
          <cell r="B294">
            <v>0</v>
          </cell>
          <cell r="C294">
            <v>0</v>
          </cell>
          <cell r="D294" t="str">
            <v xml:space="preserve">   $/ounce</v>
          </cell>
          <cell r="F294">
            <v>12.515482933501854</v>
          </cell>
          <cell r="G294">
            <v>10.970475532790083</v>
          </cell>
          <cell r="H294">
            <v>-1.5450074007117713</v>
          </cell>
          <cell r="I294">
            <v>10.970478535270132</v>
          </cell>
        </row>
        <row r="296">
          <cell r="A296" t="str">
            <v xml:space="preserve">Actual unit cost per tonne milled was over budget by $0.27 per tonne. </v>
          </cell>
        </row>
        <row r="299">
          <cell r="A299" t="str">
            <v>7.</v>
          </cell>
          <cell r="B299" t="str">
            <v>Operating Cost Summary</v>
          </cell>
        </row>
        <row r="302">
          <cell r="A302" t="str">
            <v>Current Month</v>
          </cell>
          <cell r="F302" t="str">
            <v>Year to Date</v>
          </cell>
          <cell r="I302">
            <v>2002</v>
          </cell>
        </row>
        <row r="303">
          <cell r="A303" t="str">
            <v>Actual</v>
          </cell>
          <cell r="B303" t="str">
            <v>Budget</v>
          </cell>
          <cell r="C303" t="str">
            <v>Variance</v>
          </cell>
          <cell r="D303" t="str">
            <v>Cost by activity</v>
          </cell>
          <cell r="F303" t="str">
            <v>Actual</v>
          </cell>
          <cell r="G303" t="str">
            <v>Budget</v>
          </cell>
          <cell r="H303" t="str">
            <v>Variance</v>
          </cell>
          <cell r="I303" t="str">
            <v xml:space="preserve">Budget </v>
          </cell>
        </row>
        <row r="304">
          <cell r="A304" t="e">
            <v>#REF!</v>
          </cell>
          <cell r="B304" t="e">
            <v>#REF!</v>
          </cell>
          <cell r="C304" t="e">
            <v>#REF!</v>
          </cell>
          <cell r="D304" t="str">
            <v>Mining</v>
          </cell>
          <cell r="F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</row>
        <row r="305">
          <cell r="A305">
            <v>0</v>
          </cell>
          <cell r="B305">
            <v>0</v>
          </cell>
          <cell r="C305">
            <v>0</v>
          </cell>
          <cell r="D305" t="str">
            <v>Milling</v>
          </cell>
          <cell r="F305">
            <v>6615.0585045024045</v>
          </cell>
          <cell r="G305">
            <v>7307.6092799999988</v>
          </cell>
          <cell r="H305">
            <v>692.55077549759426</v>
          </cell>
          <cell r="I305">
            <v>7307.6112800000001</v>
          </cell>
        </row>
        <row r="306">
          <cell r="A306">
            <v>0</v>
          </cell>
          <cell r="B306">
            <v>0</v>
          </cell>
          <cell r="C306">
            <v>0</v>
          </cell>
          <cell r="D306" t="str">
            <v>Site administration</v>
          </cell>
          <cell r="F306">
            <v>6025.6056316100467</v>
          </cell>
          <cell r="G306">
            <v>6661.2034999999996</v>
          </cell>
          <cell r="H306">
            <v>635.59786838995296</v>
          </cell>
          <cell r="I306">
            <v>6661.2054999999991</v>
          </cell>
        </row>
        <row r="307">
          <cell r="A307">
            <v>0</v>
          </cell>
          <cell r="B307">
            <v>0</v>
          </cell>
          <cell r="C307">
            <v>0</v>
          </cell>
          <cell r="D307" t="str">
            <v>Maintenance</v>
          </cell>
          <cell r="F307">
            <v>424.8348213507735</v>
          </cell>
          <cell r="G307">
            <v>17193.346880000001</v>
          </cell>
          <cell r="H307">
            <v>16768.512058649227</v>
          </cell>
          <cell r="I307">
            <v>17193.346980000002</v>
          </cell>
        </row>
        <row r="308">
          <cell r="A308" t="e">
            <v>#REF!</v>
          </cell>
          <cell r="B308" t="e">
            <v>#REF!</v>
          </cell>
          <cell r="C308" t="e">
            <v>#REF!</v>
          </cell>
          <cell r="D308" t="str">
            <v>Total site costs</v>
          </cell>
          <cell r="F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</row>
        <row r="309">
          <cell r="A309">
            <v>0</v>
          </cell>
          <cell r="B309">
            <v>0</v>
          </cell>
          <cell r="C309">
            <v>0</v>
          </cell>
          <cell r="D309" t="str">
            <v>Bishkek administration</v>
          </cell>
          <cell r="F309">
            <v>1869.0335691890339</v>
          </cell>
          <cell r="G309">
            <v>1718.8715499999998</v>
          </cell>
          <cell r="H309">
            <v>-150.16201918903403</v>
          </cell>
          <cell r="I309">
            <v>1718.8715499999998</v>
          </cell>
        </row>
        <row r="310">
          <cell r="A310">
            <v>8049.8711399999993</v>
          </cell>
          <cell r="B310">
            <v>7105.73135</v>
          </cell>
          <cell r="C310">
            <v>-944.13978999999927</v>
          </cell>
          <cell r="D310" t="str">
            <v>Net operating cash costs</v>
          </cell>
          <cell r="F310">
            <v>93886.645600000003</v>
          </cell>
          <cell r="G310">
            <v>91194</v>
          </cell>
          <cell r="H310">
            <v>-2692.6456000000035</v>
          </cell>
          <cell r="I310" t="e">
            <v>#REF!</v>
          </cell>
        </row>
        <row r="311">
          <cell r="A311" t="e">
            <v>#REF!</v>
          </cell>
          <cell r="B311" t="e">
            <v>#REF!</v>
          </cell>
          <cell r="C311" t="e">
            <v>#REF!</v>
          </cell>
          <cell r="D311" t="str">
            <v>Unit net oper. cash cost oz/poured</v>
          </cell>
          <cell r="F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</row>
        <row r="314">
          <cell r="A314" t="str">
            <v>Current Month</v>
          </cell>
          <cell r="F314" t="str">
            <v>Year to Date</v>
          </cell>
          <cell r="I314">
            <v>2002</v>
          </cell>
        </row>
        <row r="315">
          <cell r="A315" t="str">
            <v>Actual</v>
          </cell>
          <cell r="B315" t="str">
            <v>Budget</v>
          </cell>
          <cell r="C315" t="str">
            <v>Variance</v>
          </cell>
          <cell r="D315" t="str">
            <v>Cost by expense element</v>
          </cell>
          <cell r="F315" t="str">
            <v>Actual</v>
          </cell>
          <cell r="G315" t="str">
            <v>Budget</v>
          </cell>
          <cell r="H315" t="str">
            <v>Variance</v>
          </cell>
          <cell r="I315" t="str">
            <v xml:space="preserve">Budget </v>
          </cell>
        </row>
        <row r="316">
          <cell r="A316">
            <v>3272.8333399999997</v>
          </cell>
          <cell r="B316">
            <v>1779.6747600000001</v>
          </cell>
          <cell r="C316">
            <v>-1493.1585799999996</v>
          </cell>
          <cell r="D316" t="str">
            <v>Employee Costs</v>
          </cell>
          <cell r="F316">
            <v>25012.982010000003</v>
          </cell>
          <cell r="G316">
            <v>22072.20952</v>
          </cell>
          <cell r="H316">
            <v>-2940.772490000003</v>
          </cell>
          <cell r="I316">
            <v>22072.210520000001</v>
          </cell>
        </row>
        <row r="317">
          <cell r="A317">
            <v>3031.7338</v>
          </cell>
          <cell r="B317">
            <v>2975.68959</v>
          </cell>
          <cell r="C317">
            <v>-56.044210000000021</v>
          </cell>
          <cell r="D317" t="str">
            <v>Operating Materials &amp; Supplies</v>
          </cell>
          <cell r="F317">
            <v>35103.802230000001</v>
          </cell>
          <cell r="G317">
            <v>37039.764060000001</v>
          </cell>
          <cell r="H317">
            <v>1935.9618300000002</v>
          </cell>
          <cell r="I317">
            <v>37039.75806</v>
          </cell>
        </row>
        <row r="318">
          <cell r="A318">
            <v>358.11601000000002</v>
          </cell>
          <cell r="B318">
            <v>1141.9960000000001</v>
          </cell>
          <cell r="C318">
            <v>783.87999000000013</v>
          </cell>
          <cell r="D318" t="str">
            <v>Maintenance Materials &amp; Supplies</v>
          </cell>
          <cell r="F318">
            <v>19878.732629999999</v>
          </cell>
          <cell r="G318">
            <v>17930.23</v>
          </cell>
          <cell r="H318">
            <v>-1948.502629999999</v>
          </cell>
          <cell r="I318">
            <v>17930.227999999999</v>
          </cell>
        </row>
        <row r="319">
          <cell r="A319">
            <v>-1.8042499999999999</v>
          </cell>
          <cell r="B319">
            <v>8.1509999999999998</v>
          </cell>
          <cell r="C319">
            <v>9.9552499999999995</v>
          </cell>
          <cell r="D319" t="str">
            <v>Procurement</v>
          </cell>
          <cell r="F319">
            <v>60.918479999999995</v>
          </cell>
          <cell r="G319">
            <v>97.804000000000002</v>
          </cell>
          <cell r="H319">
            <v>36.885520000000007</v>
          </cell>
          <cell r="I319">
            <v>97.804000000000002</v>
          </cell>
        </row>
        <row r="320">
          <cell r="A320">
            <v>219.34842999999998</v>
          </cell>
          <cell r="B320">
            <v>311.12599999999998</v>
          </cell>
          <cell r="C320">
            <v>91.777569999999997</v>
          </cell>
          <cell r="D320" t="str">
            <v>Camp Catering</v>
          </cell>
          <cell r="F320">
            <v>2520.7168700000007</v>
          </cell>
          <cell r="G320">
            <v>3785.61</v>
          </cell>
          <cell r="H320">
            <v>1264.8931299999995</v>
          </cell>
          <cell r="I320">
            <v>3785.61</v>
          </cell>
        </row>
        <row r="321">
          <cell r="A321">
            <v>1318.5993700000001</v>
          </cell>
          <cell r="B321">
            <v>890.35199999999998</v>
          </cell>
          <cell r="C321">
            <v>-428.24737000000016</v>
          </cell>
          <cell r="D321" t="str">
            <v>General and Administration</v>
          </cell>
          <cell r="F321">
            <v>12407.506649999999</v>
          </cell>
          <cell r="G321">
            <v>11096.376</v>
          </cell>
          <cell r="H321">
            <v>-1311.1306499999992</v>
          </cell>
          <cell r="I321">
            <v>11096.376</v>
          </cell>
        </row>
        <row r="322">
          <cell r="A322">
            <v>8198.8266999999996</v>
          </cell>
          <cell r="B322">
            <v>7106.9893499999998</v>
          </cell>
          <cell r="C322">
            <v>-1091.8373499999998</v>
          </cell>
          <cell r="D322" t="str">
            <v>Total operating costs</v>
          </cell>
          <cell r="F322">
            <v>94984.658869999999</v>
          </cell>
          <cell r="G322">
            <v>92021.993580000009</v>
          </cell>
          <cell r="H322">
            <v>-2962.6652899999899</v>
          </cell>
          <cell r="I322">
            <v>92021.986580000012</v>
          </cell>
        </row>
        <row r="323">
          <cell r="A323">
            <v>-148.95555999999999</v>
          </cell>
          <cell r="B323">
            <v>-1.258</v>
          </cell>
          <cell r="C323">
            <v>147.69755999999998</v>
          </cell>
          <cell r="D323" t="str">
            <v>Allocations &amp; recovery</v>
          </cell>
          <cell r="F323">
            <v>-1098.0132699999997</v>
          </cell>
          <cell r="G323">
            <v>-828.452</v>
          </cell>
          <cell r="H323">
            <v>269.56126999999969</v>
          </cell>
          <cell r="I323">
            <v>-828.45699999999999</v>
          </cell>
        </row>
        <row r="324">
          <cell r="A324">
            <v>8049.8711399999993</v>
          </cell>
          <cell r="B324">
            <v>7105.73135</v>
          </cell>
          <cell r="C324">
            <v>-944.13978999999927</v>
          </cell>
          <cell r="D324" t="str">
            <v>Net operating costs</v>
          </cell>
          <cell r="F324">
            <v>93886.645600000003</v>
          </cell>
          <cell r="G324">
            <v>91193.541580000005</v>
          </cell>
          <cell r="H324">
            <v>-2693.1040199999989</v>
          </cell>
          <cell r="I324">
            <v>91193.529580000017</v>
          </cell>
        </row>
        <row r="342">
          <cell r="A342" t="str">
            <v>Kumtor Gold Project (Kyrgyzstan)</v>
          </cell>
          <cell r="E342" t="str">
            <v>Summary Report of Operations - December 2002</v>
          </cell>
          <cell r="I342" t="str">
            <v>Page 5</v>
          </cell>
        </row>
        <row r="343">
          <cell r="A343">
            <v>8</v>
          </cell>
          <cell r="B343" t="str">
            <v>Capital Project Cost Summary</v>
          </cell>
        </row>
        <row r="345">
          <cell r="D345" t="str">
            <v>Month</v>
          </cell>
          <cell r="E345" t="str">
            <v>Year-to-date</v>
          </cell>
          <cell r="F345">
            <v>2002</v>
          </cell>
          <cell r="G345">
            <v>2002</v>
          </cell>
        </row>
        <row r="346">
          <cell r="D346" t="str">
            <v>Actual</v>
          </cell>
          <cell r="E346" t="str">
            <v>Actual</v>
          </cell>
          <cell r="F346" t="str">
            <v>Budget</v>
          </cell>
          <cell r="G346" t="str">
            <v>Forecast</v>
          </cell>
        </row>
        <row r="347">
          <cell r="A347" t="str">
            <v>2002 Capital Projects</v>
          </cell>
        </row>
        <row r="348">
          <cell r="A348" t="str">
            <v>Capital</v>
          </cell>
          <cell r="D348">
            <v>2803.444</v>
          </cell>
          <cell r="E348">
            <v>8610.179909025459</v>
          </cell>
          <cell r="F348">
            <v>4960.5</v>
          </cell>
          <cell r="G348">
            <v>7258.3514000000005</v>
          </cell>
        </row>
        <row r="349">
          <cell r="A349" t="str">
            <v>Development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Decommissioning/Reclamation</v>
          </cell>
          <cell r="D350">
            <v>0</v>
          </cell>
          <cell r="E350">
            <v>2E-3</v>
          </cell>
          <cell r="F350">
            <v>0</v>
          </cell>
          <cell r="G350">
            <v>4.0000000000000001E-3</v>
          </cell>
        </row>
        <row r="351">
          <cell r="A351" t="str">
            <v>Total Capital Projects</v>
          </cell>
          <cell r="D351">
            <v>2803.444</v>
          </cell>
          <cell r="E351">
            <v>8610.1819090254594</v>
          </cell>
          <cell r="F351">
            <v>4960.5</v>
          </cell>
          <cell r="G351">
            <v>7258.3554000000004</v>
          </cell>
        </row>
        <row r="402">
          <cell r="A402" t="str">
            <v>Kumtor Gold Project (Kyrgyzstan)</v>
          </cell>
          <cell r="E402" t="str">
            <v>Summary Report of Operations - December 2002</v>
          </cell>
          <cell r="I402" t="str">
            <v>Page 6</v>
          </cell>
        </row>
      </sheetData>
      <sheetData sheetId="24" refreshError="1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Cust acc 2003"/>
      <sheetName val="Prelim Cost"/>
      <sheetName val="CamKum Prod"/>
    </sheetNames>
    <sheetDataSet>
      <sheetData sheetId="0"/>
      <sheetData sheetId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DATA"/>
      <sheetName val="Area Summary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Trial balance"/>
      <sheetName val="Fees and comm"/>
      <sheetName val="Imploss"/>
      <sheetName val="Adj"/>
      <sheetName val="deferred tax"/>
      <sheetName val="Cash"/>
      <sheetName val="FA"/>
      <sheetName val="Bal by curr"/>
      <sheetName val="SMT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S"/>
      <sheetName val="P&amp;L"/>
      <sheetName val="Equity Mvmnts"/>
      <sheetName val="CF"/>
      <sheetName val="AHEPS"/>
      <sheetName val="OshHPP"/>
      <sheetName val="BHPP"/>
      <sheetName val="XREF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</sheetNames>
    <sheetDataSet>
      <sheetData sheetId="0"/>
      <sheetData sheetId="1"/>
      <sheetData sheetId="2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FAAL68"/>
      <sheetName val="A-20"/>
      <sheetName val="ЯНВАРЬ"/>
      <sheetName val="Threshold Table"/>
      <sheetName val="CASH"/>
      <sheetName val="TB"/>
      <sheetName val="PR CN"/>
      <sheetName val="FES"/>
      <sheetName val="Info"/>
      <sheetName val="Selection"/>
      <sheetName val="fish"/>
      <sheetName val="Anlagevermögen"/>
      <sheetName val="Загрузка "/>
      <sheetName val="SMSTemp"/>
      <sheetName val="Sheet3"/>
      <sheetName val="P9-BS by Co"/>
      <sheetName val="МО 0012"/>
      <sheetName val="Final_1145"/>
      <sheetName val="chiet tinh"/>
      <sheetName val="Sheet1"/>
      <sheetName val="PYTB"/>
      <sheetName val="PR_CN"/>
      <sheetName val="Threshold_Table"/>
      <sheetName val="Загрузка_"/>
      <sheetName val="Assumption"/>
      <sheetName val="Calculations"/>
      <sheetName val="SGV_Oz"/>
      <sheetName val="PDC_Worksheet"/>
      <sheetName val="SUMMARY"/>
      <sheetName val="FAAL68.XLS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F-reports 2002-05"/>
      <sheetName val="std tabel"/>
      <sheetName val="WORKSHEET"/>
    </sheetNames>
    <sheetDataSet>
      <sheetData sheetId="0"/>
      <sheetData sheetId="1"/>
      <sheetData sheetId="2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Tabeller"/>
      <sheetName val="title"/>
      <sheetName val="profit &amp; loss"/>
      <sheetName val="balance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J-1"/>
      <sheetName val="J-55"/>
      <sheetName val="J-60"/>
      <sheetName val="J-65"/>
      <sheetName val="J-70"/>
      <sheetName val="J-75"/>
      <sheetName val="J-100"/>
      <sheetName val="J-105"/>
      <sheetName val="J-110"/>
      <sheetName val="J-120"/>
      <sheetName val="J-121"/>
      <sheetName val="J-354"/>
      <sheetName val="J-410"/>
      <sheetName val="J-420"/>
      <sheetName val="PBC"/>
      <sheetName val="PBC (2)"/>
      <sheetName val="Sheet2"/>
      <sheetName val="База"/>
      <sheetName val="XLR_NoRangeSheet"/>
    </sheetNames>
    <sheetDataSet>
      <sheetData sheetId="0" refreshError="1"/>
      <sheetData sheetId="1" refreshError="1">
        <row r="3">
          <cell r="B3" t="str">
            <v>LARIBA BANK</v>
          </cell>
        </row>
        <row r="39">
          <cell r="B39">
            <v>0</v>
          </cell>
        </row>
        <row r="44">
          <cell r="B44">
            <v>1.6</v>
          </cell>
        </row>
        <row r="46">
          <cell r="B46">
            <v>15400000</v>
          </cell>
        </row>
        <row r="50">
          <cell r="B50">
            <v>2943569000</v>
          </cell>
        </row>
        <row r="58">
          <cell r="B58">
            <v>465</v>
          </cell>
        </row>
        <row r="62">
          <cell r="B62">
            <v>85</v>
          </cell>
        </row>
        <row r="93">
          <cell r="B93" t="e">
            <v>#DIV/0!</v>
          </cell>
          <cell r="D93">
            <v>0</v>
          </cell>
        </row>
        <row r="120">
          <cell r="B120" t="e">
            <v>#DIV/0!</v>
          </cell>
          <cell r="D120">
            <v>0</v>
          </cell>
        </row>
        <row r="122">
          <cell r="B122">
            <v>0</v>
          </cell>
          <cell r="D1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ning "/>
      <sheetName val="BS"/>
      <sheetName val="IS"/>
      <sheetName val="Loans"/>
      <sheetName val="Bonds"/>
      <sheetName val="Prom notes"/>
      <sheetName val="Capital"/>
      <sheetName val="PPE"/>
      <sheetName val="TB 2004"/>
      <sheetName val="Cash"/>
      <sheetName val="Ф1_31.12.04"/>
      <sheetName val="Ф3 31.12.04"/>
      <sheetName val="ф2_31.12.04"/>
      <sheetName val="E-4.1_SMT (2004)"/>
      <sheetName val="ча"/>
      <sheetName val="Cash CCI Detail"/>
      <sheetName val="A-20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  <sheetName val="31.12.03"/>
      <sheetName val="Const"/>
      <sheetName val="Dep_OpEx"/>
      <sheetName val="O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fit &amp; Loss"/>
      <sheetName val="Balance Sheet"/>
      <sheetName val="Graphs"/>
      <sheetName val="Check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DD Reserve calculation"/>
      <sheetName val="Pilot"/>
      <sheetName val="G-40"/>
      <sheetName val="Cash CCI Detail"/>
      <sheetName val="Const"/>
      <sheetName val="Dep_O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Stansun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%"/>
      <sheetName val="11 разб"/>
      <sheetName val="10 разб"/>
      <sheetName val="связ10"/>
      <sheetName val="связ 11"/>
      <sheetName val="свод"/>
      <sheetName val="ДДС"/>
      <sheetName val="2010"/>
      <sheetName val="к 2010"/>
      <sheetName val="к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e">
            <v>#NAME?</v>
          </cell>
        </row>
        <row r="11">
          <cell r="E11" t="e">
            <v>#NAME?</v>
          </cell>
        </row>
      </sheetData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misc"/>
      <sheetName val="KGC - Centerra GL Code Mapping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yO302.1"/>
      <sheetName val="ЯНВАРЬ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Tabeller"/>
      <sheetName val="G-40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48">
          <cell r="N48">
            <v>36819</v>
          </cell>
        </row>
      </sheetData>
      <sheetData sheetId="15"/>
      <sheetData sheetId="16"/>
      <sheetData sheetId="17"/>
      <sheetData sheetId="18">
        <row r="24">
          <cell r="O24">
            <v>0</v>
          </cell>
        </row>
      </sheetData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16"/>
      <sheetName val="12"/>
      <sheetName val="10"/>
      <sheetName val="22"/>
      <sheetName val="IS"/>
      <sheetName val="57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Anlageverm?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тара 2000"/>
      <sheetName val="справка"/>
      <sheetName val="PYTB"/>
      <sheetName val="Anlagevermögen"/>
      <sheetName val="FS-97"/>
      <sheetName val="AFE's  By Afe"/>
      <sheetName val="B 1"/>
      <sheetName val="A 100"/>
      <sheetName val="GAAP TB 31.12.01  detail p&amp;l"/>
      <sheetName val="Форма2"/>
      <sheetName val="2008"/>
      <sheetName val="2009"/>
      <sheetName val="P9-BS by Co"/>
      <sheetName val="SMSTemp"/>
      <sheetName val="A-20"/>
      <sheetName val="t0_name"/>
      <sheetName val="GAAP TB 30.08.01  detail p&amp;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G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Cash CCI Detail"/>
      <sheetName val="Input"/>
      <sheetName val="J-55"/>
    </sheetNames>
    <sheetDataSet>
      <sheetData sheetId="0"/>
      <sheetData sheetId="1"/>
      <sheetData sheetId="2"/>
      <sheetData sheetId="3">
        <row r="7">
          <cell r="E7">
            <v>668722</v>
          </cell>
        </row>
        <row r="8">
          <cell r="E8">
            <v>654022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14700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3360371</v>
          </cell>
        </row>
        <row r="19">
          <cell r="E19">
            <v>1075113</v>
          </cell>
        </row>
        <row r="20">
          <cell r="E20">
            <v>2285258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9468282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9124167</v>
          </cell>
        </row>
        <row r="39">
          <cell r="E39">
            <v>344115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144220</v>
          </cell>
        </row>
        <row r="50">
          <cell r="E50">
            <v>0</v>
          </cell>
        </row>
        <row r="51">
          <cell r="E51">
            <v>144220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15957191</v>
          </cell>
        </row>
        <row r="75">
          <cell r="E75">
            <v>1510</v>
          </cell>
        </row>
        <row r="76">
          <cell r="E76">
            <v>6567</v>
          </cell>
        </row>
        <row r="77">
          <cell r="E77">
            <v>584324</v>
          </cell>
        </row>
        <row r="78">
          <cell r="E78">
            <v>157792</v>
          </cell>
        </row>
        <row r="79">
          <cell r="E79">
            <v>0</v>
          </cell>
        </row>
        <row r="80">
          <cell r="E80">
            <v>4297484</v>
          </cell>
        </row>
        <row r="81">
          <cell r="E81">
            <v>10975785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17148</v>
          </cell>
        </row>
        <row r="87">
          <cell r="E87">
            <v>0</v>
          </cell>
        </row>
        <row r="88">
          <cell r="E88">
            <v>-68049</v>
          </cell>
        </row>
        <row r="89">
          <cell r="E89">
            <v>104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-15474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20302328</v>
          </cell>
        </row>
        <row r="96">
          <cell r="E96">
            <v>15048382</v>
          </cell>
        </row>
        <row r="97">
          <cell r="E97">
            <v>4225026</v>
          </cell>
        </row>
        <row r="98">
          <cell r="E98">
            <v>-102107</v>
          </cell>
        </row>
        <row r="99">
          <cell r="E99">
            <v>1096091</v>
          </cell>
        </row>
        <row r="100">
          <cell r="E100">
            <v>8029</v>
          </cell>
        </row>
        <row r="101">
          <cell r="E101">
            <v>89424</v>
          </cell>
        </row>
        <row r="102">
          <cell r="E102">
            <v>-62517</v>
          </cell>
        </row>
        <row r="103">
          <cell r="E103">
            <v>0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112">
          <cell r="E112">
            <v>10000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10000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4993</v>
          </cell>
        </row>
        <row r="121">
          <cell r="E121">
            <v>0</v>
          </cell>
        </row>
        <row r="122">
          <cell r="E122">
            <v>4993</v>
          </cell>
        </row>
        <row r="123">
          <cell r="E123">
            <v>0</v>
          </cell>
        </row>
        <row r="124">
          <cell r="E124">
            <v>389129</v>
          </cell>
        </row>
        <row r="125">
          <cell r="E125">
            <v>27465</v>
          </cell>
        </row>
        <row r="126">
          <cell r="E126">
            <v>68509</v>
          </cell>
        </row>
        <row r="127">
          <cell r="E127">
            <v>83210</v>
          </cell>
        </row>
        <row r="128">
          <cell r="E128">
            <v>158642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81825</v>
          </cell>
        </row>
        <row r="132">
          <cell r="E132">
            <v>74095</v>
          </cell>
        </row>
        <row r="133">
          <cell r="E133">
            <v>40800</v>
          </cell>
        </row>
        <row r="134">
          <cell r="E134">
            <v>0</v>
          </cell>
        </row>
        <row r="135">
          <cell r="E135">
            <v>-4968</v>
          </cell>
        </row>
        <row r="136">
          <cell r="E136">
            <v>-20356</v>
          </cell>
        </row>
        <row r="137">
          <cell r="E137">
            <v>-67773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-5009</v>
          </cell>
        </row>
        <row r="141">
          <cell r="E141">
            <v>-33557</v>
          </cell>
        </row>
        <row r="142">
          <cell r="E142">
            <v>-13754</v>
          </cell>
        </row>
        <row r="143">
          <cell r="E143">
            <v>422020</v>
          </cell>
        </row>
        <row r="144">
          <cell r="E144">
            <v>2005</v>
          </cell>
        </row>
        <row r="145">
          <cell r="E145">
            <v>0</v>
          </cell>
        </row>
        <row r="146">
          <cell r="E146">
            <v>3032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60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176358</v>
          </cell>
        </row>
        <row r="156">
          <cell r="E156">
            <v>513</v>
          </cell>
        </row>
        <row r="157">
          <cell r="E157">
            <v>0</v>
          </cell>
        </row>
        <row r="158">
          <cell r="E158">
            <v>191924</v>
          </cell>
        </row>
        <row r="159">
          <cell r="E159">
            <v>48128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3255</v>
          </cell>
        </row>
        <row r="166">
          <cell r="E166">
            <v>0</v>
          </cell>
        </row>
        <row r="167">
          <cell r="E167">
            <v>3255</v>
          </cell>
        </row>
        <row r="168">
          <cell r="E168">
            <v>14751</v>
          </cell>
        </row>
        <row r="169">
          <cell r="E169">
            <v>7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8</v>
          </cell>
        </row>
        <row r="176">
          <cell r="E176">
            <v>5424</v>
          </cell>
        </row>
        <row r="177">
          <cell r="E177">
            <v>1473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7839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3</v>
          </cell>
        </row>
        <row r="184">
          <cell r="E184">
            <v>3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435356</v>
          </cell>
        </row>
        <row r="199">
          <cell r="E199">
            <v>19770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25</v>
          </cell>
        </row>
        <row r="203">
          <cell r="E203">
            <v>174913</v>
          </cell>
        </row>
        <row r="204">
          <cell r="E204">
            <v>50118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6483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9117</v>
          </cell>
        </row>
        <row r="212">
          <cell r="E212">
            <v>174930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4450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4450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50415600</v>
          </cell>
        </row>
        <row r="227">
          <cell r="E227">
            <v>1713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1713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5765114</v>
          </cell>
        </row>
        <row r="251">
          <cell r="E251">
            <v>104</v>
          </cell>
        </row>
        <row r="252">
          <cell r="E252">
            <v>0</v>
          </cell>
        </row>
        <row r="253">
          <cell r="E253">
            <v>5765010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346150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300000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46150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27995094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6223423</v>
          </cell>
        </row>
        <row r="291">
          <cell r="E291">
            <v>231848</v>
          </cell>
        </row>
        <row r="292">
          <cell r="E292">
            <v>270260</v>
          </cell>
        </row>
        <row r="293">
          <cell r="E293">
            <v>801574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21276</v>
          </cell>
        </row>
        <row r="297">
          <cell r="E297">
            <v>0</v>
          </cell>
        </row>
        <row r="298">
          <cell r="E298">
            <v>1677857</v>
          </cell>
        </row>
        <row r="299">
          <cell r="E299">
            <v>7136608</v>
          </cell>
        </row>
        <row r="300">
          <cell r="E300">
            <v>6380509</v>
          </cell>
        </row>
        <row r="301">
          <cell r="E301">
            <v>11449</v>
          </cell>
        </row>
        <row r="302">
          <cell r="E302">
            <v>20583</v>
          </cell>
        </row>
        <row r="303">
          <cell r="E303">
            <v>0</v>
          </cell>
        </row>
        <row r="304">
          <cell r="E304">
            <v>5219707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6399501</v>
          </cell>
        </row>
        <row r="319">
          <cell r="E319">
            <v>721875</v>
          </cell>
        </row>
        <row r="320">
          <cell r="E320">
            <v>751700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-29825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394582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7549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9800</v>
          </cell>
        </row>
        <row r="339">
          <cell r="E339">
            <v>1920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50</v>
          </cell>
        </row>
        <row r="346">
          <cell r="E346">
            <v>295706</v>
          </cell>
        </row>
        <row r="347">
          <cell r="E347">
            <v>0</v>
          </cell>
        </row>
        <row r="348">
          <cell r="E348">
            <v>28663</v>
          </cell>
        </row>
        <row r="349">
          <cell r="E349">
            <v>45778</v>
          </cell>
        </row>
        <row r="350">
          <cell r="E350">
            <v>0</v>
          </cell>
        </row>
        <row r="351">
          <cell r="E351">
            <v>5116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5012</v>
          </cell>
        </row>
        <row r="364">
          <cell r="E364">
            <v>226</v>
          </cell>
        </row>
        <row r="365">
          <cell r="E365">
            <v>0</v>
          </cell>
        </row>
        <row r="366">
          <cell r="E366">
            <v>4786</v>
          </cell>
        </row>
        <row r="367">
          <cell r="E367">
            <v>1596</v>
          </cell>
        </row>
        <row r="368">
          <cell r="E368">
            <v>661</v>
          </cell>
        </row>
        <row r="369">
          <cell r="E369">
            <v>0</v>
          </cell>
        </row>
        <row r="370">
          <cell r="E370">
            <v>107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395</v>
          </cell>
        </row>
        <row r="376">
          <cell r="E376">
            <v>433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323853</v>
          </cell>
        </row>
        <row r="387">
          <cell r="E387">
            <v>15643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10024</v>
          </cell>
        </row>
        <row r="391">
          <cell r="E391">
            <v>122515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146151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8015</v>
          </cell>
        </row>
        <row r="400">
          <cell r="E400">
            <v>346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21159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41954490</v>
          </cell>
        </row>
        <row r="414">
          <cell r="E414">
            <v>6000017</v>
          </cell>
        </row>
        <row r="415">
          <cell r="E415">
            <v>6000017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25632</v>
          </cell>
        </row>
        <row r="425">
          <cell r="E425">
            <v>25632</v>
          </cell>
        </row>
        <row r="426">
          <cell r="E426">
            <v>2435461</v>
          </cell>
        </row>
        <row r="427">
          <cell r="E427">
            <v>646120</v>
          </cell>
        </row>
        <row r="428">
          <cell r="E428">
            <v>7859</v>
          </cell>
        </row>
        <row r="429">
          <cell r="E429">
            <v>0</v>
          </cell>
        </row>
        <row r="430">
          <cell r="E430">
            <v>763777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1017705</v>
          </cell>
        </row>
        <row r="437">
          <cell r="E437">
            <v>8461110</v>
          </cell>
        </row>
        <row r="438">
          <cell r="E438">
            <v>17419</v>
          </cell>
        </row>
        <row r="439">
          <cell r="E439">
            <v>0</v>
          </cell>
        </row>
        <row r="440">
          <cell r="E440">
            <v>17419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52343</v>
          </cell>
        </row>
        <row r="450">
          <cell r="E450">
            <v>5979</v>
          </cell>
        </row>
        <row r="451">
          <cell r="E451">
            <v>0</v>
          </cell>
        </row>
        <row r="452">
          <cell r="E452">
            <v>32358</v>
          </cell>
        </row>
        <row r="453">
          <cell r="E453">
            <v>9348</v>
          </cell>
        </row>
        <row r="454">
          <cell r="E454">
            <v>4658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340</v>
          </cell>
        </row>
        <row r="464">
          <cell r="E464">
            <v>0</v>
          </cell>
        </row>
        <row r="465">
          <cell r="E465">
            <v>340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1364528</v>
          </cell>
        </row>
        <row r="485">
          <cell r="E485">
            <v>8344</v>
          </cell>
        </row>
        <row r="486">
          <cell r="E486">
            <v>474</v>
          </cell>
        </row>
        <row r="487">
          <cell r="E487">
            <v>38012</v>
          </cell>
        </row>
        <row r="488">
          <cell r="E488">
            <v>1562</v>
          </cell>
        </row>
        <row r="489">
          <cell r="E489">
            <v>402252</v>
          </cell>
        </row>
        <row r="490">
          <cell r="E490">
            <v>852164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205</v>
          </cell>
        </row>
        <row r="494">
          <cell r="E494">
            <v>0</v>
          </cell>
        </row>
        <row r="495">
          <cell r="E495">
            <v>61515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1070710</v>
          </cell>
        </row>
        <row r="502">
          <cell r="E502">
            <v>744794</v>
          </cell>
        </row>
        <row r="503">
          <cell r="E503">
            <v>136107</v>
          </cell>
        </row>
        <row r="504">
          <cell r="E504">
            <v>189809</v>
          </cell>
        </row>
        <row r="505">
          <cell r="E505">
            <v>0</v>
          </cell>
        </row>
        <row r="506">
          <cell r="E506">
            <v>7613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1162688</v>
          </cell>
        </row>
        <row r="514">
          <cell r="E514">
            <v>174251</v>
          </cell>
        </row>
        <row r="515">
          <cell r="E515">
            <v>509843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474144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4450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748272</v>
          </cell>
        </row>
        <row r="526">
          <cell r="E526">
            <v>118276</v>
          </cell>
        </row>
        <row r="527">
          <cell r="E527">
            <v>0</v>
          </cell>
        </row>
        <row r="528">
          <cell r="E528">
            <v>2023</v>
          </cell>
        </row>
        <row r="529">
          <cell r="E529">
            <v>317873</v>
          </cell>
        </row>
        <row r="530">
          <cell r="E530">
            <v>0</v>
          </cell>
        </row>
        <row r="531">
          <cell r="E531">
            <v>92910</v>
          </cell>
        </row>
        <row r="532">
          <cell r="E532">
            <v>542</v>
          </cell>
        </row>
        <row r="533">
          <cell r="E533">
            <v>12328</v>
          </cell>
        </row>
        <row r="534">
          <cell r="E534">
            <v>13799</v>
          </cell>
        </row>
        <row r="535">
          <cell r="E535">
            <v>0</v>
          </cell>
        </row>
        <row r="536">
          <cell r="E536">
            <v>159378</v>
          </cell>
        </row>
        <row r="537">
          <cell r="E537">
            <v>31143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14152</v>
          </cell>
        </row>
        <row r="541">
          <cell r="E541">
            <v>14152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49602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49602</v>
          </cell>
        </row>
        <row r="551">
          <cell r="E551">
            <v>0</v>
          </cell>
        </row>
        <row r="552">
          <cell r="E552">
            <v>6125</v>
          </cell>
        </row>
        <row r="553">
          <cell r="E553">
            <v>0</v>
          </cell>
        </row>
        <row r="554">
          <cell r="E554">
            <v>6125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1430</v>
          </cell>
        </row>
        <row r="569">
          <cell r="E569">
            <v>67014</v>
          </cell>
        </row>
        <row r="570">
          <cell r="E570">
            <v>66126</v>
          </cell>
        </row>
        <row r="571">
          <cell r="E571">
            <v>888</v>
          </cell>
        </row>
        <row r="572">
          <cell r="E572">
            <v>388462</v>
          </cell>
        </row>
        <row r="573">
          <cell r="E573">
            <v>0</v>
          </cell>
        </row>
        <row r="574">
          <cell r="E574">
            <v>388462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4950698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33023</v>
          </cell>
        </row>
        <row r="595">
          <cell r="E595">
            <v>313</v>
          </cell>
        </row>
        <row r="596">
          <cell r="E596">
            <v>0</v>
          </cell>
        </row>
        <row r="597">
          <cell r="E597">
            <v>32710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2909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2909</v>
          </cell>
        </row>
        <row r="616">
          <cell r="E616">
            <v>12137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9800</v>
          </cell>
        </row>
        <row r="624">
          <cell r="E624">
            <v>0</v>
          </cell>
        </row>
        <row r="625">
          <cell r="E625">
            <v>2337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657169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2510</v>
          </cell>
        </row>
        <row r="639">
          <cell r="E639">
            <v>0</v>
          </cell>
        </row>
        <row r="640">
          <cell r="E640">
            <v>75983</v>
          </cell>
        </row>
        <row r="641">
          <cell r="E641">
            <v>451290</v>
          </cell>
        </row>
        <row r="642">
          <cell r="E642">
            <v>38761</v>
          </cell>
        </row>
        <row r="643">
          <cell r="E643">
            <v>95</v>
          </cell>
        </row>
        <row r="644">
          <cell r="E644">
            <v>303</v>
          </cell>
        </row>
        <row r="645">
          <cell r="E645">
            <v>0</v>
          </cell>
        </row>
        <row r="646">
          <cell r="E646">
            <v>88227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122544</v>
          </cell>
        </row>
        <row r="660">
          <cell r="E660">
            <v>51366</v>
          </cell>
        </row>
        <row r="661">
          <cell r="E661">
            <v>4668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46140</v>
          </cell>
        </row>
        <row r="665">
          <cell r="E665">
            <v>558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862854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90049</v>
          </cell>
        </row>
        <row r="674">
          <cell r="E674">
            <v>62832</v>
          </cell>
        </row>
        <row r="675">
          <cell r="E675">
            <v>674697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6973</v>
          </cell>
        </row>
        <row r="680">
          <cell r="E680">
            <v>0</v>
          </cell>
        </row>
        <row r="681">
          <cell r="E681">
            <v>21159</v>
          </cell>
        </row>
        <row r="682">
          <cell r="E682">
            <v>7144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687947</v>
          </cell>
        </row>
        <row r="686">
          <cell r="E686">
            <v>16891</v>
          </cell>
        </row>
        <row r="687">
          <cell r="E687">
            <v>371842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299214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55579</v>
          </cell>
        </row>
        <row r="698">
          <cell r="E698">
            <v>13503</v>
          </cell>
        </row>
        <row r="699">
          <cell r="E699">
            <v>0</v>
          </cell>
        </row>
        <row r="700">
          <cell r="E700">
            <v>464</v>
          </cell>
        </row>
        <row r="701">
          <cell r="E701">
            <v>604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37791</v>
          </cell>
        </row>
        <row r="706">
          <cell r="E706">
            <v>3217</v>
          </cell>
        </row>
        <row r="707">
          <cell r="E707">
            <v>24690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3</v>
          </cell>
        </row>
        <row r="711">
          <cell r="E711">
            <v>0</v>
          </cell>
        </row>
        <row r="712">
          <cell r="E712">
            <v>24687</v>
          </cell>
        </row>
        <row r="713">
          <cell r="E713">
            <v>0</v>
          </cell>
        </row>
        <row r="714">
          <cell r="E714">
            <v>754155</v>
          </cell>
        </row>
        <row r="715">
          <cell r="E715">
            <v>733388</v>
          </cell>
        </row>
        <row r="716">
          <cell r="E716">
            <v>20767</v>
          </cell>
        </row>
        <row r="717">
          <cell r="E717">
            <v>12973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12973</v>
          </cell>
        </row>
        <row r="721">
          <cell r="E721">
            <v>0</v>
          </cell>
        </row>
        <row r="722">
          <cell r="E722">
            <v>195799</v>
          </cell>
        </row>
        <row r="723">
          <cell r="E723">
            <v>4859</v>
          </cell>
        </row>
        <row r="724">
          <cell r="E724">
            <v>34176</v>
          </cell>
        </row>
        <row r="725">
          <cell r="E725">
            <v>3508</v>
          </cell>
        </row>
        <row r="726">
          <cell r="E726">
            <v>4145</v>
          </cell>
        </row>
        <row r="727">
          <cell r="E727">
            <v>23570</v>
          </cell>
        </row>
        <row r="728">
          <cell r="E728">
            <v>31711</v>
          </cell>
        </row>
        <row r="729">
          <cell r="E729">
            <v>8814</v>
          </cell>
        </row>
        <row r="730">
          <cell r="E730">
            <v>93</v>
          </cell>
        </row>
        <row r="731">
          <cell r="E731">
            <v>17195</v>
          </cell>
        </row>
        <row r="732">
          <cell r="E732">
            <v>9314</v>
          </cell>
        </row>
        <row r="733">
          <cell r="E733">
            <v>1778</v>
          </cell>
        </row>
        <row r="734">
          <cell r="E734">
            <v>56636</v>
          </cell>
        </row>
        <row r="735">
          <cell r="E735">
            <v>165268</v>
          </cell>
        </row>
        <row r="736">
          <cell r="E736">
            <v>28332</v>
          </cell>
        </row>
        <row r="737">
          <cell r="E737">
            <v>133866</v>
          </cell>
        </row>
        <row r="738">
          <cell r="E738">
            <v>69</v>
          </cell>
        </row>
        <row r="739">
          <cell r="E739">
            <v>2188</v>
          </cell>
        </row>
        <row r="740">
          <cell r="E740">
            <v>590</v>
          </cell>
        </row>
        <row r="741">
          <cell r="E741">
            <v>0</v>
          </cell>
        </row>
        <row r="742">
          <cell r="E742">
            <v>223</v>
          </cell>
        </row>
        <row r="743">
          <cell r="E743">
            <v>36486</v>
          </cell>
        </row>
        <row r="744">
          <cell r="E744">
            <v>1441</v>
          </cell>
        </row>
        <row r="745">
          <cell r="E745">
            <v>5950</v>
          </cell>
        </row>
        <row r="746">
          <cell r="E746">
            <v>13022</v>
          </cell>
        </row>
        <row r="747">
          <cell r="E747">
            <v>255</v>
          </cell>
        </row>
        <row r="748">
          <cell r="E748">
            <v>0</v>
          </cell>
        </row>
        <row r="749">
          <cell r="E749">
            <v>1858</v>
          </cell>
        </row>
        <row r="750">
          <cell r="E750">
            <v>7938</v>
          </cell>
        </row>
        <row r="751">
          <cell r="E751">
            <v>6022</v>
          </cell>
        </row>
        <row r="752">
          <cell r="E752">
            <v>4119</v>
          </cell>
        </row>
        <row r="753">
          <cell r="E753">
            <v>0</v>
          </cell>
        </row>
        <row r="754">
          <cell r="E754">
            <v>4010</v>
          </cell>
        </row>
        <row r="755">
          <cell r="E755">
            <v>109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9">
          <cell r="E769">
            <v>160544</v>
          </cell>
        </row>
        <row r="770">
          <cell r="E770">
            <v>65681</v>
          </cell>
        </row>
        <row r="771">
          <cell r="E771">
            <v>5867</v>
          </cell>
        </row>
        <row r="772">
          <cell r="E772">
            <v>88996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10234</v>
          </cell>
        </row>
        <row r="776">
          <cell r="E776">
            <v>0</v>
          </cell>
        </row>
        <row r="777">
          <cell r="E777">
            <v>10234</v>
          </cell>
        </row>
        <row r="778">
          <cell r="E778">
            <v>0</v>
          </cell>
        </row>
        <row r="779">
          <cell r="E779">
            <v>83197</v>
          </cell>
        </row>
        <row r="780">
          <cell r="E780">
            <v>3932993</v>
          </cell>
        </row>
        <row r="781">
          <cell r="E781">
            <v>222121</v>
          </cell>
        </row>
        <row r="782">
          <cell r="E782">
            <v>99606</v>
          </cell>
        </row>
        <row r="783">
          <cell r="E783">
            <v>0</v>
          </cell>
        </row>
        <row r="784">
          <cell r="E784">
            <v>122515</v>
          </cell>
        </row>
        <row r="785">
          <cell r="E785">
            <v>0</v>
          </cell>
        </row>
        <row r="786">
          <cell r="E786">
            <v>7118910</v>
          </cell>
        </row>
        <row r="787">
          <cell r="E787">
            <v>2489824</v>
          </cell>
        </row>
        <row r="788">
          <cell r="E788">
            <v>4629086</v>
          </cell>
        </row>
        <row r="789">
          <cell r="E789">
            <v>0</v>
          </cell>
        </row>
        <row r="790">
          <cell r="E790">
            <v>1820903</v>
          </cell>
        </row>
        <row r="791">
          <cell r="E791">
            <v>0</v>
          </cell>
        </row>
        <row r="792">
          <cell r="E792">
            <v>1820903</v>
          </cell>
        </row>
        <row r="794">
          <cell r="E794">
            <v>103499</v>
          </cell>
        </row>
        <row r="795">
          <cell r="E795">
            <v>103499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6584405</v>
          </cell>
        </row>
        <row r="799">
          <cell r="E799">
            <v>6584405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51601</v>
          </cell>
        </row>
        <row r="808">
          <cell r="E808">
            <v>51601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13443594</v>
          </cell>
        </row>
        <row r="816">
          <cell r="E816">
            <v>6721797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6721797</v>
          </cell>
        </row>
        <row r="820">
          <cell r="E820">
            <v>29345033</v>
          </cell>
        </row>
        <row r="821">
          <cell r="E821">
            <v>222121</v>
          </cell>
        </row>
        <row r="822">
          <cell r="E822">
            <v>99606</v>
          </cell>
        </row>
        <row r="823">
          <cell r="E823">
            <v>0</v>
          </cell>
        </row>
        <row r="824">
          <cell r="E824">
            <v>122515</v>
          </cell>
        </row>
        <row r="825">
          <cell r="E825">
            <v>0</v>
          </cell>
        </row>
        <row r="826">
          <cell r="E826">
            <v>7118910</v>
          </cell>
        </row>
        <row r="827">
          <cell r="E827">
            <v>2489824</v>
          </cell>
        </row>
        <row r="828">
          <cell r="E828">
            <v>4629086</v>
          </cell>
        </row>
        <row r="829">
          <cell r="E829">
            <v>0</v>
          </cell>
        </row>
        <row r="830">
          <cell r="E830">
            <v>1820903</v>
          </cell>
        </row>
        <row r="831">
          <cell r="E831">
            <v>0</v>
          </cell>
        </row>
        <row r="832">
          <cell r="E832">
            <v>1820903</v>
          </cell>
        </row>
        <row r="834">
          <cell r="E834">
            <v>103499</v>
          </cell>
        </row>
        <row r="835">
          <cell r="E835">
            <v>103499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6584405</v>
          </cell>
        </row>
        <row r="839">
          <cell r="E839">
            <v>6584405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51601</v>
          </cell>
        </row>
        <row r="848">
          <cell r="E848">
            <v>51601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13443594</v>
          </cell>
        </row>
        <row r="856">
          <cell r="E856">
            <v>6721797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6721797</v>
          </cell>
        </row>
        <row r="860">
          <cell r="E860">
            <v>29345033</v>
          </cell>
        </row>
        <row r="861">
          <cell r="E861">
            <v>114531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114531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13693432</v>
          </cell>
        </row>
        <row r="868">
          <cell r="E868">
            <v>4435</v>
          </cell>
        </row>
        <row r="869">
          <cell r="E869">
            <v>0</v>
          </cell>
        </row>
        <row r="870">
          <cell r="E870">
            <v>13688997</v>
          </cell>
        </row>
        <row r="871">
          <cell r="E871">
            <v>33380150</v>
          </cell>
        </row>
        <row r="872">
          <cell r="E872">
            <v>189746</v>
          </cell>
        </row>
        <row r="873">
          <cell r="E873">
            <v>108165</v>
          </cell>
        </row>
        <row r="874">
          <cell r="E874">
            <v>11806752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21275487</v>
          </cell>
        </row>
        <row r="879">
          <cell r="E879">
            <v>16328095</v>
          </cell>
        </row>
        <row r="880">
          <cell r="E880">
            <v>1486468</v>
          </cell>
        </row>
        <row r="881">
          <cell r="E881">
            <v>4516958</v>
          </cell>
        </row>
        <row r="882">
          <cell r="E882">
            <v>7438430</v>
          </cell>
        </row>
        <row r="883">
          <cell r="E883">
            <v>0</v>
          </cell>
        </row>
        <row r="884">
          <cell r="E884">
            <v>1452000</v>
          </cell>
        </row>
        <row r="885">
          <cell r="E885">
            <v>1261791</v>
          </cell>
        </row>
        <row r="886">
          <cell r="E886">
            <v>923</v>
          </cell>
        </row>
        <row r="887">
          <cell r="E887">
            <v>64200</v>
          </cell>
        </row>
        <row r="888">
          <cell r="E888">
            <v>83280</v>
          </cell>
        </row>
        <row r="889">
          <cell r="E889">
            <v>0</v>
          </cell>
        </row>
        <row r="890">
          <cell r="E890">
            <v>11617</v>
          </cell>
        </row>
        <row r="891">
          <cell r="E891">
            <v>107</v>
          </cell>
        </row>
        <row r="892">
          <cell r="E892">
            <v>0</v>
          </cell>
        </row>
        <row r="893">
          <cell r="E893">
            <v>12321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  <sheetName val="std tabel"/>
    </sheetNames>
    <sheetDataSet>
      <sheetData sheetId="0"/>
      <sheetData sheetId="1"/>
      <sheetData sheetId="2" refreshError="1">
        <row r="149">
          <cell r="C149">
            <v>-2177</v>
          </cell>
          <cell r="E149">
            <v>-2374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Cash CCI Detail"/>
      <sheetName val="Years"/>
      <sheetName val="Pilot"/>
      <sheetName val="Place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std tabel"/>
      <sheetName val="Settings"/>
      <sheetName val="BS"/>
      <sheetName val="5"/>
      <sheetName val="IS"/>
      <sheetName val="BY Line Item"/>
      <sheetName val="ИПН КЗ"/>
      <sheetName val="A-20"/>
      <sheetName val="US Dollar 2003"/>
      <sheetName val="SDR 2003"/>
      <sheetName val="Grouplist"/>
      <sheetName val="Main Menu"/>
      <sheetName val="ЯНВАРЬ"/>
      <sheetName val="MA2002 Master"/>
      <sheetName val="Group 2"/>
    </sheetNames>
    <sheetDataSet>
      <sheetData sheetId="0" refreshError="1">
        <row r="9">
          <cell r="D9" t="e">
            <v>#REF!</v>
          </cell>
        </row>
        <row r="11">
          <cell r="D11" t="e">
            <v>#REF!</v>
          </cell>
        </row>
        <row r="12">
          <cell r="D12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</sheetNames>
    <sheetDataSet>
      <sheetData sheetId="0"/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Tickmarks"/>
      <sheetName val="SETUP"/>
      <sheetName val="G-40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Sheet2"/>
      <sheetName val="28"/>
      <sheetName val="30"/>
      <sheetName val="31"/>
      <sheetName val="Sheet1"/>
      <sheetName val="15old"/>
      <sheetName val="резерв нач"/>
      <sheetName val="перестраховани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28">
          <cell r="C28">
            <v>-435345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-1"/>
      <sheetName val="G-30"/>
      <sheetName val="G-30.8"/>
      <sheetName val="G-30.9"/>
      <sheetName val="G-40"/>
      <sheetName val="G-50"/>
      <sheetName val="P-20"/>
      <sheetName val="G-50.1"/>
      <sheetName val="G-10"/>
      <sheetName val="G-60"/>
      <sheetName val="РЕП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DBK Leasing</v>
          </cell>
        </row>
        <row r="3">
          <cell r="B3">
            <v>39994</v>
          </cell>
        </row>
        <row r="19">
          <cell r="B19" t="str">
            <v>Code</v>
          </cell>
        </row>
        <row r="20">
          <cell r="B20" t="str">
            <v>[2]</v>
          </cell>
        </row>
        <row r="21">
          <cell r="B21" t="str">
            <v>MOM036_0068</v>
          </cell>
        </row>
        <row r="22">
          <cell r="B22" t="str">
            <v>MUX072_0001</v>
          </cell>
        </row>
        <row r="23">
          <cell r="B23" t="str">
            <v>MUM120_0001</v>
          </cell>
        </row>
        <row r="24">
          <cell r="B24" t="str">
            <v>MUM084_0001</v>
          </cell>
        </row>
        <row r="25">
          <cell r="B25" t="str">
            <v>MUM072_0003</v>
          </cell>
        </row>
        <row r="26">
          <cell r="B26" t="str">
            <v>Минфин РК</v>
          </cell>
        </row>
        <row r="27">
          <cell r="B27" t="str">
            <v>Минфин РК</v>
          </cell>
        </row>
        <row r="28">
          <cell r="B28" t="str">
            <v>MOM048_0037</v>
          </cell>
        </row>
        <row r="29">
          <cell r="B29" t="str">
            <v>Минфин РК</v>
          </cell>
        </row>
      </sheetData>
      <sheetData sheetId="1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GUV-Überleitung"/>
      <sheetName val="Anlagevermögen"/>
      <sheetName val="D_Opex"/>
      <sheetName val="Планы"/>
      <sheetName val="Anlageverm?gen"/>
      <sheetName val="PIT&amp;PP(2)"/>
      <sheetName val="fish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Лист3"/>
      <sheetName val="Anlagevermögen"/>
      <sheetName val="SMSTemp"/>
      <sheetName val="Планы"/>
      <sheetName val="XLR_NoRangeSheet"/>
      <sheetName val="Settings"/>
      <sheetName val="std tabel"/>
      <sheetName val="fish"/>
      <sheetName val="Links"/>
      <sheetName val="Lead"/>
      <sheetName val="July_03_Pg8"/>
      <sheetName val="Store"/>
      <sheetName val="Статьи"/>
      <sheetName val="26.Prepaid expenses"/>
      <sheetName val="GAAP TB 30.09.01  detail p&amp;l"/>
      <sheetName val="PBC_Cut-off"/>
      <sheetName val="Выбор"/>
      <sheetName val="Product Assumptions"/>
      <sheetName val="Product_Assumptions"/>
      <sheetName val="Перечень связанных сторон"/>
      <sheetName val="Budget"/>
      <sheetName val="Prices"/>
      <sheetName val="cant sim"/>
      <sheetName val="PLAC"/>
      <sheetName val="Счет-ф"/>
      <sheetName val="#ССЫЛКА"/>
      <sheetName val="CPI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Kyrg"/>
      <sheetName val="Anlagevermögen"/>
      <sheetName val="FA Movement "/>
      <sheetName val="depreciation testing"/>
      <sheetName val="Kyrg"/>
      <sheetName val="B 1"/>
      <sheetName val="BS"/>
      <sheetName val="Расчет_Ин"/>
      <sheetName val="5"/>
      <sheetName val="PYTB"/>
    </sheetNames>
    <sheetDataSet>
      <sheetData sheetId="0" refreshError="1">
        <row r="17">
          <cell r="C17">
            <v>109313.51</v>
          </cell>
          <cell r="E17">
            <v>67708.239999999991</v>
          </cell>
          <cell r="K17">
            <v>177021.75</v>
          </cell>
        </row>
        <row r="22">
          <cell r="E22">
            <v>-3093.88</v>
          </cell>
        </row>
        <row r="28">
          <cell r="C28">
            <v>-36223.100000000006</v>
          </cell>
          <cell r="K28">
            <v>-75054.5</v>
          </cell>
        </row>
        <row r="39">
          <cell r="I39">
            <v>73090.409999999989</v>
          </cell>
          <cell r="K39">
            <v>101967.25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.расх"/>
      <sheetName val="Содержание"/>
      <sheetName val="Статьи"/>
      <sheetName val="FA Movement Kyrg"/>
      <sheetName val="Anlagevermögen"/>
      <sheetName val="Links"/>
      <sheetName val="Lead"/>
      <sheetName val="Форма2"/>
      <sheetName val="Лист3"/>
    </sheetNames>
    <sheetDataSet>
      <sheetData sheetId="0"/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PIT&amp;PP(2)"/>
      <sheetName val="B 1"/>
      <sheetName val="A 100"/>
      <sheetName val="FA Movement Kyrg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justments"/>
      <sheetName val="TS RUS"/>
      <sheetName val="Cash Flow"/>
      <sheetName val="Def tax"/>
      <sheetName val="FA"/>
      <sheetName val="FS"/>
      <sheetName val="TS"/>
      <sheetName val="Detail - Current View"/>
      <sheetName val="Sheet1"/>
      <sheetName val="Tickmarks"/>
      <sheetName val="Transformation table  2002"/>
      <sheetName val="B 1"/>
      <sheetName val="K-1"/>
      <sheetName val="L-1"/>
      <sheetName val="N-1"/>
      <sheetName val="Prelim Cost"/>
      <sheetName val="Def"/>
      <sheetName val="- 1 -"/>
      <sheetName val="Intercompany transactions"/>
      <sheetName val="A 100"/>
      <sheetName val="список необх. инфо."/>
      <sheetName val="ОС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4">
          <cell r="D44">
            <v>-2318114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FA Movement "/>
      <sheetName val="Breakdowns "/>
      <sheetName val="Dep-ion"/>
      <sheetName val="depreciation testing"/>
      <sheetName val="XREF"/>
      <sheetName val="Tickmarks"/>
      <sheetName val="M-100"/>
      <sheetName val="FS"/>
      <sheetName val="10Cash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Transformation table  2002"/>
      <sheetName val="B 1"/>
      <sheetName val="A 100"/>
      <sheetName val="% threshhold(salary)"/>
      <sheetName val="Breakdown of guarantees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Movement schedule"/>
      <sheetName val="Disclosure (leasing)"/>
      <sheetName val="depreciation testing"/>
      <sheetName val=" threshhold"/>
      <sheetName val="Additions testing"/>
      <sheetName val="Tickmarks"/>
      <sheetName val="Disposals testing"/>
      <sheetName val=" threshold"/>
      <sheetName val="Leased Assets"/>
      <sheetName val="FA Movement-consolidated-2000"/>
      <sheetName val="depreciation testing (2)"/>
      <sheetName val="adds"/>
      <sheetName val="1651 "/>
      <sheetName val="FA Rollforward"/>
      <sheetName val="FA UZ"/>
      <sheetName val="Disposals"/>
      <sheetName val="GH_612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FA Movement "/>
      <sheetName val="LME_prices"/>
      <sheetName val="Movement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Task"/>
      <sheetName val="Cash Flow - CY Workings"/>
      <sheetName val="P&amp;L"/>
      <sheetName val="BS"/>
      <sheetName val="Loans"/>
      <sheetName val="Intangibles"/>
      <sheetName val="FA"/>
      <sheetName val="Provisions"/>
      <sheetName val="breakdown"/>
      <sheetName val="FS"/>
      <sheetName val="ЗАЛОГ"/>
    </sheetNames>
    <sheetDataSet>
      <sheetData sheetId="0"/>
      <sheetData sheetId="1"/>
      <sheetData sheetId="2">
        <row r="20">
          <cell r="B20">
            <v>2147586</v>
          </cell>
        </row>
      </sheetData>
      <sheetData sheetId="3"/>
      <sheetData sheetId="4"/>
      <sheetData sheetId="5"/>
      <sheetData sheetId="6"/>
      <sheetData sheetId="7">
        <row r="6">
          <cell r="B6">
            <v>38666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Additions testing"/>
      <sheetName val="Movement schedule"/>
      <sheetName val="depreciation testing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Ter_622"/>
      <sheetName val="Ter_621"/>
      <sheetName val="Venit for cross reff"/>
      <sheetName val="Ter_611"/>
      <sheetName val="Test of FA Installation"/>
      <sheetName val="Additions"/>
      <sheetName val="P&amp;L"/>
      <sheetName val="Provisions"/>
      <sheetName val="B 1"/>
      <sheetName val="Pilot"/>
      <sheetName val="Cash flow 2003 PBC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Additions testing"/>
      <sheetName val="Movement schedule"/>
      <sheetName val="depreciation testing"/>
      <sheetName val="Spreadsheet # 2"/>
      <sheetName val="FAR 04"/>
      <sheetName val="sonde_ 31-12-2006"/>
      <sheetName val="Rollforward"/>
      <sheetName val="FA Movement "/>
      <sheetName val="B"/>
      <sheetName val="Transformation table  2002"/>
      <sheetName val="F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  <sheetName val="Threshold"/>
      <sheetName val="Tickmarks"/>
      <sheetName val="Test of FA Installation"/>
      <sheetName val="Additions"/>
      <sheetName val="% threshhold(salary)"/>
      <sheetName val="P&amp;L"/>
      <sheetName val="Provisions"/>
      <sheetName val="breakdown"/>
      <sheetName val="Rollforward"/>
      <sheetName val="FAR 04"/>
      <sheetName val="PP&amp;E mvt for 2003"/>
      <sheetName val="COS calculation"/>
      <sheetName val="Spreadsheet # 2"/>
    </sheetNames>
    <sheetDataSet>
      <sheetData sheetId="0" refreshError="1">
        <row r="16">
          <cell r="G16">
            <v>4073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>
        <row r="5">
          <cell r="B5">
            <v>20064.667000000001</v>
          </cell>
        </row>
        <row r="6">
          <cell r="C6">
            <v>85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Datasheet"/>
      <sheetName val="FA Movement Kyrg"/>
      <sheetName val="Additions_Disposals"/>
      <sheetName val="Лист6 (2)"/>
      <sheetName val="Def"/>
      <sheetName val="Additions testing"/>
      <sheetName val="Movement schedule"/>
      <sheetName val="FAR 0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depreciation testing"/>
      <sheetName val="Rollforward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справка"/>
      <sheetName val="Test of FA Installation"/>
      <sheetName val="Add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Disclosures"/>
      <sheetName val="BHPP"/>
      <sheetName val="Bcutoff"/>
      <sheetName val="Unusual transactions"/>
      <sheetName val="CHEPS"/>
      <sheetName val="Ccutoff"/>
      <sheetName val="THEPS"/>
      <sheetName val="Tcutoff"/>
      <sheetName val="OshHPP"/>
      <sheetName val="LE"/>
      <sheetName val="AHEPS"/>
      <sheetName val="XREF"/>
      <sheetName val="Tickmarks"/>
      <sheetName val="reconcile"/>
      <sheetName val="Sheet1"/>
      <sheetName val="Conlist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XLR_NoRangeSheet"/>
      <sheetName val="Rollforward"/>
      <sheetName val="Test of FA Installation"/>
      <sheetName val="Additions"/>
      <sheetName val="Datasheet"/>
      <sheetName val="Март"/>
      <sheetName val="Сентябрь"/>
      <sheetName val="Квартал"/>
      <sheetName val="Январь"/>
      <sheetName val="Декабрь"/>
      <sheetName val="Ноябрь"/>
      <sheetName val="summary"/>
      <sheetName val="Worksheet in (C) 6151 Accounts "/>
      <sheetName val="INSTRUCTIONS"/>
      <sheetName val="Production Data Input"/>
      <sheetName val="FA movement s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</sheetNames>
    <sheetDataSet>
      <sheetData sheetId="0" refreshError="1">
        <row r="15">
          <cell r="D15" t="str">
            <v>GL</v>
          </cell>
        </row>
        <row r="44">
          <cell r="C44">
            <v>620764.84000000008</v>
          </cell>
          <cell r="D44" t="str">
            <v>!</v>
          </cell>
        </row>
      </sheetData>
      <sheetData sheetId="1" refreshError="1">
        <row r="17">
          <cell r="P17" t="str">
            <v>GL</v>
          </cell>
        </row>
        <row r="20">
          <cell r="O20">
            <v>119927.58</v>
          </cell>
        </row>
      </sheetData>
      <sheetData sheetId="2" refreshError="1">
        <row r="15">
          <cell r="P15" t="str">
            <v>GL</v>
          </cell>
        </row>
        <row r="16">
          <cell r="O16">
            <v>2404864.4500000002</v>
          </cell>
          <cell r="P16" t="str">
            <v>!</v>
          </cell>
        </row>
      </sheetData>
      <sheetData sheetId="3" refreshError="1">
        <row r="18">
          <cell r="O18">
            <v>369779.94</v>
          </cell>
        </row>
      </sheetData>
      <sheetData sheetId="4" refreshError="1"/>
      <sheetData sheetId="5" refreshError="1">
        <row r="17">
          <cell r="O17">
            <v>674792.71000000008</v>
          </cell>
        </row>
        <row r="18">
          <cell r="O18">
            <v>1413898.9800000002</v>
          </cell>
        </row>
      </sheetData>
      <sheetData sheetId="6" refreshError="1">
        <row r="16">
          <cell r="P16" t="str">
            <v>GL</v>
          </cell>
        </row>
        <row r="17">
          <cell r="O17">
            <v>674792.71000000008</v>
          </cell>
        </row>
      </sheetData>
      <sheetData sheetId="7" refreshError="1">
        <row r="15">
          <cell r="P15" t="str">
            <v>GL</v>
          </cell>
        </row>
        <row r="16">
          <cell r="P16" t="str">
            <v>GL</v>
          </cell>
        </row>
        <row r="17">
          <cell r="O17">
            <v>423663.33000000007</v>
          </cell>
          <cell r="P17" t="str">
            <v>!</v>
          </cell>
        </row>
      </sheetData>
      <sheetData sheetId="8" refreshError="1">
        <row r="15">
          <cell r="P15" t="str">
            <v>GL</v>
          </cell>
        </row>
        <row r="16">
          <cell r="O16">
            <v>438998.77</v>
          </cell>
          <cell r="P16" t="str">
            <v>!</v>
          </cell>
        </row>
        <row r="17">
          <cell r="P17" t="str">
            <v>!</v>
          </cell>
        </row>
      </sheetData>
      <sheetData sheetId="9" refreshError="1">
        <row r="3">
          <cell r="A3">
            <v>25461.85</v>
          </cell>
        </row>
        <row r="16">
          <cell r="O16">
            <v>210157.7</v>
          </cell>
        </row>
      </sheetData>
      <sheetData sheetId="10" refreshError="1">
        <row r="3">
          <cell r="A3">
            <v>25461.85</v>
          </cell>
          <cell r="B3">
            <v>25462</v>
          </cell>
          <cell r="D3" t="str">
            <v>Administrative Combined Leadsheet</v>
          </cell>
          <cell r="E3" t="str">
            <v>!</v>
          </cell>
        </row>
        <row r="4">
          <cell r="A4">
            <v>119927.58</v>
          </cell>
          <cell r="B4">
            <v>119928</v>
          </cell>
          <cell r="D4" t="str">
            <v>Administrative Combined Leadsheet</v>
          </cell>
          <cell r="E4" t="str">
            <v>!</v>
          </cell>
        </row>
        <row r="5">
          <cell r="A5">
            <v>369779.94</v>
          </cell>
          <cell r="B5">
            <v>369780</v>
          </cell>
          <cell r="D5" t="str">
            <v>Administrative Combined Leadsheet</v>
          </cell>
          <cell r="E5" t="str">
            <v>!</v>
          </cell>
        </row>
        <row r="6">
          <cell r="A6">
            <v>620764.84000000008</v>
          </cell>
          <cell r="B6">
            <v>620765</v>
          </cell>
          <cell r="D6" t="str">
            <v>Administrative Combined Leadsheet</v>
          </cell>
          <cell r="E6" t="str">
            <v>!</v>
          </cell>
        </row>
        <row r="7">
          <cell r="A7">
            <v>2404864.4500000002</v>
          </cell>
          <cell r="B7">
            <v>2404864</v>
          </cell>
          <cell r="D7" t="str">
            <v>Administrative Combined Leadsheet</v>
          </cell>
          <cell r="E7" t="str">
            <v>!</v>
          </cell>
        </row>
        <row r="8">
          <cell r="A8">
            <v>1555845.97</v>
          </cell>
          <cell r="B8">
            <v>1555846</v>
          </cell>
          <cell r="D8" t="str">
            <v>Administrative Combined Leadsheet</v>
          </cell>
          <cell r="E8" t="str">
            <v>!</v>
          </cell>
        </row>
        <row r="9">
          <cell r="A9">
            <v>119014.37999999999</v>
          </cell>
          <cell r="B9">
            <v>119014</v>
          </cell>
          <cell r="D9" t="str">
            <v>Administrative Combined Leadsheet</v>
          </cell>
          <cell r="E9" t="str">
            <v>!</v>
          </cell>
        </row>
        <row r="10">
          <cell r="A10">
            <v>1413898.9800000002</v>
          </cell>
          <cell r="B10">
            <v>1413899</v>
          </cell>
          <cell r="D10" t="str">
            <v>Administrative Combined Leadsheet</v>
          </cell>
          <cell r="E10" t="str">
            <v>!</v>
          </cell>
        </row>
        <row r="11">
          <cell r="A11">
            <v>423663.33000000007</v>
          </cell>
          <cell r="B11">
            <v>423663</v>
          </cell>
          <cell r="D11" t="str">
            <v>Administrative Combined Leadsheet</v>
          </cell>
          <cell r="E11" t="str">
            <v>!</v>
          </cell>
        </row>
        <row r="12">
          <cell r="A12">
            <v>674792.71000000008</v>
          </cell>
          <cell r="B12">
            <v>674793</v>
          </cell>
          <cell r="D12" t="str">
            <v>Administrative Combined Leadsheet</v>
          </cell>
          <cell r="E12" t="str">
            <v>!</v>
          </cell>
        </row>
        <row r="13">
          <cell r="A13">
            <v>438998.77</v>
          </cell>
          <cell r="B13">
            <v>438999</v>
          </cell>
          <cell r="D13" t="str">
            <v>Administrative Combined Leadsheet</v>
          </cell>
          <cell r="E13" t="str">
            <v>!</v>
          </cell>
        </row>
        <row r="14">
          <cell r="A14">
            <v>210157.7</v>
          </cell>
          <cell r="B14">
            <v>210158</v>
          </cell>
          <cell r="D14" t="str">
            <v>Administrative Combined Leadsheet</v>
          </cell>
          <cell r="E14" t="str">
            <v>!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</sheetNames>
    <sheetDataSet>
      <sheetData sheetId="0" refreshError="1"/>
      <sheetData sheetId="1" refreshError="1">
        <row r="2">
          <cell r="A2">
            <v>8942</v>
          </cell>
          <cell r="B2">
            <v>8942</v>
          </cell>
          <cell r="D2" t="str">
            <v>FEE AND COMMISSION EXPENSE Leadsheet</v>
          </cell>
          <cell r="E2" t="str">
            <v>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  <sheetName val="DD Reserv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Intercompany transactions"/>
      <sheetName val="AHEPS"/>
      <sheetName val="OshHPP"/>
      <sheetName val="BHPP"/>
      <sheetName val="XREF"/>
      <sheetName val="t0_name"/>
      <sheetName val="PIT&amp;PP(2)"/>
      <sheetName val="XLR_NoRangeSheet"/>
      <sheetName val="А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п 15"/>
      <sheetName val="ЯНВАРЬ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Статьи"/>
      <sheetName val="АФ"/>
      <sheetName val="Форма2"/>
      <sheetName val="ЯНВАРЬ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База"/>
      <sheetName val="ЯНВАРЬ"/>
      <sheetName val="Форма2"/>
      <sheetName val="Лист2"/>
      <sheetName val="Актив(1)"/>
    </sheetNames>
    <sheetDataSet>
      <sheetData sheetId="0"/>
      <sheetData sheetId="1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 refreshError="1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
тенге</v>
          </cell>
          <cell r="C1" t="str">
            <v>Средневзвешенный курс</v>
          </cell>
          <cell r="D1" t="str">
            <v>Объем, 
тыс.
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 xml:space="preserve">Объем
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плвед"/>
      <sheetName val="расч ведомость"/>
      <sheetName val="справка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ДДСАБ"/>
      <sheetName val="ДДСККБ"/>
      <sheetName val="комплекс работ калькуляции  2"/>
      <sheetName val="комплекс работ калькуляции 1"/>
      <sheetName val="справка"/>
      <sheetName val="МО 0012"/>
      <sheetName val="Ввод"/>
      <sheetName val="ЯНВАРЬ"/>
      <sheetName val="12 из 57 АЗС"/>
      <sheetName val="Константы"/>
      <sheetName val="П"/>
      <sheetName val="Обoрот.баланс и его формы 1.01"/>
      <sheetName val="Cost 99v98"/>
      <sheetName val="класс"/>
      <sheetName val="Памятка_по_заполнению"/>
      <sheetName val="МО_0012"/>
      <sheetName val="Cost_99v98"/>
      <sheetName val="12_из_57_АЗС"/>
      <sheetName val="Лист3"/>
      <sheetName val="ведомость"/>
      <sheetName val="База"/>
      <sheetName val="OS01_6OZ"/>
    </sheetNames>
    <sheetDataSet>
      <sheetData sheetId="0">
        <row r="48">
          <cell r="C48">
            <v>0</v>
          </cell>
        </row>
      </sheetData>
      <sheetData sheetId="1"/>
      <sheetData sheetId="2" refreshError="1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misc"/>
      <sheetName val="справка"/>
      <sheetName val="FA movement schedule"/>
      <sheetName val="FA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ф.2"/>
      <sheetName val="расшиф-март 2014"/>
      <sheetName val="расшифровка март2013"/>
      <sheetName val="5440"/>
      <sheetName val="7210 - 2014"/>
      <sheetName val="ОСВ -2014"/>
      <sheetName val="капитал 2014"/>
    </sheetNames>
    <sheetDataSet>
      <sheetData sheetId="0" refreshError="1"/>
      <sheetData sheetId="1" refreshError="1"/>
      <sheetData sheetId="2">
        <row r="82">
          <cell r="E82">
            <v>-101404.77717999999</v>
          </cell>
        </row>
        <row r="83">
          <cell r="E83">
            <v>-2817.3434300000004</v>
          </cell>
        </row>
        <row r="84">
          <cell r="E84">
            <v>-3733.2839800000002</v>
          </cell>
        </row>
        <row r="85">
          <cell r="E85">
            <v>-32902.60202000002</v>
          </cell>
        </row>
      </sheetData>
      <sheetData sheetId="3" refreshError="1"/>
      <sheetData sheetId="4">
        <row r="236">
          <cell r="E236">
            <v>1850.1232500000001</v>
          </cell>
        </row>
        <row r="237">
          <cell r="E237">
            <v>201613.70005000001</v>
          </cell>
        </row>
        <row r="238">
          <cell r="E238">
            <v>4358.9489199999998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1"/>
  <sheetViews>
    <sheetView tabSelected="1" view="pageBreakPreview" topLeftCell="A28" zoomScaleSheetLayoutView="100" workbookViewId="0">
      <selection activeCell="B39" sqref="B39"/>
    </sheetView>
  </sheetViews>
  <sheetFormatPr defaultColWidth="10.28515625" defaultRowHeight="15"/>
  <cols>
    <col min="1" max="1" width="70.28515625" customWidth="1"/>
    <col min="2" max="2" width="18.28515625" customWidth="1"/>
    <col min="3" max="3" width="20.28515625" customWidth="1"/>
  </cols>
  <sheetData>
    <row r="1" spans="1:3" ht="15.75">
      <c r="A1" s="33"/>
      <c r="B1" s="155"/>
      <c r="C1" s="155"/>
    </row>
    <row r="2" spans="1:3" ht="15.75">
      <c r="A2" s="156" t="s">
        <v>33</v>
      </c>
      <c r="B2" s="156"/>
      <c r="C2" s="156"/>
    </row>
    <row r="3" spans="1:3" ht="15.75" customHeight="1">
      <c r="A3" s="156" t="s">
        <v>34</v>
      </c>
      <c r="B3" s="156"/>
      <c r="C3" s="156"/>
    </row>
    <row r="4" spans="1:3" ht="15.75">
      <c r="A4" s="157" t="s">
        <v>81</v>
      </c>
      <c r="B4" s="157"/>
      <c r="C4" s="157"/>
    </row>
    <row r="5" spans="1:3" ht="15.75">
      <c r="A5" s="61"/>
      <c r="B5" s="61"/>
      <c r="C5" s="61"/>
    </row>
    <row r="6" spans="1:3" ht="16.5" thickBot="1">
      <c r="A6" s="33"/>
      <c r="B6" s="33"/>
      <c r="C6" s="60" t="s">
        <v>0</v>
      </c>
    </row>
    <row r="7" spans="1:3" ht="16.5" thickBot="1">
      <c r="A7" s="34"/>
      <c r="B7" s="35">
        <v>41729</v>
      </c>
      <c r="C7" s="35" t="s">
        <v>65</v>
      </c>
    </row>
    <row r="8" spans="1:3" ht="15.75">
      <c r="A8" s="36"/>
      <c r="B8" s="37"/>
      <c r="C8" s="38"/>
    </row>
    <row r="9" spans="1:3" ht="15.75">
      <c r="A9" s="39" t="s">
        <v>35</v>
      </c>
      <c r="B9" s="40"/>
      <c r="C9" s="41"/>
    </row>
    <row r="10" spans="1:3" ht="15.75">
      <c r="A10" s="42" t="s">
        <v>36</v>
      </c>
      <c r="B10" s="55">
        <v>826861</v>
      </c>
      <c r="C10" s="43">
        <v>1436672</v>
      </c>
    </row>
    <row r="11" spans="1:3" ht="15.75">
      <c r="A11" s="42" t="s">
        <v>37</v>
      </c>
      <c r="B11" s="55">
        <v>9604709</v>
      </c>
      <c r="C11" s="43">
        <v>8924847</v>
      </c>
    </row>
    <row r="12" spans="1:3" ht="15.75">
      <c r="A12" s="45" t="s">
        <v>38</v>
      </c>
      <c r="B12" s="55">
        <v>25396443</v>
      </c>
      <c r="C12" s="43">
        <v>16149962</v>
      </c>
    </row>
    <row r="13" spans="1:3" ht="15.75">
      <c r="A13" s="42" t="s">
        <v>39</v>
      </c>
      <c r="B13" s="55">
        <v>4132625</v>
      </c>
      <c r="C13" s="43">
        <v>4071493</v>
      </c>
    </row>
    <row r="14" spans="1:3" ht="15.75">
      <c r="A14" s="45" t="s">
        <v>40</v>
      </c>
      <c r="B14" s="55">
        <v>1222326</v>
      </c>
      <c r="C14" s="43">
        <v>1078732</v>
      </c>
    </row>
    <row r="15" spans="1:3" ht="15.75">
      <c r="A15" s="45" t="s">
        <v>41</v>
      </c>
      <c r="B15" s="55">
        <v>379052</v>
      </c>
      <c r="C15" s="43">
        <v>11308334</v>
      </c>
    </row>
    <row r="16" spans="1:3" ht="15.75">
      <c r="A16" s="42" t="s">
        <v>42</v>
      </c>
      <c r="B16" s="55">
        <v>13746</v>
      </c>
      <c r="C16" s="43">
        <v>15596</v>
      </c>
    </row>
    <row r="17" spans="1:3" ht="16.5" thickBot="1">
      <c r="A17" s="42" t="s">
        <v>43</v>
      </c>
      <c r="B17" s="55">
        <v>232616</v>
      </c>
      <c r="C17" s="43">
        <v>245458</v>
      </c>
    </row>
    <row r="18" spans="1:3" ht="16.5" thickBot="1">
      <c r="A18" s="47" t="s">
        <v>44</v>
      </c>
      <c r="B18" s="48">
        <f>SUM(B10:B17)</f>
        <v>41808378</v>
      </c>
      <c r="C18" s="48">
        <f>SUM(C10:C17)</f>
        <v>43231094</v>
      </c>
    </row>
    <row r="19" spans="1:3" ht="15.75">
      <c r="A19" s="49"/>
      <c r="B19" s="50"/>
      <c r="C19" s="51"/>
    </row>
    <row r="20" spans="1:3" ht="15.75">
      <c r="A20" s="39" t="s">
        <v>45</v>
      </c>
      <c r="B20" s="52"/>
      <c r="C20" s="43"/>
    </row>
    <row r="21" spans="1:3" ht="15.75">
      <c r="A21" s="42" t="s">
        <v>46</v>
      </c>
      <c r="B21" s="55">
        <v>16531842</v>
      </c>
      <c r="C21" s="43">
        <v>15597580</v>
      </c>
    </row>
    <row r="22" spans="1:3" ht="15.75">
      <c r="A22" s="42" t="s">
        <v>47</v>
      </c>
      <c r="B22" s="55">
        <v>5070648</v>
      </c>
      <c r="C22" s="43">
        <v>5184610</v>
      </c>
    </row>
    <row r="23" spans="1:3" ht="15.75">
      <c r="A23" s="45" t="s">
        <v>62</v>
      </c>
      <c r="B23" s="55">
        <v>470922</v>
      </c>
      <c r="C23" s="43">
        <v>2132952</v>
      </c>
    </row>
    <row r="24" spans="1:3" ht="15.75">
      <c r="A24" s="45" t="s">
        <v>49</v>
      </c>
      <c r="B24" s="55">
        <v>105126</v>
      </c>
      <c r="C24" s="43">
        <v>647200</v>
      </c>
    </row>
    <row r="25" spans="1:3" ht="15.75">
      <c r="A25" s="45" t="s">
        <v>50</v>
      </c>
      <c r="B25" s="55">
        <v>5130499</v>
      </c>
      <c r="C25" s="43">
        <v>5229745</v>
      </c>
    </row>
    <row r="26" spans="1:3" ht="16.5" thickBot="1">
      <c r="A26" s="42" t="s">
        <v>51</v>
      </c>
      <c r="B26" s="55">
        <v>119021</v>
      </c>
      <c r="C26" s="43">
        <v>122394</v>
      </c>
    </row>
    <row r="27" spans="1:3" ht="16.5" thickBot="1">
      <c r="A27" s="47" t="s">
        <v>52</v>
      </c>
      <c r="B27" s="53">
        <f>SUM(B21:B26)</f>
        <v>27428058</v>
      </c>
      <c r="C27" s="53">
        <f>SUM(C21:C26)</f>
        <v>28914481</v>
      </c>
    </row>
    <row r="28" spans="1:3" ht="15.75">
      <c r="A28" s="49"/>
      <c r="B28" s="54"/>
      <c r="C28" s="51"/>
    </row>
    <row r="29" spans="1:3" ht="15.75">
      <c r="A29" s="39" t="s">
        <v>53</v>
      </c>
      <c r="B29" s="44"/>
      <c r="C29" s="43"/>
    </row>
    <row r="30" spans="1:3" ht="15.75">
      <c r="A30" s="42" t="s">
        <v>54</v>
      </c>
      <c r="B30" s="55">
        <v>22129658</v>
      </c>
      <c r="C30" s="43">
        <v>22129658</v>
      </c>
    </row>
    <row r="31" spans="1:3" ht="30">
      <c r="A31" s="42" t="s">
        <v>55</v>
      </c>
      <c r="B31" s="55">
        <v>-313061</v>
      </c>
      <c r="C31" s="43">
        <v>-313283</v>
      </c>
    </row>
    <row r="32" spans="1:3" ht="15.75">
      <c r="A32" s="42" t="s">
        <v>56</v>
      </c>
      <c r="B32" s="72">
        <v>-7499762</v>
      </c>
      <c r="C32" s="73">
        <v>-2657881</v>
      </c>
    </row>
    <row r="33" spans="1:3" ht="16.5" thickBot="1">
      <c r="A33" s="46" t="s">
        <v>57</v>
      </c>
      <c r="B33" s="72">
        <v>63485</v>
      </c>
      <c r="C33" s="73">
        <v>-4841881</v>
      </c>
    </row>
    <row r="34" spans="1:3" ht="16.5" thickBot="1">
      <c r="A34" s="56" t="s">
        <v>58</v>
      </c>
      <c r="B34" s="57">
        <f>SUM(B30:B33)</f>
        <v>14380320</v>
      </c>
      <c r="C34" s="57">
        <f>SUM(C30:C33)</f>
        <v>14316613</v>
      </c>
    </row>
    <row r="35" spans="1:3" ht="16.5" thickBot="1">
      <c r="A35" s="47" t="s">
        <v>59</v>
      </c>
      <c r="B35" s="53">
        <f>B27+B34</f>
        <v>41808378</v>
      </c>
      <c r="C35" s="53">
        <f>C27+C34</f>
        <v>43231094</v>
      </c>
    </row>
    <row r="36" spans="1:3" ht="15.75">
      <c r="A36" s="152" t="s">
        <v>125</v>
      </c>
      <c r="B36" s="150"/>
      <c r="C36" s="151"/>
    </row>
    <row r="37" spans="1:3" ht="15.75">
      <c r="A37" s="58"/>
      <c r="B37" s="59"/>
      <c r="C37" s="59"/>
    </row>
    <row r="38" spans="1:3" ht="15.75">
      <c r="A38" s="30" t="s">
        <v>30</v>
      </c>
      <c r="B38" s="31"/>
      <c r="C38" s="32" t="s">
        <v>82</v>
      </c>
    </row>
    <row r="39" spans="1:3" ht="15.75">
      <c r="A39" s="30"/>
      <c r="B39" s="59"/>
      <c r="C39" s="32"/>
    </row>
    <row r="40" spans="1:3" ht="15.75">
      <c r="A40" s="30" t="s">
        <v>31</v>
      </c>
      <c r="B40" s="59"/>
      <c r="C40" s="32" t="s">
        <v>60</v>
      </c>
    </row>
    <row r="41" spans="1:3">
      <c r="B41" s="75"/>
    </row>
  </sheetData>
  <mergeCells count="4">
    <mergeCell ref="B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5"/>
  <sheetViews>
    <sheetView view="pageBreakPreview" zoomScaleNormal="85" zoomScaleSheetLayoutView="100" workbookViewId="0"/>
  </sheetViews>
  <sheetFormatPr defaultColWidth="10.42578125" defaultRowHeight="15.75" outlineLevelCol="1"/>
  <cols>
    <col min="1" max="1" width="84.85546875" style="1" customWidth="1"/>
    <col min="2" max="2" width="18.140625" style="1" customWidth="1" outlineLevel="1"/>
    <col min="3" max="3" width="23.5703125" style="1" customWidth="1"/>
    <col min="4" max="26" width="8.5703125" style="2" customWidth="1"/>
    <col min="27" max="29" width="1.140625" style="2" customWidth="1"/>
    <col min="30" max="16384" width="10.42578125" style="2"/>
  </cols>
  <sheetData>
    <row r="1" spans="1:4">
      <c r="A1" s="62"/>
      <c r="B1" s="158"/>
      <c r="C1" s="158"/>
    </row>
    <row r="2" spans="1:4" ht="18.75">
      <c r="A2" s="159" t="s">
        <v>66</v>
      </c>
      <c r="B2" s="159"/>
      <c r="C2" s="159"/>
    </row>
    <row r="3" spans="1:4" ht="19.5" customHeight="1">
      <c r="A3" s="159" t="s">
        <v>28</v>
      </c>
      <c r="B3" s="159"/>
      <c r="C3" s="159"/>
    </row>
    <row r="4" spans="1:4" ht="18.75">
      <c r="A4" s="159" t="s">
        <v>103</v>
      </c>
      <c r="B4" s="159"/>
      <c r="C4" s="63"/>
    </row>
    <row r="5" spans="1:4">
      <c r="A5" s="64"/>
      <c r="B5" s="65"/>
      <c r="C5" s="65"/>
    </row>
    <row r="6" spans="1:4" ht="16.5" thickBot="1">
      <c r="A6" s="66"/>
      <c r="B6" s="66"/>
      <c r="C6" s="66" t="s">
        <v>67</v>
      </c>
    </row>
    <row r="7" spans="1:4" ht="16.5" thickBot="1">
      <c r="A7" s="28"/>
      <c r="B7" s="29">
        <v>41729</v>
      </c>
      <c r="C7" s="76">
        <v>41364</v>
      </c>
    </row>
    <row r="8" spans="1:4">
      <c r="A8" s="67" t="s">
        <v>1</v>
      </c>
      <c r="B8" s="68">
        <f>SUM(B9:B14)</f>
        <v>576286</v>
      </c>
      <c r="C8" s="69">
        <f>SUM(C9:C14)</f>
        <v>682969</v>
      </c>
      <c r="D8" s="74"/>
    </row>
    <row r="9" spans="1:4">
      <c r="A9" s="4" t="s">
        <v>2</v>
      </c>
      <c r="B9" s="8"/>
      <c r="C9" s="9"/>
    </row>
    <row r="10" spans="1:4">
      <c r="A10" s="4" t="s">
        <v>3</v>
      </c>
      <c r="B10" s="8">
        <v>60909</v>
      </c>
      <c r="C10" s="9">
        <v>60910</v>
      </c>
    </row>
    <row r="11" spans="1:4">
      <c r="A11" s="4" t="s">
        <v>4</v>
      </c>
      <c r="B11" s="8"/>
      <c r="C11" s="9"/>
    </row>
    <row r="12" spans="1:4">
      <c r="A12" s="4" t="s">
        <v>5</v>
      </c>
      <c r="B12" s="8">
        <v>387322</v>
      </c>
      <c r="C12" s="9">
        <v>580511</v>
      </c>
    </row>
    <row r="13" spans="1:4">
      <c r="A13" s="4" t="s">
        <v>6</v>
      </c>
      <c r="B13" s="8">
        <v>123375</v>
      </c>
      <c r="C13" s="9">
        <v>41548</v>
      </c>
    </row>
    <row r="14" spans="1:4">
      <c r="A14" s="4" t="s">
        <v>61</v>
      </c>
      <c r="B14" s="17">
        <v>4680</v>
      </c>
      <c r="C14" s="18">
        <v>0</v>
      </c>
    </row>
    <row r="15" spans="1:4">
      <c r="A15" s="5"/>
      <c r="B15" s="8"/>
      <c r="C15" s="9"/>
    </row>
    <row r="16" spans="1:4">
      <c r="A16" s="3" t="s">
        <v>7</v>
      </c>
      <c r="B16" s="15">
        <f>SUM(B17:B24)</f>
        <v>-200384</v>
      </c>
      <c r="C16" s="16">
        <f>SUM(C17:C24)</f>
        <v>-405384</v>
      </c>
    </row>
    <row r="17" spans="1:3">
      <c r="A17" s="6" t="s">
        <v>8</v>
      </c>
      <c r="B17" s="17">
        <v>-94830</v>
      </c>
      <c r="C17" s="18">
        <v>-95299</v>
      </c>
    </row>
    <row r="18" spans="1:3">
      <c r="A18" s="6" t="s">
        <v>9</v>
      </c>
      <c r="B18" s="8"/>
      <c r="C18" s="9"/>
    </row>
    <row r="19" spans="1:3">
      <c r="A19" s="6" t="s">
        <v>10</v>
      </c>
      <c r="B19" s="17"/>
      <c r="C19" s="18"/>
    </row>
    <row r="20" spans="1:3">
      <c r="A20" s="4" t="s">
        <v>48</v>
      </c>
      <c r="B20" s="17">
        <v>0</v>
      </c>
      <c r="C20" s="18">
        <v>-4281</v>
      </c>
    </row>
    <row r="21" spans="1:3">
      <c r="A21" s="4" t="s">
        <v>11</v>
      </c>
      <c r="B21" s="17">
        <v>-105554</v>
      </c>
      <c r="C21" s="18">
        <v>-305804</v>
      </c>
    </row>
    <row r="22" spans="1:3">
      <c r="A22" s="6" t="s">
        <v>12</v>
      </c>
      <c r="B22" s="17"/>
      <c r="C22" s="18"/>
    </row>
    <row r="23" spans="1:3">
      <c r="A23" s="6" t="s">
        <v>13</v>
      </c>
      <c r="B23" s="7"/>
      <c r="C23" s="19"/>
    </row>
    <row r="24" spans="1:3">
      <c r="A24" s="6" t="s">
        <v>14</v>
      </c>
      <c r="B24" s="8"/>
      <c r="C24" s="9"/>
    </row>
    <row r="25" spans="1:3">
      <c r="A25" s="3" t="s">
        <v>68</v>
      </c>
      <c r="B25" s="20">
        <f>B8+B16</f>
        <v>375902</v>
      </c>
      <c r="C25" s="26">
        <f>C8+C16</f>
        <v>277585</v>
      </c>
    </row>
    <row r="26" spans="1:3">
      <c r="A26" s="5"/>
      <c r="B26" s="20"/>
      <c r="C26" s="22"/>
    </row>
    <row r="27" spans="1:3" ht="49.5" customHeight="1">
      <c r="A27" s="6" t="s">
        <v>69</v>
      </c>
      <c r="B27" s="23">
        <v>540793</v>
      </c>
      <c r="C27" s="27">
        <v>101229</v>
      </c>
    </row>
    <row r="28" spans="1:3">
      <c r="A28" s="6" t="s">
        <v>15</v>
      </c>
      <c r="B28" s="23">
        <v>-646220</v>
      </c>
      <c r="C28" s="27">
        <v>15732</v>
      </c>
    </row>
    <row r="29" spans="1:3">
      <c r="A29" s="6" t="s">
        <v>17</v>
      </c>
      <c r="B29" s="23">
        <v>75</v>
      </c>
      <c r="C29" s="27">
        <v>0</v>
      </c>
    </row>
    <row r="30" spans="1:3" ht="31.5">
      <c r="A30" s="6" t="s">
        <v>16</v>
      </c>
      <c r="B30" s="24"/>
      <c r="C30" s="22"/>
    </row>
    <row r="31" spans="1:3">
      <c r="A31" s="6" t="s">
        <v>18</v>
      </c>
      <c r="B31" s="23">
        <v>54511</v>
      </c>
      <c r="C31" s="22">
        <v>-88545</v>
      </c>
    </row>
    <row r="32" spans="1:3">
      <c r="A32" s="3" t="s">
        <v>70</v>
      </c>
      <c r="B32" s="25">
        <f>SUM(B25:B31)</f>
        <v>325061</v>
      </c>
      <c r="C32" s="25">
        <f>SUM(C25:C31)</f>
        <v>306001</v>
      </c>
    </row>
    <row r="33" spans="1:3">
      <c r="A33" s="5"/>
      <c r="B33" s="24"/>
      <c r="C33" s="22"/>
    </row>
    <row r="34" spans="1:3" ht="31.5">
      <c r="A34" s="6" t="s">
        <v>19</v>
      </c>
      <c r="B34" s="24"/>
      <c r="C34" s="22">
        <v>-64055</v>
      </c>
    </row>
    <row r="35" spans="1:3">
      <c r="A35" s="6" t="s">
        <v>20</v>
      </c>
      <c r="B35" s="24"/>
      <c r="C35" s="22"/>
    </row>
    <row r="36" spans="1:3" ht="31.5">
      <c r="A36" s="6" t="s">
        <v>21</v>
      </c>
      <c r="B36" s="24"/>
      <c r="C36" s="22"/>
    </row>
    <row r="37" spans="1:3">
      <c r="A37" s="6" t="s">
        <v>22</v>
      </c>
      <c r="B37" s="24"/>
      <c r="C37" s="22">
        <v>-79401</v>
      </c>
    </row>
    <row r="38" spans="1:3" ht="31.5">
      <c r="A38" s="70" t="s">
        <v>63</v>
      </c>
      <c r="B38" s="24"/>
      <c r="C38" s="22"/>
    </row>
    <row r="39" spans="1:3">
      <c r="A39" s="6" t="s">
        <v>23</v>
      </c>
      <c r="B39" s="8"/>
      <c r="C39" s="9"/>
    </row>
    <row r="40" spans="1:3">
      <c r="A40" s="5"/>
      <c r="B40" s="8"/>
      <c r="C40" s="9"/>
    </row>
    <row r="41" spans="1:3">
      <c r="A41" s="3" t="s">
        <v>64</v>
      </c>
      <c r="B41" s="20">
        <f>ROUND(SUM(B42:B45),)</f>
        <v>-242980</v>
      </c>
      <c r="C41" s="21">
        <f>ROUND(SUM(C42:C45),)</f>
        <v>-140858</v>
      </c>
    </row>
    <row r="42" spans="1:3">
      <c r="A42" s="10" t="s">
        <v>29</v>
      </c>
      <c r="B42" s="24">
        <f>-'[83]7210 - 2014'!E237</f>
        <v>-201613.70005000001</v>
      </c>
      <c r="C42" s="71">
        <f>'[83]расшифровка март2013'!E82</f>
        <v>-101404.77717999999</v>
      </c>
    </row>
    <row r="43" spans="1:3">
      <c r="A43" s="10" t="s">
        <v>24</v>
      </c>
      <c r="B43" s="24">
        <f>-'[83]7210 - 2014'!E236</f>
        <v>-1850.1232500000001</v>
      </c>
      <c r="C43" s="22">
        <f>'[83]расшифровка март2013'!E83</f>
        <v>-2817.3434300000004</v>
      </c>
    </row>
    <row r="44" spans="1:3">
      <c r="A44" s="10" t="s">
        <v>25</v>
      </c>
      <c r="B44" s="24">
        <f>-'[83]7210 - 2014'!E238</f>
        <v>-4358.9489199999998</v>
      </c>
      <c r="C44" s="22">
        <f>'[83]расшифровка март2013'!E84</f>
        <v>-3733.2839800000002</v>
      </c>
    </row>
    <row r="45" spans="1:3">
      <c r="A45" s="10" t="s">
        <v>26</v>
      </c>
      <c r="B45" s="24">
        <v>-35157</v>
      </c>
      <c r="C45" s="22">
        <f>'[83]расшифровка март2013'!E85</f>
        <v>-32902.60202000002</v>
      </c>
    </row>
    <row r="46" spans="1:3">
      <c r="A46" s="5"/>
      <c r="B46" s="24"/>
      <c r="C46" s="22"/>
    </row>
    <row r="47" spans="1:3">
      <c r="A47" s="3" t="s">
        <v>71</v>
      </c>
      <c r="B47" s="25">
        <f>B32+B34+B37+B41</f>
        <v>82081</v>
      </c>
      <c r="C47" s="21">
        <f>C32+C34+C37+C41+C38</f>
        <v>21687</v>
      </c>
    </row>
    <row r="48" spans="1:3">
      <c r="A48" s="5"/>
      <c r="B48" s="24"/>
      <c r="C48" s="22"/>
    </row>
    <row r="49" spans="1:3">
      <c r="A49" s="6" t="s">
        <v>72</v>
      </c>
      <c r="B49" s="24">
        <v>-18596</v>
      </c>
      <c r="C49" s="22">
        <v>-6468</v>
      </c>
    </row>
    <row r="50" spans="1:3">
      <c r="A50" s="5"/>
      <c r="B50" s="24"/>
      <c r="C50" s="22"/>
    </row>
    <row r="51" spans="1:3">
      <c r="A51" s="3" t="s">
        <v>27</v>
      </c>
      <c r="B51" s="25">
        <f>B47+B49</f>
        <v>63485</v>
      </c>
      <c r="C51" s="26">
        <f>C47+C49</f>
        <v>15219</v>
      </c>
    </row>
    <row r="52" spans="1:3">
      <c r="A52" s="3"/>
      <c r="B52" s="20"/>
      <c r="C52" s="26"/>
    </row>
    <row r="53" spans="1:3">
      <c r="A53" s="11" t="s">
        <v>73</v>
      </c>
      <c r="B53" s="23"/>
      <c r="C53" s="27"/>
    </row>
    <row r="54" spans="1:3" ht="31.5">
      <c r="A54" s="77" t="s">
        <v>74</v>
      </c>
      <c r="B54" s="23"/>
      <c r="C54" s="27"/>
    </row>
    <row r="55" spans="1:3" ht="35.25" customHeight="1">
      <c r="A55" s="12" t="s">
        <v>75</v>
      </c>
      <c r="B55" s="23"/>
      <c r="C55" s="27"/>
    </row>
    <row r="56" spans="1:3">
      <c r="A56" s="78" t="s">
        <v>76</v>
      </c>
      <c r="B56" s="23">
        <v>222</v>
      </c>
      <c r="C56" s="27">
        <v>-55045</v>
      </c>
    </row>
    <row r="57" spans="1:3" ht="31.5">
      <c r="A57" s="78" t="s">
        <v>77</v>
      </c>
      <c r="B57" s="23"/>
      <c r="C57" s="27"/>
    </row>
    <row r="58" spans="1:3" ht="31.5">
      <c r="A58" s="77" t="s">
        <v>78</v>
      </c>
      <c r="B58" s="20">
        <f>SUM(B55:B57)</f>
        <v>222</v>
      </c>
      <c r="C58" s="20">
        <f>SUM(C55:C57)</f>
        <v>-55045</v>
      </c>
    </row>
    <row r="59" spans="1:3">
      <c r="A59" s="79" t="s">
        <v>79</v>
      </c>
      <c r="B59" s="80">
        <f>B58</f>
        <v>222</v>
      </c>
      <c r="C59" s="80">
        <f>C58</f>
        <v>-55045</v>
      </c>
    </row>
    <row r="60" spans="1:3">
      <c r="A60" s="79" t="s">
        <v>80</v>
      </c>
      <c r="B60" s="80">
        <f>B51+B59</f>
        <v>63707</v>
      </c>
      <c r="C60" s="80">
        <f>C51+C59</f>
        <v>-39826</v>
      </c>
    </row>
    <row r="61" spans="1:3" ht="18" customHeight="1">
      <c r="A61" s="153" t="s">
        <v>126</v>
      </c>
      <c r="B61" s="154">
        <f>B51/400</f>
        <v>158.71250000000001</v>
      </c>
      <c r="C61" s="154">
        <f>C51/213.831</f>
        <v>71.173029167894271</v>
      </c>
    </row>
    <row r="62" spans="1:3" ht="18" customHeight="1"/>
    <row r="63" spans="1:3" ht="18" customHeight="1">
      <c r="A63" s="13" t="s">
        <v>30</v>
      </c>
      <c r="B63" s="14"/>
      <c r="C63" s="14" t="s">
        <v>82</v>
      </c>
    </row>
    <row r="64" spans="1:3" ht="11.25" customHeight="1">
      <c r="A64" s="13"/>
      <c r="B64" s="14"/>
      <c r="C64" s="14"/>
    </row>
    <row r="65" spans="1:3">
      <c r="A65" s="13" t="s">
        <v>31</v>
      </c>
      <c r="B65" s="14"/>
      <c r="C65" s="14" t="s">
        <v>32</v>
      </c>
    </row>
  </sheetData>
  <mergeCells count="4">
    <mergeCell ref="B1:C1"/>
    <mergeCell ref="A2:C2"/>
    <mergeCell ref="A4:B4"/>
    <mergeCell ref="A3:C3"/>
  </mergeCells>
  <pageMargins left="0.68" right="0.46" top="0.41" bottom="0.31" header="0.19" footer="0.17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E41"/>
  <sheetViews>
    <sheetView workbookViewId="0">
      <selection activeCell="A20" sqref="A19:A20"/>
    </sheetView>
  </sheetViews>
  <sheetFormatPr defaultRowHeight="15.75"/>
  <cols>
    <col min="1" max="1" width="63.28515625" style="81" customWidth="1"/>
    <col min="2" max="2" width="28.140625" style="82" customWidth="1"/>
    <col min="3" max="3" width="27.140625" style="82" customWidth="1"/>
    <col min="4" max="4" width="30.28515625" style="82" customWidth="1"/>
    <col min="5" max="5" width="21.140625" style="82" customWidth="1"/>
    <col min="6" max="7" width="9.140625" style="81"/>
    <col min="8" max="8" width="9.85546875" style="81" bestFit="1" customWidth="1"/>
    <col min="9" max="16384" width="9.140625" style="81"/>
  </cols>
  <sheetData>
    <row r="2" spans="1:5">
      <c r="D2" s="160"/>
      <c r="E2" s="160"/>
    </row>
    <row r="3" spans="1:5" ht="18.75">
      <c r="A3" s="161" t="s">
        <v>83</v>
      </c>
      <c r="B3" s="161"/>
      <c r="C3" s="161"/>
      <c r="D3" s="161"/>
      <c r="E3" s="161"/>
    </row>
    <row r="4" spans="1:5" ht="18.75">
      <c r="A4" s="161" t="s">
        <v>34</v>
      </c>
      <c r="B4" s="161"/>
      <c r="C4" s="161"/>
      <c r="D4" s="161"/>
      <c r="E4" s="161"/>
    </row>
    <row r="5" spans="1:5" ht="18.75">
      <c r="A5" s="161" t="s">
        <v>84</v>
      </c>
      <c r="B5" s="161"/>
      <c r="C5" s="161"/>
      <c r="D5" s="161"/>
      <c r="E5" s="161"/>
    </row>
    <row r="6" spans="1:5" ht="18.75">
      <c r="A6" s="161"/>
      <c r="B6" s="161"/>
      <c r="C6" s="83"/>
    </row>
    <row r="7" spans="1:5" ht="16.5" thickBot="1">
      <c r="E7" s="84" t="s">
        <v>0</v>
      </c>
    </row>
    <row r="8" spans="1:5">
      <c r="A8" s="162"/>
      <c r="B8" s="164" t="s">
        <v>54</v>
      </c>
      <c r="C8" s="164" t="s">
        <v>85</v>
      </c>
      <c r="D8" s="164" t="s">
        <v>86</v>
      </c>
      <c r="E8" s="166" t="s">
        <v>87</v>
      </c>
    </row>
    <row r="9" spans="1:5">
      <c r="A9" s="163"/>
      <c r="B9" s="165"/>
      <c r="C9" s="165"/>
      <c r="D9" s="165"/>
      <c r="E9" s="167"/>
    </row>
    <row r="10" spans="1:5">
      <c r="A10" s="85"/>
      <c r="B10" s="86"/>
      <c r="C10" s="86"/>
      <c r="D10" s="86"/>
      <c r="E10" s="87"/>
    </row>
    <row r="11" spans="1:5">
      <c r="A11" s="88" t="s">
        <v>88</v>
      </c>
      <c r="B11" s="89">
        <v>10691550</v>
      </c>
      <c r="C11" s="89">
        <v>-329856</v>
      </c>
      <c r="D11" s="89">
        <v>-2657881</v>
      </c>
      <c r="E11" s="90">
        <v>7703813</v>
      </c>
    </row>
    <row r="12" spans="1:5">
      <c r="A12" s="91" t="s">
        <v>89</v>
      </c>
      <c r="B12" s="92"/>
      <c r="C12" s="92"/>
      <c r="D12" s="92"/>
      <c r="E12" s="93"/>
    </row>
    <row r="13" spans="1:5">
      <c r="A13" s="94" t="s">
        <v>90</v>
      </c>
      <c r="B13" s="92"/>
      <c r="C13" s="92"/>
      <c r="D13" s="92">
        <v>15219</v>
      </c>
      <c r="E13" s="90">
        <f t="shared" ref="E13:E17" si="0">SUM(B13:D13)</f>
        <v>15219</v>
      </c>
    </row>
    <row r="14" spans="1:5">
      <c r="A14" s="91" t="s">
        <v>91</v>
      </c>
      <c r="B14" s="92"/>
      <c r="C14" s="92"/>
      <c r="D14" s="92"/>
      <c r="E14" s="90"/>
    </row>
    <row r="15" spans="1:5" ht="47.25">
      <c r="A15" s="95" t="s">
        <v>74</v>
      </c>
      <c r="B15" s="92"/>
      <c r="C15" s="92"/>
      <c r="D15" s="92"/>
      <c r="E15" s="90"/>
    </row>
    <row r="16" spans="1:5" ht="47.25">
      <c r="A16" s="85" t="s">
        <v>92</v>
      </c>
      <c r="B16" s="92">
        <v>0</v>
      </c>
      <c r="C16" s="92">
        <v>-55045</v>
      </c>
      <c r="D16" s="92">
        <v>0</v>
      </c>
      <c r="E16" s="90">
        <f t="shared" si="0"/>
        <v>-55045</v>
      </c>
    </row>
    <row r="17" spans="1:5" ht="47.25">
      <c r="A17" s="85" t="s">
        <v>93</v>
      </c>
      <c r="B17" s="92">
        <v>0</v>
      </c>
      <c r="C17" s="92"/>
      <c r="D17" s="92">
        <v>0</v>
      </c>
      <c r="E17" s="90">
        <f t="shared" si="0"/>
        <v>0</v>
      </c>
    </row>
    <row r="18" spans="1:5">
      <c r="A18" s="91" t="s">
        <v>94</v>
      </c>
      <c r="B18" s="89">
        <f>B16+B17</f>
        <v>0</v>
      </c>
      <c r="C18" s="89">
        <f t="shared" ref="C18:E18" si="1">C16+C17</f>
        <v>-55045</v>
      </c>
      <c r="D18" s="89">
        <f t="shared" si="1"/>
        <v>0</v>
      </c>
      <c r="E18" s="90">
        <f t="shared" si="1"/>
        <v>-55045</v>
      </c>
    </row>
    <row r="19" spans="1:5">
      <c r="A19" s="91" t="s">
        <v>95</v>
      </c>
      <c r="B19" s="89">
        <f>B13+B18</f>
        <v>0</v>
      </c>
      <c r="C19" s="89">
        <f t="shared" ref="C19:E19" si="2">C13+C18</f>
        <v>-55045</v>
      </c>
      <c r="D19" s="89">
        <f t="shared" si="2"/>
        <v>15219</v>
      </c>
      <c r="E19" s="90">
        <f t="shared" si="2"/>
        <v>-39826</v>
      </c>
    </row>
    <row r="20" spans="1:5" ht="31.5">
      <c r="A20" s="91" t="s">
        <v>96</v>
      </c>
      <c r="B20" s="96"/>
      <c r="C20" s="89"/>
      <c r="D20" s="89"/>
      <c r="E20" s="90"/>
    </row>
    <row r="21" spans="1:5" s="101" customFormat="1" ht="16.5" thickBot="1">
      <c r="A21" s="97" t="s">
        <v>97</v>
      </c>
      <c r="B21" s="98">
        <v>0</v>
      </c>
      <c r="C21" s="99">
        <v>0</v>
      </c>
      <c r="D21" s="99">
        <v>0</v>
      </c>
      <c r="E21" s="100">
        <f>SUM(B21:D21)</f>
        <v>0</v>
      </c>
    </row>
    <row r="22" spans="1:5" ht="16.5" thickBot="1">
      <c r="A22" s="102" t="s">
        <v>98</v>
      </c>
      <c r="B22" s="103">
        <f>B11+B19+B21</f>
        <v>10691550</v>
      </c>
      <c r="C22" s="104">
        <f t="shared" ref="C22:D22" si="3">C11+C19+C21</f>
        <v>-384901</v>
      </c>
      <c r="D22" s="104">
        <f t="shared" si="3"/>
        <v>-2642662</v>
      </c>
      <c r="E22" s="105">
        <f>B22+C22+D22</f>
        <v>7663987</v>
      </c>
    </row>
    <row r="23" spans="1:5">
      <c r="A23" s="106"/>
      <c r="B23" s="107"/>
      <c r="C23" s="107"/>
      <c r="D23" s="107"/>
      <c r="E23" s="108"/>
    </row>
    <row r="24" spans="1:5">
      <c r="A24" s="88" t="s">
        <v>99</v>
      </c>
      <c r="B24" s="89">
        <v>22129658</v>
      </c>
      <c r="C24" s="89">
        <v>-313283</v>
      </c>
      <c r="D24" s="89">
        <v>-7499762</v>
      </c>
      <c r="E24" s="89">
        <f t="shared" ref="E24" si="4">E22</f>
        <v>7663987</v>
      </c>
    </row>
    <row r="25" spans="1:5">
      <c r="A25" s="91" t="s">
        <v>89</v>
      </c>
      <c r="B25" s="92"/>
      <c r="C25" s="92"/>
      <c r="D25" s="92"/>
      <c r="E25" s="93"/>
    </row>
    <row r="26" spans="1:5">
      <c r="A26" s="85" t="s">
        <v>90</v>
      </c>
      <c r="B26" s="92"/>
      <c r="C26" s="109"/>
      <c r="D26" s="96">
        <v>63485</v>
      </c>
      <c r="E26" s="93">
        <f>SUM(B26:D26)</f>
        <v>63485</v>
      </c>
    </row>
    <row r="27" spans="1:5">
      <c r="A27" s="91" t="s">
        <v>91</v>
      </c>
      <c r="B27" s="92"/>
      <c r="C27" s="92"/>
      <c r="D27" s="92"/>
      <c r="E27" s="93"/>
    </row>
    <row r="28" spans="1:5" ht="47.25">
      <c r="A28" s="95" t="s">
        <v>74</v>
      </c>
      <c r="B28" s="92"/>
      <c r="C28" s="92"/>
      <c r="D28" s="92"/>
      <c r="E28" s="93"/>
    </row>
    <row r="29" spans="1:5" ht="47.25">
      <c r="A29" s="85" t="s">
        <v>92</v>
      </c>
      <c r="B29" s="110">
        <v>0</v>
      </c>
      <c r="C29" s="96">
        <v>222</v>
      </c>
      <c r="D29" s="110">
        <v>0</v>
      </c>
      <c r="E29" s="93">
        <f>SUM(B29:D29)</f>
        <v>222</v>
      </c>
    </row>
    <row r="30" spans="1:5" ht="47.25">
      <c r="A30" s="85" t="s">
        <v>93</v>
      </c>
      <c r="B30" s="89">
        <v>0</v>
      </c>
      <c r="C30" s="89"/>
      <c r="D30" s="89">
        <v>0</v>
      </c>
      <c r="E30" s="93">
        <f>SUM(B30:D30)</f>
        <v>0</v>
      </c>
    </row>
    <row r="31" spans="1:5">
      <c r="A31" s="91" t="s">
        <v>94</v>
      </c>
      <c r="B31" s="89">
        <f>B29+B30</f>
        <v>0</v>
      </c>
      <c r="C31" s="89">
        <f t="shared" ref="C31:E31" si="5">C29+C30</f>
        <v>222</v>
      </c>
      <c r="D31" s="89">
        <f t="shared" si="5"/>
        <v>0</v>
      </c>
      <c r="E31" s="90">
        <f t="shared" si="5"/>
        <v>222</v>
      </c>
    </row>
    <row r="32" spans="1:5">
      <c r="A32" s="91" t="s">
        <v>100</v>
      </c>
      <c r="B32" s="89">
        <f>B26+B31</f>
        <v>0</v>
      </c>
      <c r="C32" s="89">
        <f t="shared" ref="C32:E32" si="6">C26+C31</f>
        <v>222</v>
      </c>
      <c r="D32" s="89">
        <f t="shared" si="6"/>
        <v>63485</v>
      </c>
      <c r="E32" s="90">
        <f t="shared" si="6"/>
        <v>63707</v>
      </c>
    </row>
    <row r="33" spans="1:5" ht="31.5">
      <c r="A33" s="91" t="s">
        <v>101</v>
      </c>
      <c r="B33" s="96"/>
      <c r="C33" s="96"/>
      <c r="D33" s="96"/>
      <c r="E33" s="111"/>
    </row>
    <row r="34" spans="1:5" ht="16.5" thickBot="1">
      <c r="A34" s="97" t="s">
        <v>97</v>
      </c>
      <c r="B34" s="112"/>
      <c r="C34" s="112"/>
      <c r="D34" s="112"/>
      <c r="E34" s="113">
        <f>SUM(B34:D34)</f>
        <v>0</v>
      </c>
    </row>
    <row r="35" spans="1:5" ht="16.5" thickBot="1">
      <c r="A35" s="102" t="s">
        <v>102</v>
      </c>
      <c r="B35" s="103">
        <f>B24+B32+B34</f>
        <v>22129658</v>
      </c>
      <c r="C35" s="103">
        <f t="shared" ref="C35:D35" si="7">C24+C32+C34</f>
        <v>-313061</v>
      </c>
      <c r="D35" s="103">
        <f t="shared" si="7"/>
        <v>-7436277</v>
      </c>
      <c r="E35" s="105">
        <f>B35+C35+D35</f>
        <v>14380320</v>
      </c>
    </row>
    <row r="38" spans="1:5">
      <c r="A38" s="30" t="s">
        <v>30</v>
      </c>
      <c r="B38" s="31"/>
      <c r="C38" s="32" t="s">
        <v>82</v>
      </c>
    </row>
    <row r="39" spans="1:5">
      <c r="A39" s="114"/>
      <c r="B39" s="115"/>
      <c r="C39" s="116"/>
    </row>
    <row r="40" spans="1:5" ht="20.25">
      <c r="A40" s="30" t="s">
        <v>31</v>
      </c>
      <c r="B40" s="117"/>
      <c r="C40" s="118" t="s">
        <v>32</v>
      </c>
    </row>
    <row r="41" spans="1:5">
      <c r="A41" s="119"/>
      <c r="B41" s="120"/>
    </row>
  </sheetData>
  <mergeCells count="10">
    <mergeCell ref="A8:A9"/>
    <mergeCell ref="B8:B9"/>
    <mergeCell ref="C8:C9"/>
    <mergeCell ref="D8:D9"/>
    <mergeCell ref="E8:E9"/>
    <mergeCell ref="D2:E2"/>
    <mergeCell ref="A3:E3"/>
    <mergeCell ref="A4:E4"/>
    <mergeCell ref="A5:E5"/>
    <mergeCell ref="A6:B6"/>
  </mergeCells>
  <pageMargins left="0.70866141732283472" right="0.70866141732283472" top="0.44" bottom="0.44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workbookViewId="0">
      <selection activeCell="C16" sqref="C16"/>
    </sheetView>
  </sheetViews>
  <sheetFormatPr defaultRowHeight="12.75"/>
  <cols>
    <col min="1" max="1" width="9.140625" style="121"/>
    <col min="2" max="2" width="27.5703125" style="121" customWidth="1"/>
    <col min="3" max="4" width="17.42578125" style="121" customWidth="1"/>
    <col min="5" max="10" width="12.28515625" style="121" customWidth="1"/>
    <col min="11" max="16384" width="9.140625" style="121"/>
  </cols>
  <sheetData>
    <row r="2" spans="1:5">
      <c r="B2" s="122" t="s">
        <v>104</v>
      </c>
      <c r="C2" s="122"/>
    </row>
    <row r="5" spans="1:5">
      <c r="C5" s="123" t="s">
        <v>124</v>
      </c>
      <c r="D5" s="123" t="s">
        <v>105</v>
      </c>
      <c r="E5" s="124"/>
    </row>
    <row r="6" spans="1:5">
      <c r="A6" s="121" t="s">
        <v>106</v>
      </c>
      <c r="B6" s="121" t="s">
        <v>107</v>
      </c>
      <c r="C6" s="125">
        <f>ф1!B18</f>
        <v>41808378</v>
      </c>
      <c r="D6" s="125">
        <f>ф1!C18</f>
        <v>43231094</v>
      </c>
      <c r="E6" s="126" t="s">
        <v>108</v>
      </c>
    </row>
    <row r="7" spans="1:5">
      <c r="A7" s="121" t="s">
        <v>109</v>
      </c>
      <c r="B7" s="121" t="s">
        <v>110</v>
      </c>
      <c r="C7" s="127">
        <f>H25/1000</f>
        <v>699.80111999999997</v>
      </c>
      <c r="D7" s="125">
        <f>H20/1000</f>
        <v>805.01193000000001</v>
      </c>
      <c r="E7" s="128"/>
    </row>
    <row r="8" spans="1:5">
      <c r="A8" s="121" t="s">
        <v>111</v>
      </c>
      <c r="B8" s="121" t="s">
        <v>112</v>
      </c>
      <c r="C8" s="125">
        <f>ф1!B27</f>
        <v>27428058</v>
      </c>
      <c r="D8" s="125">
        <f>ф1!C27</f>
        <v>28914481</v>
      </c>
      <c r="E8" s="126" t="s">
        <v>113</v>
      </c>
    </row>
    <row r="9" spans="1:5" ht="38.25">
      <c r="A9" s="121" t="s">
        <v>114</v>
      </c>
      <c r="B9" s="129" t="s">
        <v>115</v>
      </c>
      <c r="C9" s="130">
        <v>0</v>
      </c>
      <c r="D9" s="125">
        <v>0</v>
      </c>
    </row>
    <row r="10" spans="1:5">
      <c r="C10" s="125"/>
      <c r="D10" s="125"/>
    </row>
    <row r="11" spans="1:5">
      <c r="A11" s="121" t="s">
        <v>116</v>
      </c>
      <c r="B11" s="121" t="s">
        <v>117</v>
      </c>
      <c r="C11" s="125">
        <f>C6-C7-C8-C9</f>
        <v>14379620.198880002</v>
      </c>
      <c r="D11" s="125">
        <f>D6-D7-D8-D9</f>
        <v>14315807.988070004</v>
      </c>
      <c r="E11" s="125"/>
    </row>
    <row r="12" spans="1:5">
      <c r="C12" s="125"/>
      <c r="D12" s="125"/>
    </row>
    <row r="13" spans="1:5">
      <c r="C13" s="125"/>
      <c r="D13" s="125"/>
    </row>
    <row r="14" spans="1:5">
      <c r="A14" s="121" t="s">
        <v>118</v>
      </c>
      <c r="B14" s="121" t="s">
        <v>119</v>
      </c>
      <c r="C14" s="125">
        <v>400000</v>
      </c>
      <c r="D14" s="125">
        <v>400000</v>
      </c>
    </row>
    <row r="15" spans="1:5">
      <c r="C15" s="125"/>
      <c r="D15" s="125"/>
    </row>
    <row r="16" spans="1:5">
      <c r="A16" s="121" t="s">
        <v>120</v>
      </c>
      <c r="B16" s="131" t="s">
        <v>121</v>
      </c>
      <c r="C16" s="127">
        <f>C11/C14*1000</f>
        <v>35949.050497200005</v>
      </c>
      <c r="D16" s="127">
        <f>D11/D14*1000</f>
        <v>35789.51997017501</v>
      </c>
      <c r="E16" s="132"/>
    </row>
    <row r="18" spans="1:11">
      <c r="C18" s="125"/>
    </row>
    <row r="19" spans="1:11">
      <c r="H19" s="133" t="s">
        <v>105</v>
      </c>
    </row>
    <row r="20" spans="1:11" ht="13.5" thickBot="1">
      <c r="A20" s="134">
        <v>2700</v>
      </c>
      <c r="B20" s="168" t="s">
        <v>110</v>
      </c>
      <c r="C20" s="168"/>
      <c r="D20" s="135">
        <v>1232506.54</v>
      </c>
      <c r="E20" s="136"/>
      <c r="F20" s="135">
        <v>616000</v>
      </c>
      <c r="G20" s="135">
        <v>1043494.61</v>
      </c>
      <c r="H20" s="135">
        <v>805011.93</v>
      </c>
      <c r="I20" s="137"/>
    </row>
    <row r="21" spans="1:11" ht="13.5" thickBot="1">
      <c r="A21" s="138">
        <v>2730</v>
      </c>
      <c r="B21" s="169" t="s">
        <v>122</v>
      </c>
      <c r="C21" s="169"/>
      <c r="D21" s="139">
        <v>27511277.559999999</v>
      </c>
      <c r="E21" s="140"/>
      <c r="F21" s="139">
        <v>616000</v>
      </c>
      <c r="G21" s="140"/>
      <c r="H21" s="139">
        <v>28127277.559999999</v>
      </c>
      <c r="I21" s="141"/>
      <c r="J21" s="142">
        <v>28127277.559999999</v>
      </c>
      <c r="K21" s="143">
        <f>J21-H21</f>
        <v>0</v>
      </c>
    </row>
    <row r="22" spans="1:11">
      <c r="A22" s="138">
        <v>2740</v>
      </c>
      <c r="B22" s="169" t="s">
        <v>123</v>
      </c>
      <c r="C22" s="169"/>
      <c r="D22" s="140"/>
      <c r="E22" s="139">
        <v>26278771.02</v>
      </c>
      <c r="F22" s="140"/>
      <c r="G22" s="139">
        <v>1043494.61</v>
      </c>
      <c r="H22" s="140"/>
      <c r="I22" s="144">
        <v>27322265.629999999</v>
      </c>
      <c r="J22" s="145">
        <v>27322265.629999999</v>
      </c>
      <c r="K22" s="143">
        <f>J22-I22</f>
        <v>0</v>
      </c>
    </row>
    <row r="25" spans="1:11">
      <c r="A25" s="146">
        <v>2700</v>
      </c>
      <c r="B25" s="170" t="s">
        <v>110</v>
      </c>
      <c r="C25" s="170"/>
      <c r="D25" s="147">
        <v>805011.93</v>
      </c>
      <c r="E25" s="148"/>
      <c r="F25" s="148"/>
      <c r="G25" s="147">
        <v>105210.81</v>
      </c>
      <c r="H25" s="147">
        <v>699801.12</v>
      </c>
      <c r="I25" s="149"/>
    </row>
  </sheetData>
  <mergeCells count="4">
    <mergeCell ref="B20:C20"/>
    <mergeCell ref="B21:C21"/>
    <mergeCell ref="B22:C22"/>
    <mergeCell ref="B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ф4</vt:lpstr>
      <vt:lpstr>расчет 1 акции</vt:lpstr>
      <vt:lpstr>ф2!Область_печати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Lyublinskaya</dc:creator>
  <cp:lastModifiedBy>Asem Abetova</cp:lastModifiedBy>
  <cp:lastPrinted>2014-04-30T10:23:09Z</cp:lastPrinted>
  <dcterms:created xsi:type="dcterms:W3CDTF">2013-03-01T09:35:24Z</dcterms:created>
  <dcterms:modified xsi:type="dcterms:W3CDTF">2014-04-30T10:23:44Z</dcterms:modified>
</cp:coreProperties>
</file>