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ФО для КАСЕ и ДФО\3 кв 2024 ДФО\"/>
    </mc:Choice>
  </mc:AlternateContent>
  <xr:revisionPtr revIDLastSave="0" documentId="13_ncr:1_{CA69177C-2AB8-4A05-BFAD-155F2C149C9E}" xr6:coauthVersionLast="47" xr6:coauthVersionMax="47" xr10:uidLastSave="{00000000-0000-0000-0000-000000000000}"/>
  <bookViews>
    <workbookView xWindow="-120" yWindow="-120" windowWidth="20730" windowHeight="11160" tabRatio="814" activeTab="3" xr2:uid="{00000000-000D-0000-FFFF-FFFF00000000}"/>
  </bookViews>
  <sheets>
    <sheet name="Бух.баланс" sheetId="11" r:id="rId1"/>
    <sheet name="ОПиУ" sheetId="5" r:id="rId2"/>
    <sheet name="ДДС" sheetId="10" r:id="rId3"/>
    <sheet name="Изменения в капитале" sheetId="9" r:id="rId4"/>
  </sheets>
  <externalReferences>
    <externalReference r:id="rId5"/>
  </externalReferences>
  <calcPr calcId="181029"/>
</workbook>
</file>

<file path=xl/calcChain.xml><?xml version="1.0" encoding="utf-8"?>
<calcChain xmlns="http://schemas.openxmlformats.org/spreadsheetml/2006/main">
  <c r="F6" i="9" l="1"/>
  <c r="C32" i="10"/>
  <c r="C6" i="5"/>
  <c r="F9" i="9"/>
  <c r="C41" i="10" l="1"/>
  <c r="C42" i="10" s="1"/>
  <c r="B41" i="10"/>
  <c r="B42" i="10" s="1"/>
  <c r="B34" i="10"/>
  <c r="B11" i="10"/>
  <c r="F7" i="9" l="1"/>
  <c r="F8" i="9"/>
  <c r="F10" i="9"/>
  <c r="F11" i="9"/>
  <c r="C18" i="10"/>
  <c r="D8" i="5"/>
  <c r="D14" i="5" s="1"/>
  <c r="D16" i="5" s="1"/>
  <c r="D18" i="5" s="1"/>
  <c r="C8" i="5"/>
  <c r="B18" i="10" l="1"/>
  <c r="B19" i="10" s="1"/>
  <c r="C14" i="5"/>
  <c r="C16" i="5" s="1"/>
  <c r="C18" i="5" s="1"/>
  <c r="C28" i="10"/>
  <c r="C25" i="10"/>
  <c r="B28" i="10"/>
  <c r="B29" i="10" s="1"/>
  <c r="B25" i="10"/>
  <c r="C29" i="10" l="1"/>
  <c r="C34" i="10" s="1"/>
  <c r="B21" i="10"/>
  <c r="B43" i="10" s="1"/>
  <c r="D8" i="9"/>
  <c r="C8" i="9"/>
  <c r="B8" i="9"/>
  <c r="C11" i="9" l="1"/>
  <c r="D11" i="9"/>
  <c r="B11" i="9"/>
  <c r="A3" i="9"/>
  <c r="C5" i="10"/>
  <c r="C11" i="10" s="1"/>
  <c r="B5" i="10"/>
  <c r="A3" i="10"/>
  <c r="C19" i="10" l="1"/>
  <c r="C21" i="10" s="1"/>
  <c r="C43" i="10" s="1"/>
</calcChain>
</file>

<file path=xl/sharedStrings.xml><?xml version="1.0" encoding="utf-8"?>
<sst xmlns="http://schemas.openxmlformats.org/spreadsheetml/2006/main" count="231" uniqueCount="167">
  <si>
    <t>Запасы</t>
  </si>
  <si>
    <t>Основные средства</t>
  </si>
  <si>
    <t>Нераспределенный убыток</t>
  </si>
  <si>
    <t>Итого капитал</t>
  </si>
  <si>
    <t>Дополнительный капитал</t>
  </si>
  <si>
    <t xml:space="preserve"> Прим.</t>
  </si>
  <si>
    <t xml:space="preserve">(тыс. тенге)   </t>
  </si>
  <si>
    <t>(тыс. тенге)</t>
  </si>
  <si>
    <t>Уставный капитал</t>
  </si>
  <si>
    <t xml:space="preserve">Совокупный доход </t>
  </si>
  <si>
    <t>Реализация  продукции</t>
  </si>
  <si>
    <t>Прочие поступления</t>
  </si>
  <si>
    <t>Выплаты по заработной плате</t>
  </si>
  <si>
    <t>Платежи в бюджет и внебюджетные фонды</t>
  </si>
  <si>
    <t>Платежи поставщикам за товары и услуги</t>
  </si>
  <si>
    <t>Авансы выданные</t>
  </si>
  <si>
    <t>Прочие выплаты</t>
  </si>
  <si>
    <t>Чистое движение денег от операционной деятельности до уплаты подоходного налога</t>
  </si>
  <si>
    <t>Корпоративный подоходный налог</t>
  </si>
  <si>
    <t xml:space="preserve">Чистое движение денег от операционной деятельности  </t>
  </si>
  <si>
    <t>Приобретение основных средств и нематериальных активов</t>
  </si>
  <si>
    <t>Чистое движение денег от инвестиционной деятельности</t>
  </si>
  <si>
    <t>Чистое движение денег от финансовой деятельности</t>
  </si>
  <si>
    <t>Чистое изменение в деньгах</t>
  </si>
  <si>
    <t xml:space="preserve">Влияние обменных курсов валют к тенге </t>
  </si>
  <si>
    <t>Денежные средства на начало года</t>
  </si>
  <si>
    <t>Компоненты совокупного дохода</t>
  </si>
  <si>
    <t>ПРОМЕЖУТОЧНЫЙ СОКРАЩЕННЫЙ ОТЧЕТ ОБ ИЗМЕНЕНИЯХ В СОБСТВЕННОМ КАПИТАЛЕ</t>
  </si>
  <si>
    <t>ПРОМЕЖУТОЧНЫЙ СОКРАЩЕННЫЙ ОТЧЕТ О ДВИЖЕНИИ ДЕНЕЖНЫХ СРЕДСТВ</t>
  </si>
  <si>
    <t>Сальдо на 31 декабря 2022 года</t>
  </si>
  <si>
    <t xml:space="preserve">Поступление денежных средств, всего </t>
  </si>
  <si>
    <t xml:space="preserve">Выбытие денежных средств, всего </t>
  </si>
  <si>
    <t xml:space="preserve">I. Движение денежных средств от операционной деятельности </t>
  </si>
  <si>
    <t>II. Движение денежных средств от инвестиционной деятельности</t>
  </si>
  <si>
    <t>III. Движение денежных средств от финансовой деятельности</t>
  </si>
  <si>
    <t>поступление займов и прочих финансовых обязательств</t>
  </si>
  <si>
    <t>размещение облигаций выпущенных</t>
  </si>
  <si>
    <t>погашение займов и прочих финансовых обязательств</t>
  </si>
  <si>
    <t>погашение вознаграждений по займам</t>
  </si>
  <si>
    <t>отток средств по операциям «Обратное РЕПО»</t>
  </si>
  <si>
    <t>выкуп облигаций выпущенных</t>
  </si>
  <si>
    <t>погашение купона по облигациям выпущенным</t>
  </si>
  <si>
    <t>погашение обязательств по аренде</t>
  </si>
  <si>
    <t>Денежные средства на конец года</t>
  </si>
  <si>
    <t>Расходы по реализации</t>
  </si>
  <si>
    <t>Директор ТОО "BRBAPK"</t>
  </si>
  <si>
    <t>Мухатова А.Ж.</t>
  </si>
  <si>
    <t xml:space="preserve">ТОО «BRBAPK»  </t>
  </si>
  <si>
    <t>Авансы полученные</t>
  </si>
  <si>
    <t>Прочая выручка</t>
  </si>
  <si>
    <t>Выплата вознаграждения</t>
  </si>
  <si>
    <t>Реализация основных средств</t>
  </si>
  <si>
    <t>И.О. Главного бухгалтера</t>
  </si>
  <si>
    <t>Анламасова А.А.</t>
  </si>
  <si>
    <t>Выручка по договорам с покупателями</t>
  </si>
  <si>
    <t>Себестоимость</t>
  </si>
  <si>
    <t>Валовая прибыль</t>
  </si>
  <si>
    <t> 14</t>
  </si>
  <si>
    <t xml:space="preserve">Административные расходы </t>
  </si>
  <si>
    <t> 15</t>
  </si>
  <si>
    <t>Доход от признания справедливой стоимости сельскохозяйственной продукции</t>
  </si>
  <si>
    <t>Прочие доходы, нетто</t>
  </si>
  <si>
    <t> 16</t>
  </si>
  <si>
    <t>Операционная прибыль</t>
  </si>
  <si>
    <t>Расходы по финансированию, нетто</t>
  </si>
  <si>
    <t>Прибыль до налогообложения</t>
  </si>
  <si>
    <t>Расходы по подоходному налогу</t>
  </si>
  <si>
    <t xml:space="preserve">                                  - </t>
  </si>
  <si>
    <t>Совокупный доход за год</t>
  </si>
  <si>
    <t>Промежуточный сокращенный отчет о прибылях или убытках и о совокупном доходе</t>
  </si>
  <si>
    <t xml:space="preserve">Убытки от обесценения </t>
  </si>
  <si>
    <t>Сальдо на 31 декабря 2023 года</t>
  </si>
  <si>
    <t>Промежуточный сокращенный отчет о финансовом положении по состоянию на 30 сентября 2024 года</t>
  </si>
  <si>
    <t/>
  </si>
  <si>
    <t>тыс. тенге</t>
  </si>
  <si>
    <t>Наименование статьи</t>
  </si>
  <si>
    <t>На конец отчетного периода</t>
  </si>
  <si>
    <t>На начало отчетного периода</t>
  </si>
  <si>
    <t>Активы</t>
  </si>
  <si>
    <t>I. Краткосрочные активы:</t>
  </si>
  <si>
    <t>Денежные средства и их эквиваленты</t>
  </si>
  <si>
    <t>Краткосрочные финансовые активы, оцениваемые по амортизированной стоимости</t>
  </si>
  <si>
    <t>Краткосрочные финансовые активы, оцениваемые по справедливой стоимости через прочий совокупный доход</t>
  </si>
  <si>
    <t>Краткосрочные финансовые активы, учитываемые по справедливой стоимости через прибыли или убытки</t>
  </si>
  <si>
    <t>Краткосрочные производные финансовые инструменты</t>
  </si>
  <si>
    <t>Прочие краткосрочные финансовые активы</t>
  </si>
  <si>
    <t>Краткосрочная торговая и прочая дебиторская задолженность</t>
  </si>
  <si>
    <t>Краткосрочная дебиторская задолженность по аренде</t>
  </si>
  <si>
    <t>Краткосрочные активы по договорам с покупателями</t>
  </si>
  <si>
    <t>Текущий подоходный налог</t>
  </si>
  <si>
    <t>Биологические активы</t>
  </si>
  <si>
    <t>Прочие краткосрочные активы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</si>
  <si>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</si>
  <si>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</si>
  <si>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 Долгосрочные активы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</si>
  <si>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</si>
  <si>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</si>
  <si>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</si>
  <si>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</si>
  <si>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</si>
  <si>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Инвестиции, учитываемые методом долевого участия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</si>
  <si>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</si>
  <si>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</si>
  <si>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</si>
  <si>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</si>
  <si>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</si>
  <si>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</si>
  <si>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</si>
  <si>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</si>
  <si>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</si>
  <si>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</si>
  <si>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127)</t>
  </si>
  <si>
    <t>Баланс (строка 100 +строка 101+ строка 200)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</si>
  <si>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</si>
  <si>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</si>
  <si>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</si>
  <si>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</si>
  <si>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</si>
  <si>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Краткосрочная торговая и прочая кредиторская задолженность</t>
  </si>
  <si>
    <t xml:space="preserve">Краткосрочные оценочные обязательства </t>
  </si>
  <si>
    <t xml:space="preserve">Текущие налоговые обязательства по подоходному налогу 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</si>
  <si>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</si>
  <si>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</si>
  <si>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</si>
  <si>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</si>
  <si>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</si>
  <si>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</si>
  <si>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Итого краткосрочных обязательств (сумма строк с 210 по 222)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</si>
  <si>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</si>
  <si>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</si>
  <si>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</si>
  <si>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</si>
  <si>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</si>
  <si>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</si>
  <si>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</si>
  <si>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</si>
  <si>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</si>
  <si>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</si>
  <si>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</si>
  <si>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>Итого долгосрочных обязательств (сумма строк с 310 по 321)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</si>
  <si>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</si>
  <si>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</si>
  <si>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</si>
  <si>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</si>
  <si>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</si>
  <si>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</si>
  <si>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</si>
  <si>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(сумма строк с 410 по 415)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</si>
  <si>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</si>
  <si>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</si>
  <si>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</si>
  <si>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Руководитель: Мухатова А.Ж.</t>
  </si>
  <si>
    <t>                                                (фамилия, имя, отчество) </t>
  </si>
  <si>
    <t>(подпись)</t>
  </si>
  <si>
    <t>                                                (фамилия, имя, отчество)</t>
  </si>
  <si>
    <t>Место печати</t>
  </si>
  <si>
    <t>за период с 01 января по 30 сентября 2024 года</t>
  </si>
  <si>
    <t xml:space="preserve">За девять месяцев, закончившихся 30 сентября 2024 года </t>
  </si>
  <si>
    <t xml:space="preserve">За девять месяцев, закончившихся 30 сентября 2023 года </t>
  </si>
  <si>
    <t>Прим</t>
  </si>
  <si>
    <t>8</t>
  </si>
  <si>
    <t>4</t>
  </si>
  <si>
    <t>5</t>
  </si>
  <si>
    <t>6</t>
  </si>
  <si>
    <t>Сальдо на 30 сентября 2023 года</t>
  </si>
  <si>
    <t>Сальдо на 30 сентября 2024 года</t>
  </si>
  <si>
    <t>И.О. Главного бухгалтера: Анламасова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</si>
</sst>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??_);_(@_)"/>
    <numFmt numFmtId="165" formatCode="_(* #,##0_);_(* \(#,##0\);_(* &quot;-&quot;_);_(@_)"/>
    <numFmt numFmtId="166" formatCode="_-* #,##0_-;\-* #,##0_-;_-* &quot;-&quot;??_-;_-@_-"/>
    <numFmt numFmtId="167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name val="Arial"/>
      <family val="2"/>
    </font>
    <font>
      <sz val="9"/>
      <color indexed="8"/>
      <name val="Times New Roman"/>
    </font>
    <font>
      <b/>
      <sz val="9"/>
      <color indexed="8"/>
      <name val="Times New Roman"/>
    </font>
    <font>
      <b/>
      <sz val="9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0" fillId="0" borderId="0"/>
  </cellStyleXfs>
  <cellXfs count="115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/>
    <xf numFmtId="165" fontId="1" fillId="0" borderId="0" xfId="0" applyNumberFormat="1" applyFont="1"/>
    <xf numFmtId="0" fontId="7" fillId="3" borderId="0" xfId="0" applyFont="1" applyFill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165" fontId="7" fillId="0" borderId="0" xfId="0" applyNumberFormat="1" applyFont="1"/>
    <xf numFmtId="0" fontId="7" fillId="0" borderId="0" xfId="0" applyFont="1"/>
    <xf numFmtId="0" fontId="2" fillId="6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9" fillId="0" borderId="0" xfId="0" applyFont="1" applyAlignment="1">
      <alignment horizontal="justify" vertical="center"/>
    </xf>
    <xf numFmtId="167" fontId="0" fillId="0" borderId="0" xfId="0" applyNumberFormat="1"/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left" vertical="center" wrapText="1"/>
    </xf>
    <xf numFmtId="166" fontId="5" fillId="0" borderId="0" xfId="1" applyNumberFormat="1" applyFont="1" applyAlignment="1">
      <alignment vertical="center"/>
    </xf>
    <xf numFmtId="166" fontId="2" fillId="6" borderId="0" xfId="1" applyNumberFormat="1" applyFont="1" applyFill="1" applyAlignment="1">
      <alignment horizontal="right" vertical="center"/>
    </xf>
    <xf numFmtId="166" fontId="3" fillId="6" borderId="1" xfId="1" applyNumberFormat="1" applyFont="1" applyFill="1" applyBorder="1" applyAlignment="1">
      <alignment horizontal="right" vertical="center"/>
    </xf>
    <xf numFmtId="166" fontId="2" fillId="6" borderId="0" xfId="1" applyNumberFormat="1" applyFont="1" applyFill="1" applyAlignment="1">
      <alignment horizontal="left" vertical="center"/>
    </xf>
    <xf numFmtId="166" fontId="0" fillId="0" borderId="0" xfId="1" applyNumberFormat="1" applyFont="1"/>
    <xf numFmtId="166" fontId="3" fillId="0" borderId="0" xfId="1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11" fillId="6" borderId="0" xfId="0" applyFont="1" applyFill="1" applyAlignment="1">
      <alignment horizontal="left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left" wrapText="1"/>
    </xf>
    <xf numFmtId="0" fontId="11" fillId="6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4" fontId="5" fillId="0" borderId="0" xfId="0" applyNumberFormat="1" applyFont="1" applyAlignment="1">
      <alignment vertical="center"/>
    </xf>
    <xf numFmtId="0" fontId="13" fillId="6" borderId="4" xfId="0" applyFont="1" applyFill="1" applyBorder="1" applyAlignment="1">
      <alignment horizontal="center" vertical="center" wrapText="1"/>
    </xf>
    <xf numFmtId="166" fontId="2" fillId="8" borderId="0" xfId="1" applyNumberFormat="1" applyFont="1" applyFill="1" applyAlignment="1">
      <alignment horizontal="right" vertical="center"/>
    </xf>
    <xf numFmtId="166" fontId="3" fillId="8" borderId="1" xfId="1" applyNumberFormat="1" applyFont="1" applyFill="1" applyBorder="1" applyAlignment="1">
      <alignment horizontal="right" vertical="center"/>
    </xf>
    <xf numFmtId="49" fontId="13" fillId="8" borderId="4" xfId="0" applyNumberFormat="1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top" wrapText="1"/>
    </xf>
    <xf numFmtId="0" fontId="12" fillId="8" borderId="4" xfId="0" applyFont="1" applyFill="1" applyBorder="1" applyAlignment="1">
      <alignment horizontal="center" vertical="center" wrapText="1"/>
    </xf>
    <xf numFmtId="166" fontId="11" fillId="6" borderId="0" xfId="1" applyNumberFormat="1" applyFont="1" applyFill="1" applyAlignment="1">
      <alignment horizontal="left" vertical="center" wrapText="1"/>
    </xf>
    <xf numFmtId="166" fontId="11" fillId="6" borderId="0" xfId="1" applyNumberFormat="1" applyFont="1" applyFill="1" applyAlignment="1">
      <alignment horizontal="right" wrapText="1"/>
    </xf>
    <xf numFmtId="166" fontId="12" fillId="7" borderId="4" xfId="1" applyNumberFormat="1" applyFont="1" applyFill="1" applyBorder="1" applyAlignment="1">
      <alignment horizontal="center" vertical="center" wrapText="1"/>
    </xf>
    <xf numFmtId="166" fontId="11" fillId="6" borderId="4" xfId="1" applyNumberFormat="1" applyFont="1" applyFill="1" applyBorder="1" applyAlignment="1">
      <alignment horizontal="right" vertical="center" wrapText="1"/>
    </xf>
    <xf numFmtId="166" fontId="11" fillId="8" borderId="4" xfId="1" applyNumberFormat="1" applyFont="1" applyFill="1" applyBorder="1" applyAlignment="1">
      <alignment horizontal="right" vertical="center" wrapText="1"/>
    </xf>
    <xf numFmtId="166" fontId="12" fillId="8" borderId="4" xfId="1" applyNumberFormat="1" applyFont="1" applyFill="1" applyBorder="1" applyAlignment="1">
      <alignment horizontal="right" vertical="center" wrapText="1"/>
    </xf>
    <xf numFmtId="166" fontId="11" fillId="8" borderId="4" xfId="1" applyNumberFormat="1" applyFont="1" applyFill="1" applyBorder="1" applyAlignment="1">
      <alignment horizontal="right" vertical="top" wrapText="1"/>
    </xf>
    <xf numFmtId="166" fontId="12" fillId="8" borderId="4" xfId="1" applyNumberFormat="1" applyFont="1" applyFill="1" applyBorder="1" applyAlignment="1">
      <alignment horizontal="center" vertical="center" wrapText="1"/>
    </xf>
    <xf numFmtId="166" fontId="11" fillId="6" borderId="6" xfId="1" applyNumberFormat="1" applyFont="1" applyFill="1" applyBorder="1" applyAlignment="1">
      <alignment horizontal="left" wrapText="1"/>
    </xf>
    <xf numFmtId="166" fontId="11" fillId="6" borderId="0" xfId="1" applyNumberFormat="1" applyFont="1" applyFill="1" applyAlignment="1">
      <alignment horizontal="left" wrapText="1"/>
    </xf>
    <xf numFmtId="166" fontId="11" fillId="6" borderId="0" xfId="1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3" fontId="4" fillId="3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/>
    </xf>
    <xf numFmtId="3" fontId="4" fillId="4" borderId="0" xfId="0" applyNumberFormat="1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0" fontId="11" fillId="8" borderId="2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left" vertical="center" wrapText="1"/>
    </xf>
    <xf numFmtId="0" fontId="11" fillId="6" borderId="6" xfId="0" applyFont="1" applyFill="1" applyBorder="1" applyAlignment="1">
      <alignment horizontal="left" wrapText="1"/>
    </xf>
    <xf numFmtId="0" fontId="11" fillId="6" borderId="7" xfId="0" applyFont="1" applyFill="1" applyBorder="1" applyAlignment="1">
      <alignment horizontal="left" wrapText="1"/>
    </xf>
    <xf numFmtId="0" fontId="11" fillId="8" borderId="2" xfId="0" applyFont="1" applyFill="1" applyBorder="1" applyAlignment="1">
      <alignment horizontal="left" vertical="top" wrapText="1"/>
    </xf>
    <xf numFmtId="0" fontId="11" fillId="8" borderId="3" xfId="0" applyFont="1" applyFill="1" applyBorder="1" applyAlignment="1">
      <alignment horizontal="left" vertical="top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2" xr:uid="{D08F1DB1-09FE-4718-B0ED-A83D1DFCC707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189-q-20241113-165525.xls" TargetMode="External"/><Relationship Id="rId1" Type="http://schemas.openxmlformats.org/officeDocument/2006/relationships/externalLinkPath" Target="/Users/User/Downloads/189-q-20241113-1655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НефинФ1"/>
      <sheetName val="НефинФ2"/>
    </sheetNames>
    <sheetDataSet>
      <sheetData sheetId="0" refreshError="1"/>
      <sheetData sheetId="1">
        <row r="27">
          <cell r="D27">
            <v>2988285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06543-347A-467B-8B10-13105C1C116B}">
  <sheetPr>
    <tabColor rgb="FF92D050"/>
    <pageSetUpPr fitToPage="1"/>
  </sheetPr>
  <dimension ref="A1:F91"/>
  <sheetViews>
    <sheetView topLeftCell="A70" workbookViewId="0">
      <selection activeCell="E58" activeCellId="2" sqref="E83 E73 E58"/>
    </sheetView>
  </sheetViews>
  <sheetFormatPr defaultRowHeight="15" x14ac:dyDescent="0.25"/>
  <cols>
    <col min="1" max="1" width="45.28515625" style="66" customWidth="1"/>
    <col min="3" max="3" width="10.5703125" customWidth="1"/>
    <col min="4" max="4" width="13.5703125" style="48" customWidth="1"/>
    <col min="5" max="5" width="12.7109375" style="48" customWidth="1"/>
    <col min="6" max="6" width="13.85546875" bestFit="1" customWidth="1"/>
  </cols>
  <sheetData>
    <row r="1" spans="1:6" x14ac:dyDescent="0.25">
      <c r="A1" s="104" t="s">
        <v>47</v>
      </c>
      <c r="B1" s="104"/>
      <c r="C1" s="104"/>
      <c r="D1" s="104"/>
    </row>
    <row r="2" spans="1:6" ht="38.25" customHeight="1" x14ac:dyDescent="0.25">
      <c r="A2" s="104" t="s">
        <v>72</v>
      </c>
      <c r="B2" s="104"/>
      <c r="C2" s="104"/>
      <c r="D2" s="104"/>
    </row>
    <row r="3" spans="1:6" x14ac:dyDescent="0.25">
      <c r="A3" s="65" t="s">
        <v>73</v>
      </c>
      <c r="B3" s="62" t="s">
        <v>73</v>
      </c>
      <c r="C3" s="62" t="s">
        <v>73</v>
      </c>
      <c r="D3" s="75" t="s">
        <v>73</v>
      </c>
      <c r="E3" s="76" t="s">
        <v>74</v>
      </c>
    </row>
    <row r="4" spans="1:6" ht="36" x14ac:dyDescent="0.25">
      <c r="A4" s="105" t="s">
        <v>75</v>
      </c>
      <c r="B4" s="106"/>
      <c r="C4" s="63" t="s">
        <v>159</v>
      </c>
      <c r="D4" s="77" t="s">
        <v>76</v>
      </c>
      <c r="E4" s="77" t="s">
        <v>77</v>
      </c>
    </row>
    <row r="5" spans="1:6" x14ac:dyDescent="0.25">
      <c r="A5" s="107" t="s">
        <v>78</v>
      </c>
      <c r="B5" s="108"/>
      <c r="C5" s="108"/>
      <c r="D5" s="108"/>
      <c r="E5" s="109"/>
    </row>
    <row r="6" spans="1:6" x14ac:dyDescent="0.25">
      <c r="A6" s="110" t="s">
        <v>79</v>
      </c>
      <c r="B6" s="111"/>
      <c r="C6" s="68" t="s">
        <v>73</v>
      </c>
      <c r="D6" s="78" t="s">
        <v>73</v>
      </c>
      <c r="E6" s="78" t="s">
        <v>73</v>
      </c>
    </row>
    <row r="7" spans="1:6" x14ac:dyDescent="0.25">
      <c r="A7" s="92" t="s">
        <v>80</v>
      </c>
      <c r="B7" s="93"/>
      <c r="C7" s="71" t="s">
        <v>160</v>
      </c>
      <c r="D7" s="79">
        <v>81555</v>
      </c>
      <c r="E7" s="79">
        <v>456370</v>
      </c>
    </row>
    <row r="8" spans="1:6" ht="24.75" customHeight="1" x14ac:dyDescent="0.25">
      <c r="A8" s="99" t="s">
        <v>81</v>
      </c>
      <c r="B8" s="100"/>
      <c r="C8" s="71"/>
      <c r="D8" s="79"/>
      <c r="E8" s="79"/>
    </row>
    <row r="9" spans="1:6" ht="24.75" customHeight="1" x14ac:dyDescent="0.25">
      <c r="A9" s="99" t="s">
        <v>82</v>
      </c>
      <c r="B9" s="100"/>
      <c r="C9" s="71"/>
      <c r="D9" s="79"/>
      <c r="E9" s="79"/>
      <c r="F9" s="41"/>
    </row>
    <row r="10" spans="1:6" ht="24.75" customHeight="1" x14ac:dyDescent="0.25">
      <c r="A10" s="99" t="s">
        <v>83</v>
      </c>
      <c r="B10" s="100"/>
      <c r="C10" s="71"/>
      <c r="D10" s="79"/>
      <c r="E10" s="79"/>
    </row>
    <row r="11" spans="1:6" x14ac:dyDescent="0.25">
      <c r="A11" s="92" t="s">
        <v>84</v>
      </c>
      <c r="B11" s="93"/>
      <c r="C11" s="71"/>
      <c r="D11" s="79"/>
      <c r="E11" s="79"/>
    </row>
    <row r="12" spans="1:6" x14ac:dyDescent="0.25">
      <c r="A12" s="92" t="s">
        <v>85</v>
      </c>
      <c r="B12" s="93"/>
      <c r="C12" s="71"/>
      <c r="D12" s="79"/>
      <c r="E12" s="79"/>
    </row>
    <row r="13" spans="1:6" x14ac:dyDescent="0.25">
      <c r="A13" s="92" t="s">
        <v>86</v>
      </c>
      <c r="B13" s="93"/>
      <c r="C13" s="71" t="s">
        <v>163</v>
      </c>
      <c r="D13" s="79">
        <v>137201</v>
      </c>
      <c r="E13" s="79">
        <v>455271</v>
      </c>
    </row>
    <row r="14" spans="1:6" x14ac:dyDescent="0.25">
      <c r="A14" s="92" t="s">
        <v>87</v>
      </c>
      <c r="B14" s="93"/>
      <c r="C14" s="71"/>
      <c r="D14" s="79"/>
      <c r="E14" s="79"/>
    </row>
    <row r="15" spans="1:6" x14ac:dyDescent="0.25">
      <c r="A15" s="92" t="s">
        <v>88</v>
      </c>
      <c r="B15" s="93"/>
      <c r="C15" s="71" t="s">
        <v>162</v>
      </c>
      <c r="D15" s="79">
        <v>5472</v>
      </c>
      <c r="E15" s="79">
        <v>108751</v>
      </c>
    </row>
    <row r="16" spans="1:6" x14ac:dyDescent="0.25">
      <c r="A16" s="92" t="s">
        <v>89</v>
      </c>
      <c r="B16" s="93"/>
      <c r="C16" s="71"/>
      <c r="D16" s="79">
        <v>14494</v>
      </c>
      <c r="E16" s="79">
        <v>13306</v>
      </c>
    </row>
    <row r="17" spans="1:5" x14ac:dyDescent="0.25">
      <c r="A17" s="92" t="s">
        <v>0</v>
      </c>
      <c r="B17" s="93"/>
      <c r="C17" s="71" t="s">
        <v>161</v>
      </c>
      <c r="D17" s="79">
        <v>3510958</v>
      </c>
      <c r="E17" s="79">
        <v>1711756</v>
      </c>
    </row>
    <row r="18" spans="1:5" x14ac:dyDescent="0.25">
      <c r="A18" s="92" t="s">
        <v>90</v>
      </c>
      <c r="B18" s="93"/>
      <c r="C18" s="71"/>
      <c r="D18" s="79"/>
      <c r="E18" s="79"/>
    </row>
    <row r="19" spans="1:5" x14ac:dyDescent="0.25">
      <c r="A19" s="92" t="s">
        <v>91</v>
      </c>
      <c r="B19" s="93"/>
      <c r="C19" s="71" t="s">
        <v>163</v>
      </c>
      <c r="D19" s="79">
        <v>5918</v>
      </c>
      <c r="E19" s="79">
        <v>34248</v>
      </c>
    </row>
    <row r="20" spans="1:5" x14ac:dyDescent="0.25">
      <c r="A20" s="94" t="s">
        <v>92</v>
      </c>
      <c r="B20" s="95"/>
      <c r="C20" s="72"/>
      <c r="D20" s="80">
        <v>3755598</v>
      </c>
      <c r="E20" s="80">
        <v>2779702</v>
      </c>
    </row>
    <row r="21" spans="1:5" x14ac:dyDescent="0.25">
      <c r="A21" s="92" t="s">
        <v>93</v>
      </c>
      <c r="B21" s="93"/>
      <c r="C21" s="72"/>
      <c r="D21" s="79"/>
      <c r="E21" s="79"/>
    </row>
    <row r="22" spans="1:5" ht="21.75" customHeight="1" x14ac:dyDescent="0.25">
      <c r="A22" s="94" t="s">
        <v>94</v>
      </c>
      <c r="B22" s="95"/>
      <c r="C22" s="72"/>
      <c r="D22" s="80" t="s">
        <v>73</v>
      </c>
      <c r="E22" s="80" t="s">
        <v>73</v>
      </c>
    </row>
    <row r="23" spans="1:5" s="66" customFormat="1" ht="24.75" customHeight="1" x14ac:dyDescent="0.25">
      <c r="A23" s="99" t="s">
        <v>95</v>
      </c>
      <c r="B23" s="100"/>
      <c r="C23" s="73">
        <v>7</v>
      </c>
      <c r="D23" s="81">
        <v>499501</v>
      </c>
      <c r="E23" s="81">
        <v>391052</v>
      </c>
    </row>
    <row r="24" spans="1:5" s="66" customFormat="1" ht="24.75" customHeight="1" x14ac:dyDescent="0.25">
      <c r="A24" s="99" t="s">
        <v>96</v>
      </c>
      <c r="B24" s="100"/>
      <c r="C24" s="73"/>
      <c r="D24" s="81"/>
      <c r="E24" s="81"/>
    </row>
    <row r="25" spans="1:5" s="66" customFormat="1" ht="24.75" customHeight="1" x14ac:dyDescent="0.25">
      <c r="A25" s="99" t="s">
        <v>97</v>
      </c>
      <c r="B25" s="100"/>
      <c r="C25" s="73"/>
      <c r="D25" s="81"/>
      <c r="E25" s="81"/>
    </row>
    <row r="26" spans="1:5" x14ac:dyDescent="0.25">
      <c r="A26" s="92" t="s">
        <v>98</v>
      </c>
      <c r="B26" s="93"/>
      <c r="C26" s="72"/>
      <c r="D26" s="79"/>
      <c r="E26" s="79"/>
    </row>
    <row r="27" spans="1:5" x14ac:dyDescent="0.25">
      <c r="A27" s="92" t="s">
        <v>99</v>
      </c>
      <c r="B27" s="93"/>
      <c r="C27" s="72"/>
      <c r="D27" s="79"/>
      <c r="E27" s="79"/>
    </row>
    <row r="28" spans="1:5" x14ac:dyDescent="0.25">
      <c r="A28" s="92" t="s">
        <v>100</v>
      </c>
      <c r="B28" s="93"/>
      <c r="C28" s="72"/>
      <c r="D28" s="79"/>
      <c r="E28" s="79"/>
    </row>
    <row r="29" spans="1:5" x14ac:dyDescent="0.25">
      <c r="A29" s="92" t="s">
        <v>101</v>
      </c>
      <c r="B29" s="93"/>
      <c r="C29" s="72"/>
      <c r="D29" s="79"/>
      <c r="E29" s="79"/>
    </row>
    <row r="30" spans="1:5" x14ac:dyDescent="0.25">
      <c r="A30" s="92" t="s">
        <v>102</v>
      </c>
      <c r="B30" s="93"/>
      <c r="C30" s="72"/>
      <c r="D30" s="79"/>
      <c r="E30" s="79"/>
    </row>
    <row r="31" spans="1:5" x14ac:dyDescent="0.25">
      <c r="A31" s="92" t="s">
        <v>103</v>
      </c>
      <c r="B31" s="93"/>
      <c r="C31" s="72"/>
      <c r="D31" s="79"/>
      <c r="E31" s="79"/>
    </row>
    <row r="32" spans="1:5" x14ac:dyDescent="0.25">
      <c r="A32" s="92" t="s">
        <v>104</v>
      </c>
      <c r="B32" s="93"/>
      <c r="C32" s="72"/>
      <c r="D32" s="79"/>
      <c r="E32" s="79"/>
    </row>
    <row r="33" spans="1:5" x14ac:dyDescent="0.25">
      <c r="A33" s="92" t="s">
        <v>105</v>
      </c>
      <c r="B33" s="93"/>
      <c r="C33" s="72"/>
      <c r="D33" s="79"/>
      <c r="E33" s="79"/>
    </row>
    <row r="34" spans="1:5" x14ac:dyDescent="0.25">
      <c r="A34" s="92" t="s">
        <v>1</v>
      </c>
      <c r="B34" s="93"/>
      <c r="C34" s="72"/>
      <c r="D34" s="79">
        <v>5051280</v>
      </c>
      <c r="E34" s="79">
        <v>5101828</v>
      </c>
    </row>
    <row r="35" spans="1:5" x14ac:dyDescent="0.25">
      <c r="A35" s="92" t="s">
        <v>106</v>
      </c>
      <c r="B35" s="93"/>
      <c r="C35" s="72"/>
      <c r="D35" s="79"/>
      <c r="E35" s="79"/>
    </row>
    <row r="36" spans="1:5" x14ac:dyDescent="0.25">
      <c r="A36" s="92" t="s">
        <v>90</v>
      </c>
      <c r="B36" s="93"/>
      <c r="C36" s="72"/>
      <c r="D36" s="79"/>
      <c r="E36" s="79"/>
    </row>
    <row r="37" spans="1:5" x14ac:dyDescent="0.25">
      <c r="A37" s="92" t="s">
        <v>107</v>
      </c>
      <c r="B37" s="93"/>
      <c r="C37" s="72"/>
      <c r="D37" s="79"/>
      <c r="E37" s="79"/>
    </row>
    <row r="38" spans="1:5" x14ac:dyDescent="0.25">
      <c r="A38" s="92" t="s">
        <v>108</v>
      </c>
      <c r="B38" s="93"/>
      <c r="C38" s="72"/>
      <c r="D38" s="79"/>
      <c r="E38" s="79"/>
    </row>
    <row r="39" spans="1:5" x14ac:dyDescent="0.25">
      <c r="A39" s="92" t="s">
        <v>109</v>
      </c>
      <c r="B39" s="93"/>
      <c r="C39" s="72"/>
      <c r="D39" s="79"/>
      <c r="E39" s="79"/>
    </row>
    <row r="40" spans="1:5" x14ac:dyDescent="0.25">
      <c r="A40" s="92" t="s">
        <v>110</v>
      </c>
      <c r="B40" s="93"/>
      <c r="C40" s="72"/>
      <c r="D40" s="79">
        <v>145776</v>
      </c>
      <c r="E40" s="79"/>
    </row>
    <row r="41" spans="1:5" x14ac:dyDescent="0.25">
      <c r="A41" s="94" t="s">
        <v>111</v>
      </c>
      <c r="B41" s="95"/>
      <c r="C41" s="72"/>
      <c r="D41" s="80">
        <v>5696557</v>
      </c>
      <c r="E41" s="80">
        <v>5492880</v>
      </c>
    </row>
    <row r="42" spans="1:5" x14ac:dyDescent="0.25">
      <c r="A42" s="94" t="s">
        <v>112</v>
      </c>
      <c r="B42" s="95"/>
      <c r="C42" s="72" t="s">
        <v>73</v>
      </c>
      <c r="D42" s="80">
        <v>9452155</v>
      </c>
      <c r="E42" s="80">
        <v>8272582</v>
      </c>
    </row>
    <row r="43" spans="1:5" x14ac:dyDescent="0.25">
      <c r="A43" s="101" t="s">
        <v>113</v>
      </c>
      <c r="B43" s="102"/>
      <c r="C43" s="102"/>
      <c r="D43" s="102"/>
      <c r="E43" s="103"/>
    </row>
    <row r="44" spans="1:5" x14ac:dyDescent="0.25">
      <c r="A44" s="94" t="s">
        <v>114</v>
      </c>
      <c r="B44" s="95"/>
      <c r="C44" s="74" t="s">
        <v>73</v>
      </c>
      <c r="D44" s="82" t="s">
        <v>73</v>
      </c>
      <c r="E44" s="82" t="s">
        <v>73</v>
      </c>
    </row>
    <row r="45" spans="1:5" s="66" customFormat="1" ht="23.25" customHeight="1" x14ac:dyDescent="0.25">
      <c r="A45" s="99" t="s">
        <v>115</v>
      </c>
      <c r="B45" s="100"/>
      <c r="C45" s="73">
        <v>10</v>
      </c>
      <c r="D45" s="81">
        <v>2430841</v>
      </c>
      <c r="E45" s="81">
        <v>3005963</v>
      </c>
    </row>
    <row r="46" spans="1:5" s="66" customFormat="1" ht="24.75" customHeight="1" x14ac:dyDescent="0.25">
      <c r="A46" s="99" t="s">
        <v>116</v>
      </c>
      <c r="B46" s="100"/>
      <c r="C46" s="73"/>
      <c r="D46" s="81"/>
      <c r="E46" s="81"/>
    </row>
    <row r="47" spans="1:5" x14ac:dyDescent="0.25">
      <c r="A47" s="92" t="s">
        <v>84</v>
      </c>
      <c r="B47" s="93"/>
      <c r="C47" s="72"/>
      <c r="D47" s="79"/>
      <c r="E47" s="79"/>
    </row>
    <row r="48" spans="1:5" x14ac:dyDescent="0.25">
      <c r="A48" s="92" t="s">
        <v>117</v>
      </c>
      <c r="B48" s="93"/>
      <c r="C48" s="72"/>
      <c r="D48" s="79">
        <v>146087</v>
      </c>
      <c r="E48" s="79"/>
    </row>
    <row r="49" spans="1:5" x14ac:dyDescent="0.25">
      <c r="A49" s="92" t="s">
        <v>118</v>
      </c>
      <c r="B49" s="93"/>
      <c r="C49" s="72">
        <v>11</v>
      </c>
      <c r="D49" s="79">
        <v>156302</v>
      </c>
      <c r="E49" s="79">
        <v>335847</v>
      </c>
    </row>
    <row r="50" spans="1:5" x14ac:dyDescent="0.25">
      <c r="A50" s="92" t="s">
        <v>119</v>
      </c>
      <c r="B50" s="93"/>
      <c r="C50" s="72"/>
      <c r="D50" s="79"/>
      <c r="E50" s="79"/>
    </row>
    <row r="51" spans="1:5" x14ac:dyDescent="0.25">
      <c r="A51" s="92" t="s">
        <v>120</v>
      </c>
      <c r="B51" s="93"/>
      <c r="C51" s="72"/>
      <c r="D51" s="79"/>
      <c r="E51" s="79">
        <v>19000</v>
      </c>
    </row>
    <row r="52" spans="1:5" x14ac:dyDescent="0.25">
      <c r="A52" s="92" t="s">
        <v>121</v>
      </c>
      <c r="B52" s="93"/>
      <c r="C52" s="72"/>
      <c r="D52" s="79"/>
      <c r="E52" s="79"/>
    </row>
    <row r="53" spans="1:5" x14ac:dyDescent="0.25">
      <c r="A53" s="92" t="s">
        <v>122</v>
      </c>
      <c r="B53" s="93"/>
      <c r="C53" s="72"/>
      <c r="D53" s="79"/>
      <c r="E53" s="79"/>
    </row>
    <row r="54" spans="1:5" x14ac:dyDescent="0.25">
      <c r="A54" s="92" t="s">
        <v>123</v>
      </c>
      <c r="B54" s="93"/>
      <c r="C54" s="72"/>
      <c r="D54" s="79"/>
      <c r="E54" s="79">
        <v>63819</v>
      </c>
    </row>
    <row r="55" spans="1:5" x14ac:dyDescent="0.25">
      <c r="A55" s="92" t="s">
        <v>124</v>
      </c>
      <c r="B55" s="93"/>
      <c r="C55" s="72"/>
      <c r="D55" s="79"/>
      <c r="E55" s="79"/>
    </row>
    <row r="56" spans="1:5" x14ac:dyDescent="0.25">
      <c r="A56" s="92" t="s">
        <v>125</v>
      </c>
      <c r="B56" s="93"/>
      <c r="C56" s="72"/>
      <c r="D56" s="79"/>
      <c r="E56" s="79"/>
    </row>
    <row r="57" spans="1:5" x14ac:dyDescent="0.25">
      <c r="A57" s="92" t="s">
        <v>126</v>
      </c>
      <c r="B57" s="93"/>
      <c r="C57" s="72"/>
      <c r="D57" s="79">
        <v>211017</v>
      </c>
      <c r="E57" s="79">
        <v>63427</v>
      </c>
    </row>
    <row r="58" spans="1:5" x14ac:dyDescent="0.25">
      <c r="A58" s="94" t="s">
        <v>127</v>
      </c>
      <c r="B58" s="95"/>
      <c r="C58" s="72"/>
      <c r="D58" s="80">
        <v>2944247</v>
      </c>
      <c r="E58" s="80">
        <v>3488056</v>
      </c>
    </row>
    <row r="59" spans="1:5" x14ac:dyDescent="0.25">
      <c r="A59" s="92" t="s">
        <v>128</v>
      </c>
      <c r="B59" s="93"/>
      <c r="C59" s="72"/>
      <c r="D59" s="79"/>
      <c r="E59" s="79"/>
    </row>
    <row r="60" spans="1:5" x14ac:dyDescent="0.25">
      <c r="A60" s="94" t="s">
        <v>129</v>
      </c>
      <c r="B60" s="95"/>
      <c r="C60" s="72"/>
      <c r="D60" s="80" t="s">
        <v>73</v>
      </c>
      <c r="E60" s="80" t="s">
        <v>73</v>
      </c>
    </row>
    <row r="61" spans="1:5" s="66" customFormat="1" ht="25.5" customHeight="1" x14ac:dyDescent="0.25">
      <c r="A61" s="99" t="s">
        <v>130</v>
      </c>
      <c r="B61" s="100"/>
      <c r="C61" s="73">
        <v>10</v>
      </c>
      <c r="D61" s="81">
        <v>1132379</v>
      </c>
      <c r="E61" s="81">
        <v>1155117</v>
      </c>
    </row>
    <row r="62" spans="1:5" s="66" customFormat="1" ht="25.5" customHeight="1" x14ac:dyDescent="0.25">
      <c r="A62" s="99" t="s">
        <v>131</v>
      </c>
      <c r="B62" s="100"/>
      <c r="C62" s="73"/>
      <c r="D62" s="81"/>
      <c r="E62" s="81"/>
    </row>
    <row r="63" spans="1:5" x14ac:dyDescent="0.25">
      <c r="A63" s="92" t="s">
        <v>98</v>
      </c>
      <c r="B63" s="93"/>
      <c r="C63" s="72"/>
      <c r="D63" s="79"/>
      <c r="E63" s="79"/>
    </row>
    <row r="64" spans="1:5" x14ac:dyDescent="0.25">
      <c r="A64" s="92" t="s">
        <v>132</v>
      </c>
      <c r="B64" s="93"/>
      <c r="C64" s="72"/>
      <c r="D64" s="79"/>
      <c r="E64" s="79"/>
    </row>
    <row r="65" spans="1:5" x14ac:dyDescent="0.25">
      <c r="A65" s="92" t="s">
        <v>133</v>
      </c>
      <c r="B65" s="93"/>
      <c r="C65" s="72"/>
      <c r="D65" s="79"/>
      <c r="E65" s="79"/>
    </row>
    <row r="66" spans="1:5" x14ac:dyDescent="0.25">
      <c r="A66" s="92" t="s">
        <v>134</v>
      </c>
      <c r="B66" s="93"/>
      <c r="C66" s="72"/>
      <c r="D66" s="79"/>
      <c r="E66" s="79"/>
    </row>
    <row r="67" spans="1:5" x14ac:dyDescent="0.25">
      <c r="A67" s="92" t="s">
        <v>135</v>
      </c>
      <c r="B67" s="93"/>
      <c r="C67" s="72"/>
      <c r="D67" s="79">
        <v>36881</v>
      </c>
      <c r="E67" s="79">
        <v>36881</v>
      </c>
    </row>
    <row r="68" spans="1:5" x14ac:dyDescent="0.25">
      <c r="A68" s="92" t="s">
        <v>121</v>
      </c>
      <c r="B68" s="93"/>
      <c r="C68" s="72"/>
      <c r="D68" s="79"/>
      <c r="E68" s="79"/>
    </row>
    <row r="69" spans="1:5" x14ac:dyDescent="0.25">
      <c r="A69" s="92" t="s">
        <v>136</v>
      </c>
      <c r="B69" s="93"/>
      <c r="C69" s="72"/>
      <c r="D69" s="79"/>
      <c r="E69" s="79"/>
    </row>
    <row r="70" spans="1:5" x14ac:dyDescent="0.25">
      <c r="A70" s="92" t="s">
        <v>137</v>
      </c>
      <c r="B70" s="93"/>
      <c r="C70" s="72"/>
      <c r="D70" s="79"/>
      <c r="E70" s="79"/>
    </row>
    <row r="71" spans="1:5" x14ac:dyDescent="0.25">
      <c r="A71" s="92" t="s">
        <v>124</v>
      </c>
      <c r="B71" s="93"/>
      <c r="C71" s="72"/>
      <c r="D71" s="79"/>
      <c r="E71" s="79"/>
    </row>
    <row r="72" spans="1:5" x14ac:dyDescent="0.25">
      <c r="A72" s="92" t="s">
        <v>138</v>
      </c>
      <c r="B72" s="93"/>
      <c r="C72" s="72"/>
      <c r="D72" s="79">
        <v>1088824</v>
      </c>
      <c r="E72" s="79">
        <v>1072966</v>
      </c>
    </row>
    <row r="73" spans="1:5" x14ac:dyDescent="0.25">
      <c r="A73" s="94" t="s">
        <v>139</v>
      </c>
      <c r="B73" s="95"/>
      <c r="C73" s="72"/>
      <c r="D73" s="80">
        <v>2258084</v>
      </c>
      <c r="E73" s="80">
        <v>2264964</v>
      </c>
    </row>
    <row r="74" spans="1:5" x14ac:dyDescent="0.25">
      <c r="A74" s="94" t="s">
        <v>140</v>
      </c>
      <c r="B74" s="95"/>
      <c r="C74" s="72"/>
      <c r="D74" s="80" t="s">
        <v>73</v>
      </c>
      <c r="E74" s="80" t="s">
        <v>73</v>
      </c>
    </row>
    <row r="75" spans="1:5" x14ac:dyDescent="0.25">
      <c r="A75" s="92" t="s">
        <v>141</v>
      </c>
      <c r="B75" s="93"/>
      <c r="C75" s="72"/>
      <c r="D75" s="79">
        <v>2799880</v>
      </c>
      <c r="E75" s="79">
        <v>2799880</v>
      </c>
    </row>
    <row r="76" spans="1:5" x14ac:dyDescent="0.25">
      <c r="A76" s="92" t="s">
        <v>142</v>
      </c>
      <c r="B76" s="93"/>
      <c r="C76" s="72"/>
      <c r="D76" s="79"/>
      <c r="E76" s="79"/>
    </row>
    <row r="77" spans="1:5" x14ac:dyDescent="0.25">
      <c r="A77" s="92" t="s">
        <v>143</v>
      </c>
      <c r="B77" s="93"/>
      <c r="C77" s="72"/>
      <c r="D77" s="79"/>
      <c r="E77" s="79"/>
    </row>
    <row r="78" spans="1:5" x14ac:dyDescent="0.25">
      <c r="A78" s="92" t="s">
        <v>144</v>
      </c>
      <c r="B78" s="93"/>
      <c r="C78" s="72"/>
      <c r="D78" s="79"/>
      <c r="E78" s="79"/>
    </row>
    <row r="79" spans="1:5" x14ac:dyDescent="0.25">
      <c r="A79" s="92" t="s">
        <v>145</v>
      </c>
      <c r="B79" s="93"/>
      <c r="C79" s="72"/>
      <c r="D79" s="79">
        <v>1449944</v>
      </c>
      <c r="E79" s="79">
        <v>-384040</v>
      </c>
    </row>
    <row r="80" spans="1:5" x14ac:dyDescent="0.25">
      <c r="A80" s="92" t="s">
        <v>146</v>
      </c>
      <c r="B80" s="93"/>
      <c r="C80" s="72"/>
      <c r="D80" s="79"/>
      <c r="E80" s="79"/>
    </row>
    <row r="81" spans="1:5" x14ac:dyDescent="0.25">
      <c r="A81" s="92" t="s">
        <v>147</v>
      </c>
      <c r="B81" s="93"/>
      <c r="C81" s="72"/>
      <c r="D81" s="79">
        <v>4249824</v>
      </c>
      <c r="E81" s="79">
        <v>2415840</v>
      </c>
    </row>
    <row r="82" spans="1:5" x14ac:dyDescent="0.25">
      <c r="A82" s="92" t="s">
        <v>148</v>
      </c>
      <c r="B82" s="93"/>
      <c r="C82" s="72"/>
      <c r="D82" s="79"/>
      <c r="E82" s="79"/>
    </row>
    <row r="83" spans="1:5" x14ac:dyDescent="0.25">
      <c r="A83" s="94" t="s">
        <v>149</v>
      </c>
      <c r="B83" s="95"/>
      <c r="C83" s="72"/>
      <c r="D83" s="80">
        <v>4249824</v>
      </c>
      <c r="E83" s="80">
        <v>2415840</v>
      </c>
    </row>
    <row r="84" spans="1:5" x14ac:dyDescent="0.25">
      <c r="A84" s="94" t="s">
        <v>150</v>
      </c>
      <c r="B84" s="95"/>
      <c r="C84" s="72" t="s">
        <v>73</v>
      </c>
      <c r="D84" s="80">
        <v>9452155</v>
      </c>
      <c r="E84" s="80">
        <v>8168860</v>
      </c>
    </row>
    <row r="85" spans="1:5" x14ac:dyDescent="0.25">
      <c r="A85" s="65" t="s">
        <v>73</v>
      </c>
      <c r="B85" s="62" t="s">
        <v>73</v>
      </c>
      <c r="C85" s="62" t="s">
        <v>73</v>
      </c>
      <c r="D85" s="75" t="s">
        <v>73</v>
      </c>
      <c r="E85" s="75" t="s">
        <v>73</v>
      </c>
    </row>
    <row r="86" spans="1:5" x14ac:dyDescent="0.25">
      <c r="A86" s="65" t="s">
        <v>73</v>
      </c>
      <c r="B86" s="62" t="s">
        <v>73</v>
      </c>
      <c r="C86" s="62" t="s">
        <v>73</v>
      </c>
      <c r="D86" s="75" t="s">
        <v>73</v>
      </c>
      <c r="E86" s="75" t="s">
        <v>73</v>
      </c>
    </row>
    <row r="87" spans="1:5" x14ac:dyDescent="0.25">
      <c r="A87" s="97" t="s">
        <v>151</v>
      </c>
      <c r="B87" s="97"/>
      <c r="C87" s="64" t="s">
        <v>73</v>
      </c>
      <c r="D87" s="83" t="s">
        <v>73</v>
      </c>
      <c r="E87" s="84" t="s">
        <v>73</v>
      </c>
    </row>
    <row r="88" spans="1:5" x14ac:dyDescent="0.25">
      <c r="A88" s="98" t="s">
        <v>152</v>
      </c>
      <c r="B88" s="98"/>
      <c r="C88" s="64" t="s">
        <v>73</v>
      </c>
      <c r="D88" s="85" t="s">
        <v>153</v>
      </c>
      <c r="E88" s="84" t="s">
        <v>73</v>
      </c>
    </row>
    <row r="89" spans="1:5" x14ac:dyDescent="0.25">
      <c r="A89" s="97" t="s">
        <v>166</v>
      </c>
      <c r="B89" s="97"/>
      <c r="C89" s="64" t="s">
        <v>73</v>
      </c>
      <c r="D89" s="83" t="s">
        <v>73</v>
      </c>
      <c r="E89" s="84" t="s">
        <v>73</v>
      </c>
    </row>
    <row r="90" spans="1:5" x14ac:dyDescent="0.25">
      <c r="A90" s="98" t="s">
        <v>154</v>
      </c>
      <c r="B90" s="98"/>
      <c r="C90" s="64" t="s">
        <v>73</v>
      </c>
      <c r="D90" s="85" t="s">
        <v>153</v>
      </c>
      <c r="E90" s="84" t="s">
        <v>73</v>
      </c>
    </row>
    <row r="91" spans="1:5" x14ac:dyDescent="0.25">
      <c r="A91" s="96" t="s">
        <v>155</v>
      </c>
      <c r="B91" s="96"/>
      <c r="C91" s="96"/>
      <c r="D91" s="96"/>
      <c r="E91" s="96"/>
    </row>
  </sheetData>
  <mergeCells count="88">
    <mergeCell ref="A2:D2"/>
    <mergeCell ref="A1:D1"/>
    <mergeCell ref="A4:B4"/>
    <mergeCell ref="A5:E5"/>
    <mergeCell ref="A14:B14"/>
    <mergeCell ref="A11:B11"/>
    <mergeCell ref="A12:B12"/>
    <mergeCell ref="A13:B13"/>
    <mergeCell ref="A6:B6"/>
    <mergeCell ref="A7:B7"/>
    <mergeCell ref="A8:B8"/>
    <mergeCell ref="A9:B9"/>
    <mergeCell ref="A10:B10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E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91:E91"/>
    <mergeCell ref="A84:B84"/>
    <mergeCell ref="A87:B87"/>
    <mergeCell ref="A88:B88"/>
    <mergeCell ref="A89:B89"/>
    <mergeCell ref="A90:B9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I26"/>
  <sheetViews>
    <sheetView topLeftCell="A7" workbookViewId="0">
      <selection activeCell="F17" sqref="F17"/>
    </sheetView>
  </sheetViews>
  <sheetFormatPr defaultColWidth="17.85546875" defaultRowHeight="12.75" x14ac:dyDescent="0.25"/>
  <cols>
    <col min="1" max="1" width="40" style="18" customWidth="1"/>
    <col min="2" max="2" width="7.7109375" style="12" customWidth="1"/>
    <col min="3" max="3" width="18.85546875" style="12" customWidth="1"/>
    <col min="4" max="4" width="17.28515625" style="12" customWidth="1"/>
    <col min="5" max="5" width="17.85546875" style="12"/>
    <col min="6" max="6" width="25.140625" style="18" customWidth="1"/>
    <col min="7" max="7" width="17.85546875" style="18"/>
    <col min="8" max="8" width="20.42578125" style="44" customWidth="1"/>
    <col min="9" max="9" width="20.85546875" style="44" customWidth="1"/>
    <col min="10" max="16384" width="17.85546875" style="18"/>
  </cols>
  <sheetData>
    <row r="1" spans="1:9" x14ac:dyDescent="0.25">
      <c r="A1" s="23" t="s">
        <v>47</v>
      </c>
    </row>
    <row r="2" spans="1:9" ht="19.5" customHeight="1" x14ac:dyDescent="0.25">
      <c r="A2" s="112" t="s">
        <v>69</v>
      </c>
      <c r="B2" s="112"/>
      <c r="C2" s="112"/>
      <c r="D2" s="112"/>
    </row>
    <row r="3" spans="1:9" ht="25.5" customHeight="1" x14ac:dyDescent="0.25">
      <c r="A3" s="112" t="s">
        <v>156</v>
      </c>
      <c r="B3" s="112"/>
      <c r="C3" s="112"/>
      <c r="D3" s="112"/>
    </row>
    <row r="4" spans="1:9" ht="25.5" customHeight="1" x14ac:dyDescent="0.25">
      <c r="A4" s="26"/>
      <c r="B4" s="14"/>
      <c r="C4" s="14"/>
      <c r="D4" s="19" t="s">
        <v>6</v>
      </c>
    </row>
    <row r="5" spans="1:9" ht="51" x14ac:dyDescent="0.25">
      <c r="A5" s="24"/>
      <c r="B5" s="20" t="s">
        <v>5</v>
      </c>
      <c r="C5" s="25" t="s">
        <v>157</v>
      </c>
      <c r="D5" s="25" t="s">
        <v>158</v>
      </c>
    </row>
    <row r="6" spans="1:9" x14ac:dyDescent="0.25">
      <c r="A6" s="37" t="s">
        <v>54</v>
      </c>
      <c r="B6" s="42">
        <v>12</v>
      </c>
      <c r="C6" s="69">
        <f>[1]НефинФ2!$D$27</f>
        <v>2988285</v>
      </c>
      <c r="D6" s="69">
        <v>650129</v>
      </c>
      <c r="F6" s="67"/>
    </row>
    <row r="7" spans="1:9" ht="13.5" thickBot="1" x14ac:dyDescent="0.3">
      <c r="A7" s="37" t="s">
        <v>55</v>
      </c>
      <c r="B7" s="42">
        <v>13</v>
      </c>
      <c r="C7" s="69">
        <v>-614646</v>
      </c>
      <c r="D7" s="69">
        <v>-673001</v>
      </c>
      <c r="F7" s="67"/>
    </row>
    <row r="8" spans="1:9" ht="13.5" thickBot="1" x14ac:dyDescent="0.3">
      <c r="A8" s="39" t="s">
        <v>56</v>
      </c>
      <c r="B8" s="42"/>
      <c r="C8" s="70">
        <f>C7+C6</f>
        <v>2373639</v>
      </c>
      <c r="D8" s="70">
        <f>SUM(D6:D7)</f>
        <v>-22872</v>
      </c>
    </row>
    <row r="9" spans="1:9" ht="13.5" thickTop="1" x14ac:dyDescent="0.25">
      <c r="A9" s="37" t="s">
        <v>44</v>
      </c>
      <c r="B9" s="42" t="s">
        <v>57</v>
      </c>
      <c r="C9" s="69">
        <v>-159212</v>
      </c>
      <c r="D9" s="69">
        <v>-118689</v>
      </c>
      <c r="F9" s="67"/>
    </row>
    <row r="10" spans="1:9" x14ac:dyDescent="0.25">
      <c r="A10" s="37" t="s">
        <v>58</v>
      </c>
      <c r="B10" s="42" t="s">
        <v>59</v>
      </c>
      <c r="C10" s="69">
        <v>-191515</v>
      </c>
      <c r="D10" s="69">
        <v>-280855</v>
      </c>
      <c r="F10" s="67"/>
    </row>
    <row r="11" spans="1:9" x14ac:dyDescent="0.25">
      <c r="A11" s="37" t="s">
        <v>70</v>
      </c>
      <c r="B11" s="42">
        <v>17</v>
      </c>
      <c r="C11" s="45">
        <v>0</v>
      </c>
      <c r="D11" s="45">
        <v>0</v>
      </c>
    </row>
    <row r="12" spans="1:9" ht="26.25" customHeight="1" x14ac:dyDescent="0.25">
      <c r="A12" s="43" t="s">
        <v>60</v>
      </c>
      <c r="B12" s="42"/>
      <c r="C12" s="45">
        <v>0</v>
      </c>
      <c r="D12" s="45">
        <v>0</v>
      </c>
      <c r="H12" s="18"/>
      <c r="I12" s="18"/>
    </row>
    <row r="13" spans="1:9" ht="24.75" customHeight="1" thickBot="1" x14ac:dyDescent="0.3">
      <c r="A13" s="37" t="s">
        <v>61</v>
      </c>
      <c r="B13" s="42" t="s">
        <v>62</v>
      </c>
      <c r="C13" s="45">
        <v>153559</v>
      </c>
      <c r="D13" s="45">
        <v>18475</v>
      </c>
      <c r="F13" s="67"/>
      <c r="H13" s="18"/>
      <c r="I13" s="18"/>
    </row>
    <row r="14" spans="1:9" ht="13.5" thickBot="1" x14ac:dyDescent="0.3">
      <c r="A14" s="39" t="s">
        <v>63</v>
      </c>
      <c r="B14" s="42"/>
      <c r="C14" s="46">
        <f>SUM(C8:C13)</f>
        <v>2176471</v>
      </c>
      <c r="D14" s="46">
        <f>SUM(D8:D13)</f>
        <v>-403941</v>
      </c>
      <c r="H14" s="18"/>
      <c r="I14" s="18"/>
    </row>
    <row r="15" spans="1:9" ht="14.25" thickTop="1" thickBot="1" x14ac:dyDescent="0.3">
      <c r="A15" s="37" t="s">
        <v>64</v>
      </c>
      <c r="B15" s="42"/>
      <c r="C15" s="45">
        <v>-342487</v>
      </c>
      <c r="D15" s="45">
        <v>-262483</v>
      </c>
      <c r="F15" s="67"/>
      <c r="H15" s="18"/>
      <c r="I15" s="18"/>
    </row>
    <row r="16" spans="1:9" ht="13.5" thickBot="1" x14ac:dyDescent="0.3">
      <c r="A16" s="39" t="s">
        <v>65</v>
      </c>
      <c r="B16" s="42"/>
      <c r="C16" s="46">
        <f>SUM(C14:C15)</f>
        <v>1833984</v>
      </c>
      <c r="D16" s="46">
        <f>SUM(D14:D15)</f>
        <v>-666424</v>
      </c>
      <c r="H16" s="18"/>
      <c r="I16" s="18"/>
    </row>
    <row r="17" spans="1:9" ht="14.25" thickTop="1" thickBot="1" x14ac:dyDescent="0.3">
      <c r="A17" s="37" t="s">
        <v>66</v>
      </c>
      <c r="B17" s="42"/>
      <c r="C17" s="45" t="s">
        <v>67</v>
      </c>
      <c r="D17" s="45">
        <v>0</v>
      </c>
      <c r="H17" s="18"/>
      <c r="I17" s="18"/>
    </row>
    <row r="18" spans="1:9" ht="13.5" thickBot="1" x14ac:dyDescent="0.3">
      <c r="A18" s="39" t="s">
        <v>68</v>
      </c>
      <c r="B18" s="42"/>
      <c r="C18" s="46">
        <f>C16</f>
        <v>1833984</v>
      </c>
      <c r="D18" s="46">
        <f>SUM(D16:D17)</f>
        <v>-666424</v>
      </c>
      <c r="H18" s="18"/>
      <c r="I18" s="18"/>
    </row>
    <row r="19" spans="1:9" ht="13.5" thickTop="1" x14ac:dyDescent="0.25">
      <c r="A19" s="16"/>
      <c r="B19" s="18"/>
      <c r="C19" s="22"/>
      <c r="D19" s="22"/>
      <c r="H19" s="18"/>
      <c r="I19" s="18"/>
    </row>
    <row r="20" spans="1:9" x14ac:dyDescent="0.25">
      <c r="A20" s="16"/>
      <c r="B20" s="21"/>
      <c r="C20" s="17"/>
      <c r="D20" s="17"/>
      <c r="F20" s="37"/>
      <c r="G20" s="37"/>
      <c r="H20" s="47"/>
      <c r="I20" s="47"/>
    </row>
    <row r="21" spans="1:9" ht="15" x14ac:dyDescent="0.25">
      <c r="A21" s="1" t="s">
        <v>45</v>
      </c>
      <c r="B21"/>
      <c r="C21" s="2" t="s">
        <v>46</v>
      </c>
      <c r="F21" s="28"/>
      <c r="G21" s="28"/>
      <c r="H21" s="50"/>
      <c r="I21" s="48"/>
    </row>
    <row r="22" spans="1:9" ht="15" x14ac:dyDescent="0.25">
      <c r="D22" s="22"/>
      <c r="F22" s="38"/>
      <c r="G22"/>
      <c r="H22" s="49"/>
      <c r="I22" s="49"/>
    </row>
    <row r="23" spans="1:9" ht="15" x14ac:dyDescent="0.25">
      <c r="A23" s="1" t="s">
        <v>52</v>
      </c>
      <c r="B23" s="1"/>
      <c r="C23" s="1" t="s">
        <v>53</v>
      </c>
      <c r="F23" s="38"/>
      <c r="G23"/>
      <c r="H23" s="49"/>
      <c r="I23" s="49"/>
    </row>
    <row r="24" spans="1:9" ht="15" x14ac:dyDescent="0.25">
      <c r="B24" s="18"/>
      <c r="C24" s="18"/>
      <c r="F24" s="40"/>
      <c r="G24"/>
      <c r="H24" s="48"/>
      <c r="I24" s="48"/>
    </row>
    <row r="26" spans="1:9" x14ac:dyDescent="0.25">
      <c r="B26" s="18"/>
      <c r="C26" s="18"/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D50"/>
  <sheetViews>
    <sheetView topLeftCell="A43" workbookViewId="0">
      <selection activeCell="B63" sqref="B63"/>
    </sheetView>
  </sheetViews>
  <sheetFormatPr defaultColWidth="16.7109375" defaultRowHeight="12.75" x14ac:dyDescent="0.25"/>
  <cols>
    <col min="1" max="1" width="44.85546875" style="1" customWidth="1"/>
    <col min="2" max="2" width="18.140625" style="53" customWidth="1"/>
    <col min="3" max="3" width="17.7109375" style="53" customWidth="1"/>
    <col min="4" max="4" width="16.7109375" style="2"/>
    <col min="5" max="16384" width="16.7109375" style="1"/>
  </cols>
  <sheetData>
    <row r="1" spans="1:4" x14ac:dyDescent="0.25">
      <c r="A1" s="114" t="s">
        <v>47</v>
      </c>
      <c r="B1" s="114"/>
      <c r="C1" s="114"/>
    </row>
    <row r="2" spans="1:4" ht="33" customHeight="1" x14ac:dyDescent="0.25">
      <c r="A2" s="113" t="s">
        <v>28</v>
      </c>
      <c r="B2" s="113"/>
      <c r="C2" s="113"/>
    </row>
    <row r="3" spans="1:4" ht="14.25" customHeight="1" x14ac:dyDescent="0.25">
      <c r="A3" s="26" t="str">
        <f>ОПиУ!A3</f>
        <v>за период с 01 января по 30 сентября 2024 года</v>
      </c>
      <c r="B3" s="54"/>
      <c r="C3" s="54"/>
    </row>
    <row r="4" spans="1:4" x14ac:dyDescent="0.25">
      <c r="A4" s="13"/>
      <c r="B4" s="55"/>
      <c r="C4" s="56" t="s">
        <v>6</v>
      </c>
    </row>
    <row r="5" spans="1:4" ht="41.25" customHeight="1" x14ac:dyDescent="0.25">
      <c r="A5" s="13"/>
      <c r="B5" s="25" t="str">
        <f>ОПиУ!C5</f>
        <v xml:space="preserve">За девять месяцев, закончившихся 30 сентября 2024 года </v>
      </c>
      <c r="C5" s="25" t="str">
        <f>ОПиУ!D5</f>
        <v xml:space="preserve">За девять месяцев, закончившихся 30 сентября 2023 года </v>
      </c>
    </row>
    <row r="6" spans="1:4" x14ac:dyDescent="0.25">
      <c r="A6" s="28" t="s">
        <v>32</v>
      </c>
      <c r="B6" s="57"/>
      <c r="C6" s="58"/>
    </row>
    <row r="7" spans="1:4" x14ac:dyDescent="0.25">
      <c r="A7" s="15" t="s">
        <v>10</v>
      </c>
      <c r="B7" s="51">
        <v>159216</v>
      </c>
      <c r="C7" s="51">
        <v>86470</v>
      </c>
    </row>
    <row r="8" spans="1:4" x14ac:dyDescent="0.25">
      <c r="A8" s="15" t="s">
        <v>48</v>
      </c>
      <c r="B8" s="51">
        <v>3276855</v>
      </c>
      <c r="C8" s="51">
        <v>791469</v>
      </c>
    </row>
    <row r="9" spans="1:4" x14ac:dyDescent="0.25">
      <c r="A9" s="4" t="s">
        <v>49</v>
      </c>
      <c r="B9" s="51">
        <v>27554</v>
      </c>
      <c r="C9" s="51">
        <v>15799</v>
      </c>
    </row>
    <row r="10" spans="1:4" x14ac:dyDescent="0.25">
      <c r="A10" s="15" t="s">
        <v>11</v>
      </c>
      <c r="B10" s="51">
        <v>186115</v>
      </c>
      <c r="C10" s="51">
        <v>1303793</v>
      </c>
    </row>
    <row r="11" spans="1:4" s="29" customFormat="1" ht="13.5" x14ac:dyDescent="0.2">
      <c r="A11" s="27" t="s">
        <v>30</v>
      </c>
      <c r="B11" s="86">
        <f>SUM(B7:B10)</f>
        <v>3649740</v>
      </c>
      <c r="C11" s="86">
        <f>SUM(C5:C10)</f>
        <v>2197531</v>
      </c>
      <c r="D11" s="30"/>
    </row>
    <row r="12" spans="1:4" x14ac:dyDescent="0.25">
      <c r="A12" s="15" t="s">
        <v>12</v>
      </c>
      <c r="B12" s="51">
        <v>362304</v>
      </c>
      <c r="C12" s="51">
        <v>292284</v>
      </c>
    </row>
    <row r="13" spans="1:4" ht="15.6" customHeight="1" x14ac:dyDescent="0.25">
      <c r="A13" s="15" t="s">
        <v>13</v>
      </c>
      <c r="B13" s="51">
        <v>290529</v>
      </c>
      <c r="C13" s="51">
        <v>178296</v>
      </c>
    </row>
    <row r="14" spans="1:4" ht="12.6" customHeight="1" x14ac:dyDescent="0.25">
      <c r="A14" s="15" t="s">
        <v>14</v>
      </c>
      <c r="B14" s="51">
        <v>784210</v>
      </c>
      <c r="C14" s="51">
        <v>582867</v>
      </c>
    </row>
    <row r="15" spans="1:4" x14ac:dyDescent="0.25">
      <c r="A15" s="15" t="s">
        <v>15</v>
      </c>
      <c r="B15" s="51">
        <v>1490532</v>
      </c>
      <c r="C15" s="51">
        <v>1251134</v>
      </c>
    </row>
    <row r="16" spans="1:4" x14ac:dyDescent="0.25">
      <c r="A16" s="1" t="s">
        <v>50</v>
      </c>
      <c r="B16" s="51">
        <v>363527</v>
      </c>
      <c r="C16" s="51">
        <v>234861</v>
      </c>
    </row>
    <row r="17" spans="1:4" x14ac:dyDescent="0.25">
      <c r="A17" s="15" t="s">
        <v>16</v>
      </c>
      <c r="B17" s="51">
        <v>453580</v>
      </c>
      <c r="C17" s="51">
        <v>-262969</v>
      </c>
    </row>
    <row r="18" spans="1:4" s="29" customFormat="1" ht="13.5" x14ac:dyDescent="0.2">
      <c r="A18" s="27" t="s">
        <v>31</v>
      </c>
      <c r="B18" s="86">
        <f>SUM(B12:B17)</f>
        <v>3744682</v>
      </c>
      <c r="C18" s="86">
        <f>SUM(C12:C17)</f>
        <v>2276473</v>
      </c>
      <c r="D18" s="30"/>
    </row>
    <row r="19" spans="1:4" ht="31.15" customHeight="1" x14ac:dyDescent="0.25">
      <c r="A19" s="31" t="s">
        <v>17</v>
      </c>
      <c r="B19" s="87">
        <f>B11-B18</f>
        <v>-94942</v>
      </c>
      <c r="C19" s="87">
        <f>C11-C18</f>
        <v>-78942</v>
      </c>
    </row>
    <row r="20" spans="1:4" x14ac:dyDescent="0.25">
      <c r="A20" s="15" t="s">
        <v>18</v>
      </c>
      <c r="B20" s="51">
        <v>0</v>
      </c>
      <c r="C20" s="52">
        <v>0</v>
      </c>
    </row>
    <row r="21" spans="1:4" ht="31.15" customHeight="1" x14ac:dyDescent="0.25">
      <c r="A21" s="31" t="s">
        <v>19</v>
      </c>
      <c r="B21" s="87">
        <f>B19-B20</f>
        <v>-94942</v>
      </c>
      <c r="C21" s="87">
        <f>C19-C20</f>
        <v>-78942</v>
      </c>
    </row>
    <row r="22" spans="1:4" x14ac:dyDescent="0.25">
      <c r="A22" s="28" t="s">
        <v>33</v>
      </c>
      <c r="B22" s="57"/>
      <c r="C22" s="58"/>
    </row>
    <row r="23" spans="1:4" x14ac:dyDescent="0.25">
      <c r="A23" s="15" t="s">
        <v>51</v>
      </c>
      <c r="B23" s="51">
        <v>0</v>
      </c>
      <c r="C23" s="51">
        <v>10500</v>
      </c>
    </row>
    <row r="24" spans="1:4" s="29" customFormat="1" ht="14.45" customHeight="1" x14ac:dyDescent="0.2">
      <c r="A24" s="4" t="s">
        <v>11</v>
      </c>
      <c r="B24" s="51">
        <v>0</v>
      </c>
      <c r="C24" s="51">
        <v>0</v>
      </c>
      <c r="D24" s="30"/>
    </row>
    <row r="25" spans="1:4" s="29" customFormat="1" ht="17.45" customHeight="1" x14ac:dyDescent="0.2">
      <c r="A25" s="27" t="s">
        <v>30</v>
      </c>
      <c r="B25" s="88">
        <f>B23+B24</f>
        <v>0</v>
      </c>
      <c r="C25" s="88">
        <f>SUM(C23:C24)</f>
        <v>10500</v>
      </c>
      <c r="D25" s="30"/>
    </row>
    <row r="26" spans="1:4" ht="25.5" x14ac:dyDescent="0.25">
      <c r="A26" s="15" t="s">
        <v>20</v>
      </c>
      <c r="B26" s="51">
        <v>0</v>
      </c>
      <c r="C26" s="51">
        <v>0</v>
      </c>
    </row>
    <row r="27" spans="1:4" s="29" customFormat="1" x14ac:dyDescent="0.2">
      <c r="A27" s="4" t="s">
        <v>11</v>
      </c>
      <c r="B27" s="51">
        <v>37351</v>
      </c>
      <c r="C27" s="51">
        <v>31746</v>
      </c>
      <c r="D27" s="30"/>
    </row>
    <row r="28" spans="1:4" s="29" customFormat="1" ht="13.5" x14ac:dyDescent="0.2">
      <c r="A28" s="27" t="s">
        <v>31</v>
      </c>
      <c r="B28" s="86">
        <f>SUM(B26:B27)</f>
        <v>37351</v>
      </c>
      <c r="C28" s="86">
        <f>SUM(C26:C27)</f>
        <v>31746</v>
      </c>
      <c r="D28" s="30"/>
    </row>
    <row r="29" spans="1:4" ht="31.15" customHeight="1" x14ac:dyDescent="0.25">
      <c r="A29" s="31" t="s">
        <v>21</v>
      </c>
      <c r="B29" s="87">
        <f>B25-B28</f>
        <v>-37351</v>
      </c>
      <c r="C29" s="87">
        <f>C25+C28</f>
        <v>42246</v>
      </c>
    </row>
    <row r="30" spans="1:4" x14ac:dyDescent="0.25">
      <c r="A30" s="28" t="s">
        <v>34</v>
      </c>
      <c r="B30" s="57"/>
      <c r="C30" s="58"/>
    </row>
    <row r="31" spans="1:4" ht="25.5" x14ac:dyDescent="0.25">
      <c r="A31" s="15" t="s">
        <v>35</v>
      </c>
      <c r="B31" s="51">
        <v>1468604</v>
      </c>
      <c r="C31" s="51">
        <v>1404841</v>
      </c>
    </row>
    <row r="32" spans="1:4" x14ac:dyDescent="0.25">
      <c r="A32" s="15" t="s">
        <v>11</v>
      </c>
      <c r="B32" s="51">
        <v>91399</v>
      </c>
      <c r="C32" s="51">
        <f>62762</f>
        <v>62762</v>
      </c>
    </row>
    <row r="33" spans="1:4" x14ac:dyDescent="0.25">
      <c r="A33" s="15" t="s">
        <v>36</v>
      </c>
      <c r="B33" s="51">
        <v>492482</v>
      </c>
      <c r="C33" s="51">
        <v>183920</v>
      </c>
    </row>
    <row r="34" spans="1:4" s="29" customFormat="1" ht="13.5" x14ac:dyDescent="0.2">
      <c r="A34" s="27" t="s">
        <v>30</v>
      </c>
      <c r="B34" s="86">
        <f>B27-B32</f>
        <v>-54048</v>
      </c>
      <c r="C34" s="86">
        <f>C29-C32</f>
        <v>-20516</v>
      </c>
      <c r="D34" s="30"/>
    </row>
    <row r="35" spans="1:4" ht="17.45" customHeight="1" x14ac:dyDescent="0.25">
      <c r="A35" s="15" t="s">
        <v>37</v>
      </c>
      <c r="B35" s="51">
        <v>1694385</v>
      </c>
      <c r="C35" s="51">
        <v>1452338</v>
      </c>
    </row>
    <row r="36" spans="1:4" ht="17.45" customHeight="1" x14ac:dyDescent="0.25">
      <c r="A36" s="15" t="s">
        <v>38</v>
      </c>
      <c r="B36" s="51"/>
      <c r="C36" s="51"/>
    </row>
    <row r="37" spans="1:4" ht="18" customHeight="1" x14ac:dyDescent="0.25">
      <c r="A37" s="15" t="s">
        <v>39</v>
      </c>
      <c r="B37" s="51"/>
      <c r="C37" s="51"/>
    </row>
    <row r="38" spans="1:4" ht="18" customHeight="1" x14ac:dyDescent="0.25">
      <c r="A38" s="15" t="s">
        <v>40</v>
      </c>
      <c r="B38" s="51"/>
      <c r="C38" s="51"/>
    </row>
    <row r="39" spans="1:4" ht="18" customHeight="1" x14ac:dyDescent="0.25">
      <c r="A39" s="15" t="s">
        <v>41</v>
      </c>
      <c r="B39" s="51"/>
      <c r="C39" s="51"/>
    </row>
    <row r="40" spans="1:4" ht="18" customHeight="1" x14ac:dyDescent="0.25">
      <c r="A40" s="15" t="s">
        <v>42</v>
      </c>
      <c r="B40" s="51"/>
      <c r="C40" s="51">
        <v>676401</v>
      </c>
    </row>
    <row r="41" spans="1:4" s="29" customFormat="1" ht="13.5" x14ac:dyDescent="0.2">
      <c r="A41" s="27" t="s">
        <v>31</v>
      </c>
      <c r="B41" s="86">
        <f>B31+B33-B35</f>
        <v>266701</v>
      </c>
      <c r="C41" s="86">
        <f>C31+C33-C35</f>
        <v>136423</v>
      </c>
      <c r="D41" s="30"/>
    </row>
    <row r="42" spans="1:4" s="29" customFormat="1" ht="25.5" x14ac:dyDescent="0.2">
      <c r="A42" s="32" t="s">
        <v>22</v>
      </c>
      <c r="B42" s="89">
        <f>B41</f>
        <v>266701</v>
      </c>
      <c r="C42" s="89">
        <f>C41</f>
        <v>136423</v>
      </c>
      <c r="D42" s="30"/>
    </row>
    <row r="43" spans="1:4" s="29" customFormat="1" ht="16.899999999999999" customHeight="1" x14ac:dyDescent="0.2">
      <c r="A43" s="33" t="s">
        <v>23</v>
      </c>
      <c r="B43" s="90">
        <f>B21+B34+B42+B44</f>
        <v>117667</v>
      </c>
      <c r="C43" s="90">
        <f>C21+C34+C42+C44</f>
        <v>38221</v>
      </c>
      <c r="D43" s="30"/>
    </row>
    <row r="44" spans="1:4" s="29" customFormat="1" ht="14.45" customHeight="1" x14ac:dyDescent="0.2">
      <c r="A44" s="4" t="s">
        <v>24</v>
      </c>
      <c r="B44" s="51">
        <v>-44</v>
      </c>
      <c r="C44" s="51">
        <v>1256</v>
      </c>
      <c r="D44" s="30"/>
    </row>
    <row r="45" spans="1:4" s="36" customFormat="1" x14ac:dyDescent="0.2">
      <c r="A45" s="34" t="s">
        <v>25</v>
      </c>
      <c r="B45" s="91">
        <v>456370</v>
      </c>
      <c r="C45" s="91">
        <v>125480</v>
      </c>
      <c r="D45" s="35"/>
    </row>
    <row r="46" spans="1:4" s="29" customFormat="1" x14ac:dyDescent="0.2">
      <c r="A46" s="34" t="s">
        <v>43</v>
      </c>
      <c r="B46" s="61">
        <v>81555</v>
      </c>
      <c r="C46" s="61">
        <v>656183</v>
      </c>
      <c r="D46" s="30"/>
    </row>
    <row r="48" spans="1:4" ht="15" x14ac:dyDescent="0.25">
      <c r="A48" s="1" t="s">
        <v>45</v>
      </c>
      <c r="B48" s="59"/>
      <c r="C48" s="53" t="s">
        <v>46</v>
      </c>
    </row>
    <row r="50" spans="1:3" x14ac:dyDescent="0.25">
      <c r="A50" s="1" t="s">
        <v>52</v>
      </c>
      <c r="B50" s="60"/>
      <c r="C50" s="60" t="s">
        <v>53</v>
      </c>
    </row>
  </sheetData>
  <mergeCells count="2">
    <mergeCell ref="A2:C2"/>
    <mergeCell ref="A1:C1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I21"/>
  <sheetViews>
    <sheetView tabSelected="1" workbookViewId="0">
      <selection activeCell="D14" sqref="D14"/>
    </sheetView>
  </sheetViews>
  <sheetFormatPr defaultColWidth="17" defaultRowHeight="12.75" x14ac:dyDescent="0.25"/>
  <cols>
    <col min="1" max="1" width="30.140625" style="1" customWidth="1"/>
    <col min="2" max="4" width="17" style="1"/>
    <col min="5" max="5" width="18.28515625" style="1" customWidth="1"/>
    <col min="6" max="16384" width="17" style="1"/>
  </cols>
  <sheetData>
    <row r="1" spans="1:9" ht="17.45" customHeight="1" x14ac:dyDescent="0.25">
      <c r="A1" s="23" t="s">
        <v>47</v>
      </c>
    </row>
    <row r="2" spans="1:9" x14ac:dyDescent="0.25">
      <c r="A2" s="11" t="s">
        <v>27</v>
      </c>
    </row>
    <row r="3" spans="1:9" x14ac:dyDescent="0.25">
      <c r="A3" s="1" t="str">
        <f>ОПиУ!A3</f>
        <v>за период с 01 января по 30 сентября 2024 года</v>
      </c>
    </row>
    <row r="4" spans="1:9" x14ac:dyDescent="0.25">
      <c r="A4" s="3"/>
      <c r="B4" s="3"/>
      <c r="C4" s="3"/>
      <c r="D4" s="3"/>
      <c r="E4" s="3"/>
      <c r="F4" s="7" t="s">
        <v>7</v>
      </c>
    </row>
    <row r="5" spans="1:9" ht="25.5" x14ac:dyDescent="0.25">
      <c r="A5" s="8"/>
      <c r="B5" s="5" t="s">
        <v>8</v>
      </c>
      <c r="C5" s="5" t="s">
        <v>4</v>
      </c>
      <c r="D5" s="5" t="s">
        <v>26</v>
      </c>
      <c r="E5" s="5" t="s">
        <v>2</v>
      </c>
      <c r="F5" s="5" t="s">
        <v>3</v>
      </c>
    </row>
    <row r="6" spans="1:9" x14ac:dyDescent="0.25">
      <c r="A6" s="10" t="s">
        <v>29</v>
      </c>
      <c r="B6" s="9">
        <v>2799880</v>
      </c>
      <c r="C6" s="9"/>
      <c r="D6" s="9">
        <v>0</v>
      </c>
      <c r="E6" s="9">
        <v>456533</v>
      </c>
      <c r="F6" s="9">
        <f>SUM(B6:E6)</f>
        <v>3256413</v>
      </c>
      <c r="G6" s="2"/>
      <c r="H6" s="2"/>
      <c r="I6" s="2"/>
    </row>
    <row r="7" spans="1:9" ht="21.6" customHeight="1" x14ac:dyDescent="0.25">
      <c r="A7" s="6" t="s">
        <v>9</v>
      </c>
      <c r="B7" s="2">
        <v>0</v>
      </c>
      <c r="C7" s="2">
        <v>0</v>
      </c>
      <c r="D7" s="2">
        <v>0</v>
      </c>
      <c r="E7" s="2">
        <v>-840573</v>
      </c>
      <c r="F7" s="9">
        <f t="shared" ref="F7:F11" si="0">SUM(B7:E7)</f>
        <v>-840573</v>
      </c>
      <c r="G7" s="2"/>
      <c r="H7" s="2"/>
      <c r="I7" s="2"/>
    </row>
    <row r="8" spans="1:9" x14ac:dyDescent="0.25">
      <c r="A8" s="10" t="s">
        <v>164</v>
      </c>
      <c r="B8" s="9">
        <f>SUM(B6:B7)</f>
        <v>2799880</v>
      </c>
      <c r="C8" s="9">
        <f t="shared" ref="C8:D8" si="1">SUM(C6:C7)</f>
        <v>0</v>
      </c>
      <c r="D8" s="9">
        <f t="shared" si="1"/>
        <v>0</v>
      </c>
      <c r="E8" s="9">
        <v>-384040</v>
      </c>
      <c r="F8" s="9">
        <f t="shared" si="0"/>
        <v>2415840</v>
      </c>
      <c r="G8" s="2"/>
      <c r="H8" s="2"/>
      <c r="I8" s="2"/>
    </row>
    <row r="9" spans="1:9" x14ac:dyDescent="0.25">
      <c r="A9" s="10" t="s">
        <v>71</v>
      </c>
      <c r="B9" s="9">
        <v>2799880</v>
      </c>
      <c r="C9" s="9"/>
      <c r="D9" s="9">
        <v>0</v>
      </c>
      <c r="E9" s="9">
        <v>-384040</v>
      </c>
      <c r="F9" s="9">
        <f>SUM(B9:E9)</f>
        <v>2415840</v>
      </c>
      <c r="G9" s="2"/>
      <c r="H9" s="2"/>
      <c r="I9" s="2"/>
    </row>
    <row r="10" spans="1:9" ht="22.15" customHeight="1" x14ac:dyDescent="0.25">
      <c r="A10" s="6" t="s">
        <v>9</v>
      </c>
      <c r="B10" s="2">
        <v>0</v>
      </c>
      <c r="C10" s="2">
        <v>0</v>
      </c>
      <c r="D10" s="2">
        <v>0</v>
      </c>
      <c r="E10" s="2">
        <v>1833984</v>
      </c>
      <c r="F10" s="9">
        <f t="shared" si="0"/>
        <v>1833984</v>
      </c>
      <c r="G10" s="2"/>
      <c r="H10" s="2"/>
      <c r="I10" s="2"/>
    </row>
    <row r="11" spans="1:9" x14ac:dyDescent="0.25">
      <c r="A11" s="10" t="s">
        <v>165</v>
      </c>
      <c r="B11" s="9">
        <f>SUM(B9:B10)</f>
        <v>2799880</v>
      </c>
      <c r="C11" s="9">
        <f t="shared" ref="C11:D11" si="2">SUM(C9:C10)</f>
        <v>0</v>
      </c>
      <c r="D11" s="9">
        <f t="shared" si="2"/>
        <v>0</v>
      </c>
      <c r="E11" s="9">
        <v>1449944</v>
      </c>
      <c r="F11" s="9">
        <f t="shared" si="0"/>
        <v>4249824</v>
      </c>
      <c r="G11" s="2"/>
      <c r="H11" s="2"/>
      <c r="I11" s="2"/>
    </row>
    <row r="12" spans="1:9" x14ac:dyDescent="0.25">
      <c r="B12" s="2"/>
      <c r="C12" s="2"/>
      <c r="D12" s="2"/>
      <c r="E12" s="2"/>
      <c r="F12" s="2"/>
      <c r="G12" s="2"/>
      <c r="H12" s="2"/>
      <c r="I12" s="2"/>
    </row>
    <row r="13" spans="1:9" ht="15" x14ac:dyDescent="0.25">
      <c r="A13" s="1" t="s">
        <v>45</v>
      </c>
      <c r="B13"/>
      <c r="C13" s="2" t="s">
        <v>46</v>
      </c>
      <c r="D13" s="2"/>
      <c r="E13" s="2"/>
      <c r="F13" s="2"/>
      <c r="G13" s="2"/>
      <c r="H13" s="2"/>
      <c r="I13" s="2"/>
    </row>
    <row r="14" spans="1:9" x14ac:dyDescent="0.25"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1" t="s">
        <v>52</v>
      </c>
      <c r="C15" s="1" t="s">
        <v>53</v>
      </c>
      <c r="D15" s="2"/>
      <c r="E15" s="2"/>
      <c r="F15" s="2"/>
      <c r="G15" s="2"/>
      <c r="H15" s="2"/>
      <c r="I15" s="2"/>
    </row>
    <row r="16" spans="1:9" x14ac:dyDescent="0.25">
      <c r="B16" s="2"/>
      <c r="C16" s="2"/>
      <c r="D16" s="2"/>
      <c r="E16" s="2"/>
      <c r="F16" s="2"/>
      <c r="G16" s="2"/>
      <c r="H16" s="2"/>
      <c r="I16" s="2"/>
    </row>
    <row r="17" spans="2:9" x14ac:dyDescent="0.25">
      <c r="B17" s="2"/>
      <c r="C17" s="2"/>
      <c r="D17" s="2"/>
      <c r="E17" s="2"/>
      <c r="F17" s="2"/>
      <c r="G17" s="2"/>
      <c r="H17" s="2"/>
      <c r="I17" s="2"/>
    </row>
    <row r="18" spans="2:9" x14ac:dyDescent="0.25">
      <c r="B18" s="2"/>
      <c r="C18" s="2"/>
      <c r="D18" s="2"/>
      <c r="E18" s="2"/>
      <c r="F18" s="2"/>
      <c r="G18" s="2"/>
      <c r="H18" s="2"/>
      <c r="I18" s="2"/>
    </row>
    <row r="19" spans="2:9" x14ac:dyDescent="0.25">
      <c r="B19" s="2"/>
      <c r="C19" s="2"/>
      <c r="D19" s="2"/>
      <c r="E19" s="2"/>
      <c r="F19" s="2"/>
      <c r="G19" s="2"/>
      <c r="H19" s="2"/>
      <c r="I19" s="2"/>
    </row>
    <row r="20" spans="2:9" x14ac:dyDescent="0.25">
      <c r="B20" s="2"/>
      <c r="C20" s="2"/>
      <c r="D20" s="2"/>
      <c r="E20" s="2"/>
      <c r="F20" s="2"/>
      <c r="G20" s="2"/>
      <c r="H20" s="2"/>
      <c r="I20" s="2"/>
    </row>
    <row r="21" spans="2:9" x14ac:dyDescent="0.25">
      <c r="B21" s="2"/>
      <c r="C21" s="2"/>
      <c r="D21" s="2"/>
      <c r="E21" s="2"/>
      <c r="F21" s="2"/>
      <c r="G21" s="2"/>
      <c r="H21" s="2"/>
      <c r="I21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Бух.баланс</vt:lpstr>
      <vt:lpstr>ОПиУ</vt:lpstr>
      <vt:lpstr>ДДС</vt:lpstr>
      <vt:lpstr>Изменения в капитале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Almir1909</dc:creator>
  <cp:lastModifiedBy>Пользователь Windows</cp:lastModifiedBy>
  <cp:lastPrinted>2024-11-13T17:09:33Z</cp:lastPrinted>
  <dcterms:created xsi:type="dcterms:W3CDTF">2021-05-02T09:42:44Z</dcterms:created>
  <dcterms:modified xsi:type="dcterms:W3CDTF">2024-11-21T05:45:54Z</dcterms:modified>
</cp:coreProperties>
</file>