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Users\bekzhanov_b\OneDrive - Default_directory_BI.Group\Desktop\КФО\"/>
    </mc:Choice>
  </mc:AlternateContent>
  <xr:revisionPtr revIDLastSave="2" documentId="8_{4AEA44C5-054E-4B51-AD93-39015F996B09}" xr6:coauthVersionLast="36" xr6:coauthVersionMax="36" xr10:uidLastSave="{EC4C11AA-D7E9-4DB7-AD6B-C2AA7FF8597B}"/>
  <bookViews>
    <workbookView xWindow="0" yWindow="0" windowWidth="19200" windowHeight="7720" activeTab="3" xr2:uid="{00000000-000D-0000-FFFF-FFFF00000000}"/>
  </bookViews>
  <sheets>
    <sheet name="PL" sheetId="5" r:id="rId1"/>
    <sheet name="BS" sheetId="1" r:id="rId2"/>
    <sheet name="CFS" sheetId="3" r:id="rId3"/>
    <sheet name="SCE_3кв. 2024" sheetId="6" r:id="rId4"/>
  </sheets>
  <definedNames>
    <definedName name="BalanceSheet" localSheetId="1">BS!$E$11</definedName>
    <definedName name="CashFlows" localSheetId="2">CFS!$E$10</definedName>
    <definedName name="OLE_LINK10" localSheetId="2">CFS!#REF!</definedName>
    <definedName name="OLE_LINK16" localSheetId="1">BS!$G$68</definedName>
    <definedName name="OLE_LINK17" localSheetId="1">BS!#REF!</definedName>
    <definedName name="OLE_LINK5" localSheetId="0">PL!#REF!</definedName>
    <definedName name="OLE_LINK6" localSheetId="0">PL!$H$15</definedName>
    <definedName name="OLE_LINK7" localSheetId="0">PL!#REF!</definedName>
    <definedName name="_xlnm.Print_Area" localSheetId="1">BS!$D$2:$I$83</definedName>
    <definedName name="_xlnm.Print_Area" localSheetId="2">CFS!$D$2:$J$82</definedName>
    <definedName name="_xlnm.Print_Area" localSheetId="0">PL!$D$2:$I$50</definedName>
    <definedName name="_xlnm.Print_Area" localSheetId="3">'SCE_3кв. 2024'!$D$3:$L$50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6" l="1"/>
  <c r="J32" i="6"/>
  <c r="J29" i="6"/>
  <c r="I36" i="6"/>
  <c r="H36" i="6"/>
  <c r="G36" i="6"/>
  <c r="F36" i="6"/>
  <c r="J34" i="6"/>
  <c r="J33" i="6"/>
  <c r="J20" i="6"/>
  <c r="J19" i="6"/>
  <c r="J15" i="6"/>
  <c r="J18" i="6"/>
  <c r="I69" i="3"/>
  <c r="G69" i="3"/>
  <c r="G85" i="3" s="1"/>
  <c r="I62" i="3"/>
  <c r="G62" i="3"/>
  <c r="I51" i="3"/>
  <c r="G51" i="3"/>
  <c r="I41" i="3"/>
  <c r="G41" i="3"/>
  <c r="I33" i="3"/>
  <c r="G33" i="3"/>
  <c r="I22" i="3"/>
  <c r="G22" i="3"/>
  <c r="I14" i="3"/>
  <c r="G14" i="3"/>
  <c r="G63" i="3" l="1"/>
  <c r="I42" i="3"/>
  <c r="G42" i="3"/>
  <c r="J36" i="6"/>
  <c r="I23" i="3"/>
  <c r="I63" i="3"/>
  <c r="G23" i="3"/>
  <c r="H62" i="1" l="1"/>
  <c r="G62" i="1"/>
  <c r="H47" i="1"/>
  <c r="G47" i="1"/>
  <c r="H37" i="1"/>
  <c r="G37" i="1"/>
  <c r="G63" i="1" l="1"/>
  <c r="H63" i="1"/>
  <c r="H21" i="6" l="1"/>
  <c r="G21" i="6"/>
  <c r="F21" i="6"/>
  <c r="H23" i="1" l="1"/>
  <c r="H38" i="1" s="1"/>
  <c r="G23" i="1"/>
  <c r="G38" i="1" s="1"/>
  <c r="G68" i="1" l="1"/>
  <c r="G69" i="1" s="1"/>
  <c r="G86" i="1" s="1"/>
  <c r="I21" i="6" l="1"/>
  <c r="G83" i="1" l="1"/>
  <c r="G85" i="1"/>
  <c r="G12" i="5" l="1"/>
  <c r="G20" i="5" s="1"/>
  <c r="G26" i="5" s="1"/>
  <c r="G30" i="5" s="1"/>
  <c r="H68" i="1" l="1"/>
  <c r="H69" i="1" s="1"/>
  <c r="H86" i="1" s="1"/>
  <c r="H12" i="5" l="1"/>
  <c r="H20" i="5" s="1"/>
  <c r="H26" i="5" s="1"/>
  <c r="H30" i="5" s="1"/>
  <c r="H83" i="1" l="1"/>
  <c r="H85" i="1"/>
  <c r="I8" i="3" l="1"/>
  <c r="G8" i="3"/>
  <c r="J21" i="6" l="1"/>
</calcChain>
</file>

<file path=xl/sharedStrings.xml><?xml version="1.0" encoding="utf-8"?>
<sst xmlns="http://schemas.openxmlformats.org/spreadsheetml/2006/main" count="238" uniqueCount="168">
  <si>
    <t xml:space="preserve"> </t>
  </si>
  <si>
    <t>Денежные средства и их эквиваленты</t>
  </si>
  <si>
    <t>Основные средства</t>
  </si>
  <si>
    <t>Нематериальные активы</t>
  </si>
  <si>
    <t>Отложенные налоговые обязательства</t>
  </si>
  <si>
    <t>Капитал</t>
  </si>
  <si>
    <t>Всего капитала</t>
  </si>
  <si>
    <t>Всего капитала и обязательств</t>
  </si>
  <si>
    <t>(не аудировано)</t>
  </si>
  <si>
    <t>Общие и административные расходы</t>
  </si>
  <si>
    <t>Капитал, причитающийся акционерам Банка</t>
  </si>
  <si>
    <t>Всего</t>
  </si>
  <si>
    <t>_________________________________</t>
  </si>
  <si>
    <t>(аудировано)</t>
  </si>
  <si>
    <t>Amounts due from financial institutions</t>
  </si>
  <si>
    <t>Trading securities</t>
  </si>
  <si>
    <t>Loans to customers</t>
  </si>
  <si>
    <t xml:space="preserve">Other assets </t>
  </si>
  <si>
    <t>Purchase of investment securities at fair value through other
comprehensive income</t>
  </si>
  <si>
    <t>Redemption of investment securities at fair value through other
comprehensive income</t>
  </si>
  <si>
    <t>Purchase of property and equipment and intangible assets</t>
  </si>
  <si>
    <t xml:space="preserve">Proceeds from sale of property and equipment and intangible assets </t>
  </si>
  <si>
    <t>Repayment of lease liability</t>
  </si>
  <si>
    <t xml:space="preserve">Effect of exchange rate changes on cash and cash equivalents </t>
  </si>
  <si>
    <t>Cash and cash equivalents, beginning</t>
  </si>
  <si>
    <t>Repossession of collateral on loans to customer</t>
  </si>
  <si>
    <t>Cash and cash equivalents, ending</t>
  </si>
  <si>
    <t>стр 1 из 4</t>
  </si>
  <si>
    <t>стр 3 из 4</t>
  </si>
  <si>
    <t>стр 4 из 4</t>
  </si>
  <si>
    <t>Прим.</t>
  </si>
  <si>
    <t>________________________________</t>
  </si>
  <si>
    <t>Нераспределенная прибыль</t>
  </si>
  <si>
    <t>На 1 января 2024 года</t>
  </si>
  <si>
    <t>Выплата дивидендов</t>
  </si>
  <si>
    <t xml:space="preserve"> 31 декабря 2023 года</t>
  </si>
  <si>
    <t>Промежуточный сокращенный консолидированный отчет о совокупном доходе за девятимесячный период, завершившийся 30 сентября  2024 года</t>
  </si>
  <si>
    <t>За девятимесячный период, завершившийся 30 сентября 2024 года</t>
  </si>
  <si>
    <t>За девятимесячный период, завершившийся на 30 сентября 2023 года</t>
  </si>
  <si>
    <t>Промежуточный сокращенный консолидированный отчет о финансовом положении по состоянию на 30 сентября 2024 года</t>
  </si>
  <si>
    <t xml:space="preserve"> 30 сентября 2024 года</t>
  </si>
  <si>
    <t>Промежуточный сокращенный консолидированный отчет о движении денежных средств за девятимесячный период, завершившийся 30 сентября 2024 года</t>
  </si>
  <si>
    <t>Промежуточный сокращенный консолидированный отчет об изменениях в капитале за девятимесячный период, завершившийся 30 сентября  2024 года</t>
  </si>
  <si>
    <t>На 30 сентября 2024 года (не аудировано)</t>
  </si>
  <si>
    <t xml:space="preserve">ЧК «BI Development Ltd.» </t>
  </si>
  <si>
    <t>Инвестиционная недвижимость</t>
  </si>
  <si>
    <t>Инвестиции в совместные и ассоциированные предприятия</t>
  </si>
  <si>
    <t>Инвестиции в финансовые активы</t>
  </si>
  <si>
    <t>Отложенные налоговые активы</t>
  </si>
  <si>
    <t>Авансы выданные</t>
  </si>
  <si>
    <t>Запасы</t>
  </si>
  <si>
    <t>НДС к возмещению</t>
  </si>
  <si>
    <t>Предоплата по подоходному налогу</t>
  </si>
  <si>
    <t>Прочие финансовые активы</t>
  </si>
  <si>
    <t>Прочие краткосрочные активы</t>
  </si>
  <si>
    <t>Внеоборотные активы</t>
  </si>
  <si>
    <t>Оборотные активы</t>
  </si>
  <si>
    <t>Всего активы</t>
  </si>
  <si>
    <t>Всего оборотные активы</t>
  </si>
  <si>
    <t>Долгосрочные обязательства</t>
  </si>
  <si>
    <t>Всего долгосрочные обязательства</t>
  </si>
  <si>
    <t>Краткосрочные обязательства</t>
  </si>
  <si>
    <t>Всего краткосрочные обязательства</t>
  </si>
  <si>
    <t>Торговая и кредиторская задолженность</t>
  </si>
  <si>
    <t>Авансы полученные</t>
  </si>
  <si>
    <t>Дивиденды к уплате</t>
  </si>
  <si>
    <t>Подоходный налог к уплате</t>
  </si>
  <si>
    <t>НДС к уплате</t>
  </si>
  <si>
    <t>Текущие налоговые обязательства</t>
  </si>
  <si>
    <t>Прочие краткосрочные финансовые обязательства</t>
  </si>
  <si>
    <t>Прочие краткосрочные обязательства</t>
  </si>
  <si>
    <t>Всего обязательства</t>
  </si>
  <si>
    <t>Уставный капитал</t>
  </si>
  <si>
    <t>Всего внеоборотных активов</t>
  </si>
  <si>
    <t>Займы полученные</t>
  </si>
  <si>
    <t>Резервы</t>
  </si>
  <si>
    <t>Займы выданные</t>
  </si>
  <si>
    <t>Банковские вклады</t>
  </si>
  <si>
    <t>Торговая и прочая дебиторская задолженность</t>
  </si>
  <si>
    <t>Гарантийные удержания</t>
  </si>
  <si>
    <t>Обязательства по договору</t>
  </si>
  <si>
    <t>Банковские вклады ограниченные в использовании</t>
  </si>
  <si>
    <t xml:space="preserve">Торговая и прочая дебиторская задолженность </t>
  </si>
  <si>
    <t xml:space="preserve">Активы по договору </t>
  </si>
  <si>
    <t xml:space="preserve">Займы выданные </t>
  </si>
  <si>
    <t xml:space="preserve">Банковские вклады и денежные средства ограниченные в использовании </t>
  </si>
  <si>
    <t xml:space="preserve">Гарантийные удержания </t>
  </si>
  <si>
    <t xml:space="preserve">Обязательства по договору </t>
  </si>
  <si>
    <t>Торговая и прочая кредиторская задолженность</t>
  </si>
  <si>
    <t>Выручка</t>
  </si>
  <si>
    <t>Себестоимость реализации</t>
  </si>
  <si>
    <t>Валовая прибыль</t>
  </si>
  <si>
    <t>Расходы по реализации</t>
  </si>
  <si>
    <t>Прибыль/(убыток) от обесценения финансовых активов</t>
  </si>
  <si>
    <t>Прочие операционные доходы</t>
  </si>
  <si>
    <t>Прочие операционные расходы</t>
  </si>
  <si>
    <t>Результат операционной деятельности</t>
  </si>
  <si>
    <t>Положительная/(отрицательная) курсовая разница, нетто</t>
  </si>
  <si>
    <t>Финансовые доходы</t>
  </si>
  <si>
    <t>Финансовые расходы</t>
  </si>
  <si>
    <t>Доля в прибыли/(убытке) совместных организаций, за минусом подоходного налога</t>
  </si>
  <si>
    <t>Прибыль и общий совокупный доход за период</t>
  </si>
  <si>
    <t>Прибыль и общий совокупный доход за период, относимая на:</t>
  </si>
  <si>
    <t>Собственников</t>
  </si>
  <si>
    <t>Неконтролирующую долю участия</t>
  </si>
  <si>
    <t>Заместитель Генерального директора по финансам</t>
  </si>
  <si>
    <t>Главный бухгалтер</t>
  </si>
  <si>
    <t>Кутлюб Д. Р</t>
  </si>
  <si>
    <t>Ембергенов Р. А.</t>
  </si>
  <si>
    <t>Поступления денежных средств:</t>
  </si>
  <si>
    <t>Поступления и авансы, полученные от покупателей</t>
  </si>
  <si>
    <t>Прочие поступления</t>
  </si>
  <si>
    <t>Выбытия денежных средств:</t>
  </si>
  <si>
    <t>Платежи и авансы поставщикам за товары и услуги</t>
  </si>
  <si>
    <t>Выплаты заработной платы</t>
  </si>
  <si>
    <t>Налоги и прочие платежи в бюджет</t>
  </si>
  <si>
    <t>Оплата корпоративного подоходного налога</t>
  </si>
  <si>
    <t>Прочие выбытия денежных средств</t>
  </si>
  <si>
    <t>Потоки денежных средств от операционной деятельности</t>
  </si>
  <si>
    <t>Итого поступление денежных средств</t>
  </si>
  <si>
    <t>Итого выбытие денежных средств</t>
  </si>
  <si>
    <t>ПОТОКИ ДЕНЕЖНЫХ СРЕДСТВ ОТ ИНВЕСТИЦИОННОЙ ДЕЯТЕЛЬНОСТИ</t>
  </si>
  <si>
    <t>ПОТОКИ ДЕНЕЖНЫХ СРЕДСТВ ОТ ОПЕРАЦИОННОЙ ДЕЯТЕЛЬНОСТИ</t>
  </si>
  <si>
    <t>Поступления от продажи основных средств, инвестиционной недвижимости и нематериальных активов</t>
  </si>
  <si>
    <t>Перевод из банковских вкладов</t>
  </si>
  <si>
    <t>Продажа ценных бумаг</t>
  </si>
  <si>
    <t>Поступления от вознаграждений по депозитам</t>
  </si>
  <si>
    <t>Поступления от приобретения дочерних предприятий</t>
  </si>
  <si>
    <t>Поступления по выданным займам</t>
  </si>
  <si>
    <t>Приобретение основных средств, инвестиционной недвижимости и нематериальных активов</t>
  </si>
  <si>
    <t>Выдача займов</t>
  </si>
  <si>
    <t>Покупка ценных бумаг</t>
  </si>
  <si>
    <t>Перевод в денежные средства, ограниченные в использовании</t>
  </si>
  <si>
    <t xml:space="preserve">Увеличение УК в совместных предприятиях </t>
  </si>
  <si>
    <t>Чистое использование денежных средств в инвестиционной деятельности</t>
  </si>
  <si>
    <t>ПОТОКИ ДЕНЕЖНЫХ СРЕДСТВ ОТ ФИНАНСОВОЙ ДЕЯТЕЛЬНОСТИ</t>
  </si>
  <si>
    <t>Привлечение финансовой помощи</t>
  </si>
  <si>
    <t>Поступление денежных средств по операциям прямого РЕПО</t>
  </si>
  <si>
    <t>Выпуск облигаций</t>
  </si>
  <si>
    <t>Привлечение займов от третьих сторон</t>
  </si>
  <si>
    <t>Привлечение банковских займов</t>
  </si>
  <si>
    <t>Погашение банковских займов</t>
  </si>
  <si>
    <t>Выплата вознаграждения по займам полученным</t>
  </si>
  <si>
    <t>Погашение обязательств по операциям прямого РЕПО</t>
  </si>
  <si>
    <t>Погашение облигаций</t>
  </si>
  <si>
    <t>Погашение процентов по облигациям</t>
  </si>
  <si>
    <t>Погашения финансовой помощи</t>
  </si>
  <si>
    <t>Погашение займов от третьих сторон</t>
  </si>
  <si>
    <t>Чистое увеличение потоков денежных средств в финансовой деятельности</t>
  </si>
  <si>
    <t>Чистое увеличение денежных средств и их эквивалентов</t>
  </si>
  <si>
    <t>Денежные средства и их эквиваленты на начало года</t>
  </si>
  <si>
    <t>Переоценка денежных средств в иностранной валюте</t>
  </si>
  <si>
    <t>Влияние резрва ОКУ на денежные средства и их эквиваленты</t>
  </si>
  <si>
    <t>Денежные средства и их эквиваленты, на конец года</t>
  </si>
  <si>
    <t xml:space="preserve">Нераспределённая прибыль </t>
  </si>
  <si>
    <t>Неконтролирующая доля владения</t>
  </si>
  <si>
    <t>Итого капитал, причитающийся собственникам</t>
  </si>
  <si>
    <t>В тысячах тенге</t>
  </si>
  <si>
    <t>Операции с собственниками</t>
  </si>
  <si>
    <t>Дивиденды</t>
  </si>
  <si>
    <t>Итого операций с собственниками</t>
  </si>
  <si>
    <t>Сделки под общим контролем</t>
  </si>
  <si>
    <t>Расходы по подоходному налогу</t>
  </si>
  <si>
    <t>Прибыль до налогообложения</t>
  </si>
  <si>
    <t>Омаров А. Г.</t>
  </si>
  <si>
    <t>На 1 января 2023 года</t>
  </si>
  <si>
    <t>На 30 сентября 2023 года (не аудировано)</t>
  </si>
  <si>
    <t>Генеральный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</si>
</sst>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-* #,##0.00_р_._-;\-* #,##0.00_р_._-;_-* &quot;-&quot;??_р_._-;_-@_-"/>
    <numFmt numFmtId="165" formatCode="_-* #,##0_р_._-;\-* #,##0_р_._-;_-* &quot;-&quot;??_р_._-;_-@_-"/>
    <numFmt numFmtId="166" formatCode="_(* #,##0_);_(* \(#,##0\);_(* &quot;₽&quot;\-&quot;₽&quot;_);_(@_)"/>
    <numFmt numFmtId="167" formatCode="_(* #,##0_);_(* \(#,##0\);_(* &quot;-&quot;??_);_(@_)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6"/>
      <name val="Arial"/>
      <family val="2"/>
      <charset val="204"/>
    </font>
    <font>
      <sz val="18"/>
      <color theme="1"/>
      <name val="Arial"/>
      <family val="2"/>
      <charset val="204"/>
    </font>
    <font>
      <sz val="18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theme="0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2"/>
      <color theme="1"/>
      <name val="Garamond"/>
      <family val="1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14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7" fontId="7" fillId="0" borderId="0" xfId="0" applyNumberFormat="1" applyFont="1"/>
    <xf numFmtId="167" fontId="6" fillId="0" borderId="0" xfId="0" applyNumberFormat="1" applyFont="1" applyAlignment="1">
      <alignment horizontal="right"/>
    </xf>
    <xf numFmtId="167" fontId="5" fillId="0" borderId="0" xfId="0" applyNumberFormat="1" applyFont="1" applyAlignment="1">
      <alignment vertical="center" wrapText="1"/>
    </xf>
    <xf numFmtId="167" fontId="9" fillId="0" borderId="0" xfId="0" applyNumberFormat="1" applyFont="1" applyAlignment="1">
      <alignment vertical="center" wrapText="1"/>
    </xf>
    <xf numFmtId="167" fontId="8" fillId="0" borderId="3" xfId="1" applyNumberFormat="1" applyFont="1" applyFill="1" applyBorder="1" applyAlignment="1">
      <alignment horizontal="right" vertical="center" wrapText="1"/>
    </xf>
    <xf numFmtId="167" fontId="10" fillId="0" borderId="3" xfId="1" applyNumberFormat="1" applyFont="1" applyFill="1" applyBorder="1" applyAlignment="1">
      <alignment horizontal="right" vertical="center" wrapText="1"/>
    </xf>
    <xf numFmtId="167" fontId="7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 applyFill="1" applyAlignment="1">
      <alignment horizontal="right" vertical="center" wrapText="1"/>
    </xf>
    <xf numFmtId="167" fontId="8" fillId="0" borderId="0" xfId="1" applyNumberFormat="1" applyFont="1" applyFill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Border="1" applyAlignment="1">
      <alignment horizontal="right" vertical="center" wrapText="1"/>
    </xf>
    <xf numFmtId="167" fontId="4" fillId="0" borderId="0" xfId="0" applyNumberFormat="1" applyFont="1"/>
    <xf numFmtId="167" fontId="7" fillId="0" borderId="0" xfId="1" applyNumberFormat="1" applyFont="1" applyFill="1" applyBorder="1" applyAlignment="1">
      <alignment horizontal="right" vertical="center" wrapText="1"/>
    </xf>
    <xf numFmtId="167" fontId="4" fillId="0" borderId="0" xfId="1" applyNumberFormat="1" applyFont="1" applyFill="1" applyBorder="1" applyAlignment="1">
      <alignment horizontal="right" vertical="center" wrapText="1"/>
    </xf>
    <xf numFmtId="167" fontId="7" fillId="0" borderId="1" xfId="1" applyNumberFormat="1" applyFont="1" applyFill="1" applyBorder="1" applyAlignment="1">
      <alignment horizontal="right" vertical="center" wrapText="1"/>
    </xf>
    <xf numFmtId="167" fontId="4" fillId="0" borderId="1" xfId="1" applyNumberFormat="1" applyFont="1" applyFill="1" applyBorder="1" applyAlignment="1">
      <alignment horizontal="right" vertical="center" wrapText="1"/>
    </xf>
    <xf numFmtId="167" fontId="1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67" fontId="7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7" fontId="14" fillId="0" borderId="0" xfId="0" applyNumberFormat="1" applyFont="1" applyAlignment="1">
      <alignment vertical="center"/>
    </xf>
    <xf numFmtId="167" fontId="11" fillId="0" borderId="0" xfId="0" applyNumberFormat="1" applyFont="1" applyAlignment="1">
      <alignment horizontal="right" vertical="center"/>
    </xf>
    <xf numFmtId="167" fontId="6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7" fontId="5" fillId="0" borderId="0" xfId="0" applyNumberFormat="1" applyFont="1" applyAlignment="1">
      <alignment horizontal="right" vertical="center" wrapText="1"/>
    </xf>
    <xf numFmtId="167" fontId="9" fillId="0" borderId="0" xfId="0" applyNumberFormat="1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right" vertical="center" wrapText="1"/>
    </xf>
    <xf numFmtId="167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167" fontId="7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7" fontId="7" fillId="0" borderId="0" xfId="0" applyNumberFormat="1" applyFont="1" applyAlignment="1">
      <alignment horizontal="right" vertical="center"/>
    </xf>
    <xf numFmtId="167" fontId="8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7" fontId="7" fillId="0" borderId="0" xfId="1" applyNumberFormat="1" applyFont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67" fontId="8" fillId="0" borderId="0" xfId="0" applyNumberFormat="1" applyFont="1" applyAlignment="1">
      <alignment horizontal="right" vertical="center"/>
    </xf>
    <xf numFmtId="0" fontId="7" fillId="0" borderId="0" xfId="2" applyFont="1" applyAlignment="1">
      <alignment vertical="center"/>
    </xf>
    <xf numFmtId="167" fontId="7" fillId="0" borderId="0" xfId="2" applyNumberFormat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167" fontId="6" fillId="0" borderId="0" xfId="2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wrapText="1"/>
    </xf>
    <xf numFmtId="167" fontId="9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167" fontId="5" fillId="0" borderId="1" xfId="0" applyNumberFormat="1" applyFont="1" applyBorder="1" applyAlignment="1">
      <alignment horizontal="center" wrapText="1"/>
    </xf>
    <xf numFmtId="167" fontId="9" fillId="0" borderId="1" xfId="0" applyNumberFormat="1" applyFont="1" applyBorder="1" applyAlignment="1">
      <alignment horizontal="center" wrapText="1"/>
    </xf>
    <xf numFmtId="167" fontId="8" fillId="0" borderId="0" xfId="0" applyNumberFormat="1" applyFont="1" applyAlignment="1">
      <alignment horizontal="left" vertical="center" wrapText="1"/>
    </xf>
    <xf numFmtId="167" fontId="10" fillId="0" borderId="0" xfId="0" applyNumberFormat="1" applyFont="1" applyAlignment="1">
      <alignment horizontal="left" vertical="center" wrapText="1"/>
    </xf>
    <xf numFmtId="3" fontId="7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66" fontId="4" fillId="0" borderId="0" xfId="0" applyNumberFormat="1" applyFont="1"/>
    <xf numFmtId="167" fontId="6" fillId="0" borderId="0" xfId="1" applyNumberFormat="1" applyFont="1" applyFill="1"/>
    <xf numFmtId="167" fontId="8" fillId="0" borderId="2" xfId="1" applyNumberFormat="1" applyFont="1" applyFill="1" applyBorder="1"/>
    <xf numFmtId="167" fontId="8" fillId="0" borderId="0" xfId="1" applyNumberFormat="1" applyFont="1" applyFill="1" applyAlignment="1">
      <alignment horizontal="left" vertical="center" wrapText="1"/>
    </xf>
    <xf numFmtId="167" fontId="4" fillId="0" borderId="0" xfId="1" applyNumberFormat="1" applyFont="1" applyFill="1" applyAlignment="1">
      <alignment horizontal="left" vertical="center" wrapText="1"/>
    </xf>
    <xf numFmtId="167" fontId="7" fillId="0" borderId="0" xfId="1" applyNumberFormat="1" applyFont="1" applyFill="1" applyAlignment="1">
      <alignment horizontal="left" vertical="center" wrapText="1"/>
    </xf>
    <xf numFmtId="167" fontId="8" fillId="0" borderId="3" xfId="1" applyNumberFormat="1" applyFont="1" applyFill="1" applyBorder="1"/>
    <xf numFmtId="167" fontId="8" fillId="0" borderId="5" xfId="1" applyNumberFormat="1" applyFont="1" applyFill="1" applyBorder="1"/>
    <xf numFmtId="167" fontId="7" fillId="0" borderId="1" xfId="1" applyNumberFormat="1" applyFont="1" applyFill="1" applyBorder="1"/>
    <xf numFmtId="167" fontId="8" fillId="0" borderId="0" xfId="1" applyNumberFormat="1" applyFont="1" applyFill="1"/>
    <xf numFmtId="167" fontId="15" fillId="0" borderId="0" xfId="0" applyNumberFormat="1" applyFont="1"/>
    <xf numFmtId="167" fontId="16" fillId="0" borderId="0" xfId="0" applyNumberFormat="1" applyFont="1"/>
    <xf numFmtId="167" fontId="4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vertical="center"/>
    </xf>
    <xf numFmtId="165" fontId="10" fillId="0" borderId="0" xfId="1" applyNumberFormat="1" applyFont="1" applyFill="1" applyBorder="1" applyAlignment="1">
      <alignment horizontal="right" vertical="center" wrapText="1"/>
    </xf>
    <xf numFmtId="165" fontId="18" fillId="0" borderId="0" xfId="1" applyNumberFormat="1" applyFont="1" applyFill="1" applyBorder="1" applyAlignment="1">
      <alignment horizontal="left" vertical="center" wrapText="1"/>
    </xf>
    <xf numFmtId="165" fontId="18" fillId="0" borderId="0" xfId="1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166" fontId="4" fillId="0" borderId="0" xfId="1" applyNumberFormat="1" applyFont="1" applyFill="1" applyAlignment="1">
      <alignment horizontal="right" vertical="center" wrapText="1"/>
    </xf>
    <xf numFmtId="165" fontId="4" fillId="0" borderId="0" xfId="1" applyNumberFormat="1" applyFont="1" applyFill="1" applyAlignment="1">
      <alignment vertical="center"/>
    </xf>
    <xf numFmtId="167" fontId="10" fillId="0" borderId="3" xfId="1" applyNumberFormat="1" applyFont="1" applyFill="1" applyBorder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Alignment="1">
      <alignment horizontal="right" vertical="center"/>
    </xf>
    <xf numFmtId="166" fontId="4" fillId="0" borderId="0" xfId="1" applyNumberFormat="1" applyFont="1" applyFill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 wrapText="1"/>
    </xf>
    <xf numFmtId="166" fontId="10" fillId="0" borderId="0" xfId="1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167" fontId="10" fillId="0" borderId="6" xfId="1" applyNumberFormat="1" applyFont="1" applyFill="1" applyBorder="1" applyAlignment="1">
      <alignment horizontal="right" vertical="center" wrapText="1"/>
    </xf>
    <xf numFmtId="166" fontId="8" fillId="0" borderId="2" xfId="1" applyNumberFormat="1" applyFont="1" applyFill="1" applyBorder="1" applyAlignment="1">
      <alignment horizontal="right" vertical="center" wrapText="1"/>
    </xf>
    <xf numFmtId="167" fontId="6" fillId="0" borderId="0" xfId="2" applyNumberFormat="1" applyFont="1" applyAlignment="1">
      <alignment vertical="center" wrapText="1"/>
    </xf>
    <xf numFmtId="0" fontId="6" fillId="0" borderId="0" xfId="2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9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right"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166" fontId="10" fillId="0" borderId="1" xfId="0" applyNumberFormat="1" applyFont="1" applyBorder="1" applyAlignment="1">
      <alignment wrapText="1"/>
    </xf>
    <xf numFmtId="167" fontId="10" fillId="0" borderId="1" xfId="0" applyNumberFormat="1" applyFont="1" applyBorder="1" applyAlignment="1">
      <alignment horizontal="right" wrapText="1"/>
    </xf>
    <xf numFmtId="166" fontId="10" fillId="0" borderId="1" xfId="0" applyNumberFormat="1" applyFont="1" applyBorder="1" applyAlignment="1">
      <alignment horizontal="right" wrapText="1"/>
    </xf>
    <xf numFmtId="165" fontId="10" fillId="0" borderId="0" xfId="0" applyNumberFormat="1" applyFont="1" applyAlignment="1">
      <alignment horizontal="right" wrapText="1"/>
    </xf>
    <xf numFmtId="166" fontId="10" fillId="0" borderId="0" xfId="0" applyNumberFormat="1" applyFont="1" applyAlignment="1">
      <alignment horizontal="right" wrapText="1"/>
    </xf>
    <xf numFmtId="166" fontId="10" fillId="0" borderId="0" xfId="0" applyNumberFormat="1" applyFont="1" applyAlignment="1">
      <alignment wrapText="1"/>
    </xf>
    <xf numFmtId="165" fontId="4" fillId="0" borderId="0" xfId="1" applyNumberFormat="1" applyFont="1" applyFill="1" applyBorder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164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7" fontId="10" fillId="0" borderId="0" xfId="0" applyNumberFormat="1" applyFont="1" applyAlignment="1">
      <alignment wrapText="1"/>
    </xf>
    <xf numFmtId="167" fontId="4" fillId="0" borderId="0" xfId="0" applyNumberFormat="1" applyFont="1" applyAlignment="1">
      <alignment wrapText="1"/>
    </xf>
    <xf numFmtId="167" fontId="10" fillId="0" borderId="0" xfId="0" applyNumberFormat="1" applyFont="1" applyAlignment="1">
      <alignment horizontal="right" wrapText="1"/>
    </xf>
    <xf numFmtId="167" fontId="10" fillId="0" borderId="3" xfId="0" applyNumberFormat="1" applyFont="1" applyBorder="1" applyAlignment="1">
      <alignment wrapText="1"/>
    </xf>
    <xf numFmtId="167" fontId="10" fillId="0" borderId="3" xfId="0" applyNumberFormat="1" applyFont="1" applyBorder="1" applyAlignment="1">
      <alignment horizontal="right" wrapText="1"/>
    </xf>
    <xf numFmtId="167" fontId="10" fillId="0" borderId="4" xfId="0" applyNumberFormat="1" applyFont="1" applyBorder="1" applyAlignment="1">
      <alignment wrapText="1"/>
    </xf>
    <xf numFmtId="167" fontId="4" fillId="0" borderId="4" xfId="0" applyNumberFormat="1" applyFont="1" applyBorder="1" applyAlignment="1">
      <alignment wrapText="1"/>
    </xf>
    <xf numFmtId="167" fontId="10" fillId="0" borderId="4" xfId="0" applyNumberFormat="1" applyFont="1" applyBorder="1" applyAlignment="1">
      <alignment horizontal="right" wrapText="1"/>
    </xf>
    <xf numFmtId="166" fontId="10" fillId="0" borderId="2" xfId="0" applyNumberFormat="1" applyFont="1" applyBorder="1" applyAlignment="1">
      <alignment wrapText="1"/>
    </xf>
    <xf numFmtId="167" fontId="10" fillId="0" borderId="2" xfId="0" applyNumberFormat="1" applyFont="1" applyBorder="1" applyAlignment="1">
      <alignment horizontal="right" wrapText="1"/>
    </xf>
    <xf numFmtId="166" fontId="10" fillId="0" borderId="2" xfId="0" applyNumberFormat="1" applyFont="1" applyBorder="1" applyAlignment="1">
      <alignment horizontal="right" wrapText="1"/>
    </xf>
    <xf numFmtId="41" fontId="4" fillId="0" borderId="0" xfId="0" applyNumberFormat="1" applyFont="1"/>
    <xf numFmtId="41" fontId="4" fillId="0" borderId="0" xfId="0" applyNumberFormat="1" applyFont="1" applyAlignment="1">
      <alignment horizontal="right"/>
    </xf>
    <xf numFmtId="41" fontId="4" fillId="0" borderId="0" xfId="0" applyNumberFormat="1" applyFont="1" applyAlignment="1">
      <alignment horizontal="right" wrapText="1"/>
    </xf>
    <xf numFmtId="167" fontId="4" fillId="0" borderId="4" xfId="0" applyNumberFormat="1" applyFont="1" applyBorder="1" applyAlignment="1">
      <alignment horizontal="right" wrapText="1"/>
    </xf>
    <xf numFmtId="0" fontId="12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Обычный 10 10" xfId="2" xr:uid="{00000000-0005-0000-0000-000001000000}"/>
  </cellStyles>
  <dxfs count="0"/>
  <tableStyles count="0" defaultTableStyle="TableStyleMedium2" defaultPivotStyle="PivotStyleLight16"/>
  <colors>
    <mruColors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R50"/>
  <sheetViews>
    <sheetView view="pageBreakPreview" zoomScale="60" zoomScaleNormal="80" workbookViewId="0"/>
  </sheetViews>
  <sheetFormatPr defaultColWidth="9.1796875" defaultRowHeight="15.5" x14ac:dyDescent="0.35"/>
  <cols>
    <col min="1" max="3" width="9.1796875" style="21"/>
    <col min="4" max="4" width="9.1796875" style="22"/>
    <col min="5" max="5" width="92.90625" style="22" bestFit="1" customWidth="1"/>
    <col min="6" max="6" width="8.1796875" style="23" customWidth="1"/>
    <col min="7" max="7" width="32" style="24" customWidth="1"/>
    <col min="8" max="8" width="32" style="25" customWidth="1"/>
    <col min="9" max="9" width="11.1796875" style="21" customWidth="1"/>
    <col min="10" max="10" width="10.54296875" style="21" customWidth="1"/>
    <col min="11" max="16384" width="9.1796875" style="21"/>
  </cols>
  <sheetData>
    <row r="2" spans="5:11" s="26" customFormat="1" ht="22.5" x14ac:dyDescent="0.35">
      <c r="F2" s="27"/>
      <c r="G2" s="28"/>
    </row>
    <row r="3" spans="5:11" s="26" customFormat="1" ht="22.5" x14ac:dyDescent="0.35">
      <c r="F3" s="27"/>
      <c r="G3" s="28"/>
      <c r="H3" s="29" t="s">
        <v>44</v>
      </c>
    </row>
    <row r="4" spans="5:11" s="26" customFormat="1" ht="22.5" x14ac:dyDescent="0.35">
      <c r="F4" s="27"/>
      <c r="G4" s="28"/>
      <c r="H4" s="30" t="s">
        <v>36</v>
      </c>
    </row>
    <row r="5" spans="5:11" s="26" customFormat="1" ht="8" customHeight="1" x14ac:dyDescent="0.35">
      <c r="F5" s="27"/>
      <c r="G5" s="28"/>
      <c r="H5" s="30"/>
    </row>
    <row r="6" spans="5:11" s="26" customFormat="1" ht="14.25" customHeight="1" x14ac:dyDescent="0.35">
      <c r="F6" s="27"/>
      <c r="G6" s="28"/>
      <c r="H6" s="30" t="s">
        <v>157</v>
      </c>
    </row>
    <row r="7" spans="5:11" ht="18" customHeight="1" x14ac:dyDescent="0.35">
      <c r="E7" s="31"/>
      <c r="F7" s="32"/>
      <c r="G7" s="5"/>
      <c r="H7" s="6"/>
    </row>
    <row r="8" spans="5:11" ht="75" customHeight="1" x14ac:dyDescent="0.35">
      <c r="E8" s="31"/>
      <c r="F8" s="33" t="s">
        <v>30</v>
      </c>
      <c r="G8" s="34" t="s">
        <v>37</v>
      </c>
      <c r="H8" s="35" t="s">
        <v>38</v>
      </c>
    </row>
    <row r="9" spans="5:11" x14ac:dyDescent="0.35">
      <c r="E9" s="31"/>
      <c r="F9" s="36"/>
      <c r="G9" s="37" t="s">
        <v>8</v>
      </c>
      <c r="H9" s="38" t="s">
        <v>8</v>
      </c>
    </row>
    <row r="10" spans="5:11" ht="15.75" customHeight="1" x14ac:dyDescent="0.35">
      <c r="E10" s="39" t="s">
        <v>89</v>
      </c>
      <c r="F10" s="32">
        <v>17</v>
      </c>
      <c r="G10" s="40">
        <v>354668259</v>
      </c>
      <c r="H10" s="40">
        <v>427370211</v>
      </c>
      <c r="I10" s="41"/>
      <c r="J10" s="41"/>
      <c r="K10" s="42"/>
    </row>
    <row r="11" spans="5:11" ht="15.75" customHeight="1" x14ac:dyDescent="0.35">
      <c r="E11" s="39" t="s">
        <v>90</v>
      </c>
      <c r="F11" s="32">
        <v>18</v>
      </c>
      <c r="G11" s="40">
        <v>-264027057</v>
      </c>
      <c r="H11" s="40">
        <v>-337368986</v>
      </c>
      <c r="I11" s="41"/>
      <c r="J11" s="41"/>
      <c r="K11" s="42"/>
    </row>
    <row r="12" spans="5:11" ht="15.75" customHeight="1" x14ac:dyDescent="0.35">
      <c r="E12" s="43" t="s">
        <v>91</v>
      </c>
      <c r="F12" s="44"/>
      <c r="G12" s="7">
        <f>SUM(G10:G11)</f>
        <v>90641202</v>
      </c>
      <c r="H12" s="8">
        <f>SUM(H10:H11)</f>
        <v>90001225</v>
      </c>
      <c r="I12" s="41"/>
      <c r="J12" s="41"/>
      <c r="K12" s="42"/>
    </row>
    <row r="13" spans="5:11" ht="8.25" customHeight="1" x14ac:dyDescent="0.35">
      <c r="E13" s="43" t="s">
        <v>0</v>
      </c>
      <c r="F13" s="44"/>
      <c r="G13" s="9"/>
      <c r="H13" s="10"/>
      <c r="I13" s="41"/>
      <c r="J13" s="41"/>
      <c r="K13" s="42"/>
    </row>
    <row r="14" spans="5:11" x14ac:dyDescent="0.35">
      <c r="E14" s="43"/>
      <c r="F14" s="44"/>
      <c r="G14" s="11"/>
      <c r="H14" s="12"/>
      <c r="I14" s="41"/>
      <c r="J14" s="41"/>
      <c r="K14" s="42"/>
    </row>
    <row r="15" spans="5:11" x14ac:dyDescent="0.35">
      <c r="E15" s="39" t="s">
        <v>92</v>
      </c>
      <c r="F15" s="32">
        <v>19</v>
      </c>
      <c r="G15" s="40">
        <v>-9773861</v>
      </c>
      <c r="H15" s="40">
        <v>-5959972</v>
      </c>
      <c r="I15" s="41"/>
      <c r="J15" s="41"/>
      <c r="K15" s="42"/>
    </row>
    <row r="16" spans="5:11" x14ac:dyDescent="0.35">
      <c r="E16" s="39" t="s">
        <v>9</v>
      </c>
      <c r="F16" s="32">
        <v>20</v>
      </c>
      <c r="G16" s="40">
        <v>-26309659</v>
      </c>
      <c r="H16" s="40">
        <v>-17987150</v>
      </c>
      <c r="I16" s="41"/>
      <c r="J16" s="41"/>
      <c r="K16" s="42"/>
    </row>
    <row r="17" spans="4:18" x14ac:dyDescent="0.35">
      <c r="E17" s="39" t="s">
        <v>93</v>
      </c>
      <c r="F17" s="32"/>
      <c r="G17" s="40">
        <v>-1333752</v>
      </c>
      <c r="H17" s="40">
        <v>-1320328</v>
      </c>
      <c r="I17" s="41"/>
      <c r="J17" s="41"/>
    </row>
    <row r="18" spans="4:18" x14ac:dyDescent="0.35">
      <c r="E18" s="45" t="s">
        <v>94</v>
      </c>
      <c r="F18" s="23">
        <v>21</v>
      </c>
      <c r="G18" s="46">
        <v>5857246</v>
      </c>
      <c r="H18" s="46">
        <v>2762403</v>
      </c>
      <c r="I18" s="41"/>
      <c r="J18" s="41"/>
      <c r="K18" s="42"/>
    </row>
    <row r="19" spans="4:18" x14ac:dyDescent="0.35">
      <c r="E19" s="39" t="s">
        <v>95</v>
      </c>
      <c r="F19" s="32">
        <v>22</v>
      </c>
      <c r="G19" s="40">
        <v>-5581938</v>
      </c>
      <c r="H19" s="40">
        <v>-4363889</v>
      </c>
      <c r="I19" s="41"/>
      <c r="J19" s="41"/>
    </row>
    <row r="20" spans="4:18" ht="18" customHeight="1" x14ac:dyDescent="0.35">
      <c r="E20" s="43" t="s">
        <v>96</v>
      </c>
      <c r="F20" s="44"/>
      <c r="G20" s="47">
        <f>SUM(G12:G19)</f>
        <v>53499238</v>
      </c>
      <c r="H20" s="47">
        <f>SUM(H12:H19)</f>
        <v>63132289</v>
      </c>
      <c r="I20" s="41"/>
      <c r="J20" s="41"/>
      <c r="K20" s="42"/>
    </row>
    <row r="21" spans="4:18" ht="9.75" customHeight="1" x14ac:dyDescent="0.35">
      <c r="E21" s="43" t="s">
        <v>0</v>
      </c>
      <c r="F21" s="44"/>
      <c r="G21" s="9"/>
      <c r="H21" s="10"/>
      <c r="I21" s="41"/>
      <c r="J21" s="41"/>
      <c r="K21" s="42"/>
    </row>
    <row r="22" spans="4:18" x14ac:dyDescent="0.35">
      <c r="E22" s="39" t="s">
        <v>97</v>
      </c>
      <c r="F22" s="32"/>
      <c r="G22" s="40">
        <v>828627</v>
      </c>
      <c r="H22" s="40">
        <v>-219636</v>
      </c>
      <c r="I22" s="41"/>
      <c r="J22" s="41"/>
      <c r="K22" s="42"/>
    </row>
    <row r="23" spans="4:18" x14ac:dyDescent="0.35">
      <c r="E23" s="48" t="s">
        <v>98</v>
      </c>
      <c r="F23" s="32">
        <v>23</v>
      </c>
      <c r="G23" s="40">
        <v>13595180</v>
      </c>
      <c r="H23" s="40">
        <v>8002035</v>
      </c>
      <c r="I23" s="41"/>
      <c r="J23" s="41"/>
      <c r="K23" s="42"/>
    </row>
    <row r="24" spans="4:18" x14ac:dyDescent="0.35">
      <c r="E24" s="48" t="s">
        <v>99</v>
      </c>
      <c r="F24" s="32">
        <v>24</v>
      </c>
      <c r="G24" s="40">
        <v>-8493358</v>
      </c>
      <c r="H24" s="49">
        <v>-2561512</v>
      </c>
      <c r="I24" s="41"/>
      <c r="J24" s="41"/>
      <c r="K24" s="42"/>
    </row>
    <row r="25" spans="4:18" s="50" customFormat="1" x14ac:dyDescent="0.35">
      <c r="D25" s="22"/>
      <c r="E25" s="45" t="s">
        <v>100</v>
      </c>
      <c r="F25" s="32">
        <v>11</v>
      </c>
      <c r="G25" s="40">
        <v>463166</v>
      </c>
      <c r="H25" s="40">
        <v>1764968</v>
      </c>
      <c r="I25" s="41"/>
      <c r="J25" s="41"/>
      <c r="K25" s="21"/>
      <c r="L25" s="21"/>
      <c r="M25" s="21"/>
      <c r="N25" s="21"/>
      <c r="O25" s="21"/>
      <c r="P25" s="21"/>
      <c r="Q25" s="21"/>
      <c r="R25" s="21"/>
    </row>
    <row r="26" spans="4:18" ht="21" customHeight="1" x14ac:dyDescent="0.35">
      <c r="E26" s="43" t="s">
        <v>163</v>
      </c>
      <c r="F26" s="44"/>
      <c r="G26" s="47">
        <f>SUM(G20:G25)</f>
        <v>59892853</v>
      </c>
      <c r="H26" s="47">
        <f>SUM(H20:H25)</f>
        <v>70118144</v>
      </c>
      <c r="I26" s="41"/>
      <c r="J26" s="41"/>
      <c r="K26" s="42"/>
    </row>
    <row r="27" spans="4:18" ht="9.75" customHeight="1" x14ac:dyDescent="0.35">
      <c r="E27" s="43" t="s">
        <v>0</v>
      </c>
      <c r="F27" s="44"/>
      <c r="G27" s="9"/>
      <c r="H27" s="10"/>
      <c r="I27" s="41"/>
      <c r="J27" s="41"/>
    </row>
    <row r="28" spans="4:18" ht="9.75" customHeight="1" x14ac:dyDescent="0.35">
      <c r="E28" s="43"/>
      <c r="F28" s="44"/>
      <c r="G28" s="9"/>
      <c r="H28" s="10"/>
      <c r="I28" s="41"/>
      <c r="J28" s="41"/>
    </row>
    <row r="29" spans="4:18" x14ac:dyDescent="0.35">
      <c r="E29" s="39" t="s">
        <v>162</v>
      </c>
      <c r="F29" s="44"/>
      <c r="G29" s="9">
        <v>-14405986</v>
      </c>
      <c r="H29" s="10">
        <v>-13862018</v>
      </c>
      <c r="I29" s="41"/>
      <c r="J29" s="41"/>
    </row>
    <row r="30" spans="4:18" x14ac:dyDescent="0.35">
      <c r="E30" s="43" t="s">
        <v>101</v>
      </c>
      <c r="F30" s="44"/>
      <c r="G30" s="7">
        <f>G29+G26</f>
        <v>45486867</v>
      </c>
      <c r="H30" s="7">
        <f>H29+H26</f>
        <v>56256126</v>
      </c>
      <c r="I30" s="41"/>
      <c r="J30" s="41"/>
    </row>
    <row r="31" spans="4:18" x14ac:dyDescent="0.35">
      <c r="E31" s="51"/>
      <c r="F31" s="52"/>
      <c r="G31" s="53"/>
      <c r="H31" s="53"/>
      <c r="I31" s="41"/>
      <c r="J31" s="41"/>
    </row>
    <row r="32" spans="4:18" ht="8.25" customHeight="1" x14ac:dyDescent="0.35">
      <c r="E32" s="43" t="s">
        <v>0</v>
      </c>
      <c r="F32" s="44"/>
      <c r="G32" s="11"/>
      <c r="H32" s="12"/>
      <c r="J32" s="41"/>
    </row>
    <row r="33" spans="5:10" ht="15.65" customHeight="1" x14ac:dyDescent="0.35">
      <c r="E33" s="43" t="s">
        <v>102</v>
      </c>
      <c r="F33" s="32"/>
      <c r="G33" s="13"/>
      <c r="H33" s="14"/>
      <c r="J33" s="41"/>
    </row>
    <row r="34" spans="5:10" ht="15.65" customHeight="1" x14ac:dyDescent="0.35">
      <c r="E34" s="39" t="s">
        <v>103</v>
      </c>
      <c r="F34" s="32"/>
      <c r="G34" s="16">
        <v>45486867</v>
      </c>
      <c r="H34" s="17">
        <v>56247702</v>
      </c>
      <c r="J34" s="41"/>
    </row>
    <row r="35" spans="5:10" ht="15.65" customHeight="1" x14ac:dyDescent="0.35">
      <c r="E35" s="39" t="s">
        <v>104</v>
      </c>
      <c r="F35" s="32"/>
      <c r="G35" s="18">
        <v>0</v>
      </c>
      <c r="H35" s="19">
        <v>8424</v>
      </c>
      <c r="J35" s="41"/>
    </row>
    <row r="36" spans="5:10" ht="15.65" customHeight="1" x14ac:dyDescent="0.35">
      <c r="E36" s="39"/>
      <c r="F36" s="32"/>
      <c r="G36" s="16"/>
      <c r="H36" s="17"/>
      <c r="J36" s="41"/>
    </row>
    <row r="37" spans="5:10" ht="15.65" customHeight="1" x14ac:dyDescent="0.35">
      <c r="E37" s="39"/>
      <c r="F37" s="32"/>
      <c r="G37" s="16"/>
      <c r="H37" s="17"/>
      <c r="J37" s="41"/>
    </row>
    <row r="38" spans="5:10" ht="15.65" customHeight="1" x14ac:dyDescent="0.35">
      <c r="E38" s="39"/>
      <c r="F38" s="32"/>
      <c r="G38" s="16"/>
      <c r="H38" s="17"/>
      <c r="J38" s="41"/>
    </row>
    <row r="39" spans="5:10" ht="15.65" customHeight="1" x14ac:dyDescent="0.35">
      <c r="E39" s="39"/>
      <c r="F39" s="32"/>
      <c r="G39" s="16"/>
      <c r="H39" s="17"/>
      <c r="J39" s="41"/>
    </row>
    <row r="40" spans="5:10" ht="15.65" customHeight="1" x14ac:dyDescent="0.35">
      <c r="E40" s="39"/>
      <c r="F40" s="32"/>
      <c r="G40" s="16"/>
      <c r="H40" s="17"/>
      <c r="J40" s="41"/>
    </row>
    <row r="41" spans="5:10" ht="15.65" customHeight="1" x14ac:dyDescent="0.35">
      <c r="E41" s="54" t="s">
        <v>167</v>
      </c>
      <c r="F41" s="32"/>
      <c r="G41" s="22" t="s">
        <v>12</v>
      </c>
      <c r="H41" s="17"/>
      <c r="J41" s="41"/>
    </row>
    <row r="42" spans="5:10" ht="15.65" customHeight="1" x14ac:dyDescent="0.35">
      <c r="E42" s="39"/>
      <c r="F42" s="32"/>
      <c r="G42" s="54" t="s">
        <v>164</v>
      </c>
      <c r="H42" s="17"/>
      <c r="J42" s="41"/>
    </row>
    <row r="43" spans="5:10" ht="15.65" customHeight="1" x14ac:dyDescent="0.35">
      <c r="E43" s="21"/>
      <c r="F43" s="32"/>
      <c r="G43" s="21"/>
      <c r="H43" s="17"/>
      <c r="J43" s="41"/>
    </row>
    <row r="44" spans="5:10" ht="15.65" customHeight="1" x14ac:dyDescent="0.35">
      <c r="E44" s="54" t="s">
        <v>105</v>
      </c>
      <c r="F44" s="32"/>
      <c r="G44" s="22" t="s">
        <v>12</v>
      </c>
      <c r="H44" s="17"/>
      <c r="J44" s="41"/>
    </row>
    <row r="45" spans="5:10" ht="15.65" customHeight="1" x14ac:dyDescent="0.35">
      <c r="E45" s="21"/>
      <c r="F45" s="32"/>
      <c r="G45" s="54" t="s">
        <v>108</v>
      </c>
      <c r="H45" s="17"/>
      <c r="J45" s="41"/>
    </row>
    <row r="46" spans="5:10" ht="15.65" customHeight="1" x14ac:dyDescent="0.35">
      <c r="E46" s="54"/>
      <c r="F46" s="32"/>
      <c r="G46" s="16"/>
      <c r="H46" s="17"/>
      <c r="J46" s="41"/>
    </row>
    <row r="47" spans="5:10" ht="15.65" customHeight="1" x14ac:dyDescent="0.35">
      <c r="E47" s="55" t="s">
        <v>106</v>
      </c>
      <c r="F47" s="32"/>
      <c r="G47" s="25" t="s">
        <v>31</v>
      </c>
      <c r="H47" s="17"/>
      <c r="J47" s="41"/>
    </row>
    <row r="48" spans="5:10" ht="15.65" customHeight="1" x14ac:dyDescent="0.35">
      <c r="E48" s="39"/>
      <c r="F48" s="32"/>
      <c r="G48" s="55" t="s">
        <v>107</v>
      </c>
      <c r="H48" s="14"/>
      <c r="J48" s="41"/>
    </row>
    <row r="49" spans="5:9" ht="17.25" customHeight="1" x14ac:dyDescent="0.35">
      <c r="E49" s="54"/>
      <c r="F49" s="56"/>
      <c r="H49" s="55"/>
    </row>
    <row r="50" spans="5:9" ht="17" customHeight="1" x14ac:dyDescent="0.35">
      <c r="E50" s="57"/>
      <c r="F50" s="58"/>
      <c r="H50" s="59"/>
      <c r="I50" s="60" t="s">
        <v>27</v>
      </c>
    </row>
  </sheetData>
  <pageMargins left="0.70866141732283472" right="0.70866141732283472" top="0.74803149606299213" bottom="0.74803149606299213" header="0.31496062992125984" footer="0.31496062992125984"/>
  <pageSetup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K87"/>
  <sheetViews>
    <sheetView view="pageBreakPreview" zoomScale="60" zoomScaleNormal="80" workbookViewId="0"/>
  </sheetViews>
  <sheetFormatPr defaultColWidth="9.1796875" defaultRowHeight="15.5" x14ac:dyDescent="0.35"/>
  <cols>
    <col min="1" max="3" width="9.1796875" style="1"/>
    <col min="4" max="4" width="12.1796875" style="1" customWidth="1"/>
    <col min="5" max="5" width="62.08984375" style="1" customWidth="1"/>
    <col min="6" max="6" width="7.1796875" style="2" customWidth="1"/>
    <col min="7" max="7" width="27.81640625" style="3" customWidth="1"/>
    <col min="8" max="8" width="26.1796875" style="15" customWidth="1"/>
    <col min="9" max="9" width="6.54296875" style="1" customWidth="1"/>
    <col min="10" max="16384" width="9.1796875" style="1"/>
  </cols>
  <sheetData>
    <row r="2" spans="5:8" x14ac:dyDescent="0.35">
      <c r="H2" s="1"/>
    </row>
    <row r="3" spans="5:8" ht="17.5" x14ac:dyDescent="0.35">
      <c r="H3" s="20" t="s">
        <v>44</v>
      </c>
    </row>
    <row r="4" spans="5:8" x14ac:dyDescent="0.35">
      <c r="H4" s="4" t="s">
        <v>39</v>
      </c>
    </row>
    <row r="5" spans="5:8" s="26" customFormat="1" ht="8" customHeight="1" x14ac:dyDescent="0.35">
      <c r="F5" s="27"/>
      <c r="G5" s="28"/>
      <c r="H5" s="30"/>
    </row>
    <row r="6" spans="5:8" x14ac:dyDescent="0.35">
      <c r="H6" s="4" t="s">
        <v>157</v>
      </c>
    </row>
    <row r="7" spans="5:8" x14ac:dyDescent="0.35">
      <c r="H7" s="4"/>
    </row>
    <row r="9" spans="5:8" ht="31" x14ac:dyDescent="0.35">
      <c r="E9" s="31"/>
      <c r="F9" s="32"/>
      <c r="G9" s="61" t="s">
        <v>40</v>
      </c>
      <c r="H9" s="62" t="s">
        <v>35</v>
      </c>
    </row>
    <row r="10" spans="5:8" ht="31" x14ac:dyDescent="0.35">
      <c r="E10" s="31"/>
      <c r="F10" s="63" t="s">
        <v>30</v>
      </c>
      <c r="G10" s="64" t="s">
        <v>8</v>
      </c>
      <c r="H10" s="65" t="s">
        <v>13</v>
      </c>
    </row>
    <row r="11" spans="5:8" x14ac:dyDescent="0.35">
      <c r="E11" s="43" t="s">
        <v>55</v>
      </c>
      <c r="F11" s="44"/>
      <c r="G11" s="66"/>
      <c r="H11" s="67"/>
    </row>
    <row r="12" spans="5:8" x14ac:dyDescent="0.35">
      <c r="E12" s="39" t="s">
        <v>2</v>
      </c>
      <c r="F12" s="68">
        <v>5</v>
      </c>
      <c r="G12" s="69">
        <v>10091036</v>
      </c>
      <c r="H12" s="69">
        <v>10939916</v>
      </c>
    </row>
    <row r="13" spans="5:8" x14ac:dyDescent="0.35">
      <c r="E13" s="39" t="s">
        <v>45</v>
      </c>
      <c r="F13" s="68">
        <v>6</v>
      </c>
      <c r="G13" s="69">
        <v>3513858</v>
      </c>
      <c r="H13" s="69">
        <v>1812328</v>
      </c>
    </row>
    <row r="14" spans="5:8" x14ac:dyDescent="0.35">
      <c r="E14" s="39" t="s">
        <v>3</v>
      </c>
      <c r="F14" s="68"/>
      <c r="G14" s="69">
        <v>752614</v>
      </c>
      <c r="H14" s="69">
        <v>1021264</v>
      </c>
    </row>
    <row r="15" spans="5:8" ht="31" x14ac:dyDescent="0.35">
      <c r="E15" s="39" t="s">
        <v>46</v>
      </c>
      <c r="F15" s="68">
        <v>11</v>
      </c>
      <c r="G15" s="69">
        <v>4190090</v>
      </c>
      <c r="H15" s="69">
        <v>3680638</v>
      </c>
    </row>
    <row r="16" spans="5:8" x14ac:dyDescent="0.35">
      <c r="E16" s="39" t="s">
        <v>47</v>
      </c>
      <c r="F16" s="68"/>
      <c r="G16" s="69">
        <v>193954</v>
      </c>
      <c r="H16" s="69">
        <v>189300</v>
      </c>
    </row>
    <row r="17" spans="5:11" x14ac:dyDescent="0.35">
      <c r="E17" s="39" t="s">
        <v>76</v>
      </c>
      <c r="F17" s="32">
        <v>9</v>
      </c>
      <c r="G17" s="69">
        <v>29157</v>
      </c>
      <c r="H17" s="69">
        <v>915779</v>
      </c>
    </row>
    <row r="18" spans="5:11" x14ac:dyDescent="0.35">
      <c r="E18" s="39" t="s">
        <v>77</v>
      </c>
      <c r="F18" s="32">
        <v>7</v>
      </c>
      <c r="G18" s="69">
        <v>383713</v>
      </c>
      <c r="H18" s="69">
        <v>696878</v>
      </c>
      <c r="K18" s="70"/>
    </row>
    <row r="19" spans="5:11" x14ac:dyDescent="0.35">
      <c r="E19" s="45" t="s">
        <v>81</v>
      </c>
      <c r="F19" s="32">
        <v>7</v>
      </c>
      <c r="G19" s="69">
        <v>4581320</v>
      </c>
      <c r="H19" s="69">
        <v>3059284</v>
      </c>
      <c r="J19" s="70"/>
    </row>
    <row r="20" spans="5:11" x14ac:dyDescent="0.35">
      <c r="E20" s="39" t="s">
        <v>49</v>
      </c>
      <c r="F20" s="32"/>
      <c r="G20" s="71">
        <v>255785</v>
      </c>
      <c r="H20" s="71">
        <v>269863</v>
      </c>
      <c r="J20" s="70"/>
    </row>
    <row r="21" spans="5:11" x14ac:dyDescent="0.35">
      <c r="E21" s="39" t="s">
        <v>48</v>
      </c>
      <c r="F21" s="32"/>
      <c r="G21" s="69">
        <v>11531089</v>
      </c>
      <c r="H21" s="69">
        <v>11531089</v>
      </c>
      <c r="K21" s="70"/>
    </row>
    <row r="22" spans="5:11" x14ac:dyDescent="0.35">
      <c r="E22" s="45" t="s">
        <v>78</v>
      </c>
      <c r="F22" s="32">
        <v>8</v>
      </c>
      <c r="G22" s="69">
        <v>643119</v>
      </c>
      <c r="H22" s="69">
        <v>511898</v>
      </c>
      <c r="J22" s="70"/>
    </row>
    <row r="23" spans="5:11" ht="15" customHeight="1" thickBot="1" x14ac:dyDescent="0.4">
      <c r="E23" s="43" t="s">
        <v>73</v>
      </c>
      <c r="F23" s="44"/>
      <c r="G23" s="72">
        <f>SUM(G12:G22)</f>
        <v>36165735</v>
      </c>
      <c r="H23" s="72">
        <f>SUM(H12:H22)</f>
        <v>34628237</v>
      </c>
    </row>
    <row r="24" spans="5:11" ht="16" thickTop="1" x14ac:dyDescent="0.35">
      <c r="E24" s="43" t="s">
        <v>0</v>
      </c>
      <c r="F24" s="44"/>
      <c r="G24" s="73"/>
      <c r="H24" s="74"/>
    </row>
    <row r="25" spans="5:11" x14ac:dyDescent="0.35">
      <c r="E25" s="43" t="s">
        <v>56</v>
      </c>
      <c r="F25" s="44"/>
      <c r="G25" s="73"/>
      <c r="H25" s="74"/>
    </row>
    <row r="26" spans="5:11" x14ac:dyDescent="0.35">
      <c r="E26" s="45" t="s">
        <v>82</v>
      </c>
      <c r="F26" s="32">
        <v>8</v>
      </c>
      <c r="G26" s="75">
        <v>18546510</v>
      </c>
      <c r="H26" s="74">
        <v>20716070</v>
      </c>
    </row>
    <row r="27" spans="5:11" x14ac:dyDescent="0.35">
      <c r="E27" s="39" t="s">
        <v>49</v>
      </c>
      <c r="F27" s="44"/>
      <c r="G27" s="75">
        <v>45517771</v>
      </c>
      <c r="H27" s="74">
        <v>30655982</v>
      </c>
    </row>
    <row r="28" spans="5:11" x14ac:dyDescent="0.35">
      <c r="E28" s="39" t="s">
        <v>83</v>
      </c>
      <c r="F28" s="44"/>
      <c r="G28" s="75">
        <v>275666</v>
      </c>
      <c r="H28" s="74">
        <v>582470</v>
      </c>
    </row>
    <row r="29" spans="5:11" x14ac:dyDescent="0.35">
      <c r="E29" s="39" t="s">
        <v>84</v>
      </c>
      <c r="F29" s="32">
        <v>9</v>
      </c>
      <c r="G29" s="75">
        <v>22552154</v>
      </c>
      <c r="H29" s="74">
        <v>18380000</v>
      </c>
    </row>
    <row r="30" spans="5:11" x14ac:dyDescent="0.35">
      <c r="E30" s="39" t="s">
        <v>50</v>
      </c>
      <c r="F30" s="32">
        <v>10</v>
      </c>
      <c r="G30" s="75">
        <v>687154517</v>
      </c>
      <c r="H30" s="74">
        <v>491790664</v>
      </c>
    </row>
    <row r="31" spans="5:11" x14ac:dyDescent="0.35">
      <c r="E31" s="39" t="s">
        <v>51</v>
      </c>
      <c r="F31" s="44"/>
      <c r="G31" s="75">
        <v>5941209</v>
      </c>
      <c r="H31" s="74">
        <v>3536076</v>
      </c>
    </row>
    <row r="32" spans="5:11" ht="31" x14ac:dyDescent="0.35">
      <c r="E32" s="39" t="s">
        <v>85</v>
      </c>
      <c r="F32" s="32">
        <v>7</v>
      </c>
      <c r="G32" s="75">
        <v>965886</v>
      </c>
      <c r="H32" s="74">
        <v>230292</v>
      </c>
    </row>
    <row r="33" spans="5:8" x14ac:dyDescent="0.35">
      <c r="E33" s="39" t="s">
        <v>1</v>
      </c>
      <c r="F33" s="32">
        <v>12</v>
      </c>
      <c r="G33" s="75">
        <v>181616770</v>
      </c>
      <c r="H33" s="74">
        <v>106440156</v>
      </c>
    </row>
    <row r="34" spans="5:8" x14ac:dyDescent="0.35">
      <c r="E34" s="39" t="s">
        <v>52</v>
      </c>
      <c r="F34" s="44"/>
      <c r="G34" s="75">
        <v>4364151</v>
      </c>
      <c r="H34" s="74">
        <v>2330052</v>
      </c>
    </row>
    <row r="35" spans="5:8" x14ac:dyDescent="0.35">
      <c r="E35" s="39" t="s">
        <v>53</v>
      </c>
      <c r="F35" s="44"/>
      <c r="G35" s="75">
        <v>19782498</v>
      </c>
      <c r="H35" s="74">
        <v>12076012</v>
      </c>
    </row>
    <row r="36" spans="5:8" x14ac:dyDescent="0.35">
      <c r="E36" s="39" t="s">
        <v>54</v>
      </c>
      <c r="F36" s="44"/>
      <c r="G36" s="75">
        <v>1186861</v>
      </c>
      <c r="H36" s="74">
        <v>869030</v>
      </c>
    </row>
    <row r="37" spans="5:8" x14ac:dyDescent="0.35">
      <c r="E37" s="43" t="s">
        <v>58</v>
      </c>
      <c r="F37" s="44"/>
      <c r="G37" s="76">
        <f>SUM(G26:G36)</f>
        <v>987903993</v>
      </c>
      <c r="H37" s="76">
        <f>SUM(H26:H36)</f>
        <v>687606804</v>
      </c>
    </row>
    <row r="38" spans="5:8" ht="16" thickBot="1" x14ac:dyDescent="0.4">
      <c r="E38" s="43" t="s">
        <v>57</v>
      </c>
      <c r="F38" s="44"/>
      <c r="G38" s="72">
        <f>G37+G23</f>
        <v>1024069728</v>
      </c>
      <c r="H38" s="72">
        <f>H37+H23</f>
        <v>722235041</v>
      </c>
    </row>
    <row r="39" spans="5:8" ht="16" thickTop="1" x14ac:dyDescent="0.35">
      <c r="E39" s="43"/>
      <c r="F39" s="44"/>
      <c r="G39" s="73"/>
      <c r="H39" s="74"/>
    </row>
    <row r="40" spans="5:8" x14ac:dyDescent="0.35">
      <c r="E40" s="43" t="s">
        <v>59</v>
      </c>
      <c r="F40" s="44"/>
      <c r="G40" s="73"/>
      <c r="H40" s="74"/>
    </row>
    <row r="41" spans="5:8" x14ac:dyDescent="0.35">
      <c r="E41" s="39" t="s">
        <v>74</v>
      </c>
      <c r="F41" s="32">
        <v>16</v>
      </c>
      <c r="G41" s="75">
        <v>17261825</v>
      </c>
      <c r="H41" s="74">
        <v>13994770</v>
      </c>
    </row>
    <row r="42" spans="5:8" x14ac:dyDescent="0.35">
      <c r="E42" s="39" t="s">
        <v>75</v>
      </c>
      <c r="F42" s="32"/>
      <c r="G42" s="75">
        <v>10323839</v>
      </c>
      <c r="H42" s="74">
        <v>8734016</v>
      </c>
    </row>
    <row r="43" spans="5:8" x14ac:dyDescent="0.35">
      <c r="E43" s="39" t="s">
        <v>79</v>
      </c>
      <c r="F43" s="32"/>
      <c r="G43" s="75">
        <v>6113919</v>
      </c>
      <c r="H43" s="74">
        <v>5103819</v>
      </c>
    </row>
    <row r="44" spans="5:8" x14ac:dyDescent="0.35">
      <c r="E44" s="39" t="s">
        <v>63</v>
      </c>
      <c r="F44" s="32">
        <v>14</v>
      </c>
      <c r="G44" s="75">
        <v>26526738</v>
      </c>
      <c r="H44" s="74">
        <v>18628292</v>
      </c>
    </row>
    <row r="45" spans="5:8" x14ac:dyDescent="0.35">
      <c r="E45" s="39" t="s">
        <v>4</v>
      </c>
      <c r="F45" s="32">
        <v>13</v>
      </c>
      <c r="G45" s="75">
        <v>842261</v>
      </c>
      <c r="H45" s="74">
        <v>842261</v>
      </c>
    </row>
    <row r="46" spans="5:8" x14ac:dyDescent="0.35">
      <c r="E46" s="39" t="s">
        <v>80</v>
      </c>
      <c r="F46" s="44"/>
      <c r="G46" s="75">
        <v>2066823</v>
      </c>
      <c r="H46" s="74">
        <v>1536477</v>
      </c>
    </row>
    <row r="47" spans="5:8" ht="16" thickBot="1" x14ac:dyDescent="0.4">
      <c r="E47" s="43" t="s">
        <v>60</v>
      </c>
      <c r="F47" s="32"/>
      <c r="G47" s="72">
        <f>SUM(G41:G46)</f>
        <v>63135405</v>
      </c>
      <c r="H47" s="72">
        <f>SUM(H41:H46)</f>
        <v>48839635</v>
      </c>
    </row>
    <row r="48" spans="5:8" ht="16" thickTop="1" x14ac:dyDescent="0.35">
      <c r="E48" s="39"/>
      <c r="F48" s="32"/>
      <c r="G48" s="69"/>
      <c r="H48" s="69"/>
    </row>
    <row r="49" spans="5:8" x14ac:dyDescent="0.35">
      <c r="E49" s="43" t="s">
        <v>61</v>
      </c>
      <c r="F49" s="44"/>
      <c r="G49" s="73"/>
      <c r="H49" s="74"/>
    </row>
    <row r="50" spans="5:8" x14ac:dyDescent="0.35">
      <c r="E50" s="39" t="s">
        <v>74</v>
      </c>
      <c r="F50" s="32">
        <v>16</v>
      </c>
      <c r="G50" s="75">
        <v>36956070</v>
      </c>
      <c r="H50" s="74">
        <v>14927841</v>
      </c>
    </row>
    <row r="51" spans="5:8" x14ac:dyDescent="0.35">
      <c r="E51" s="39" t="s">
        <v>75</v>
      </c>
      <c r="F51" s="44"/>
      <c r="G51" s="75">
        <v>8583615</v>
      </c>
      <c r="H51" s="74">
        <v>12621590</v>
      </c>
    </row>
    <row r="52" spans="5:8" x14ac:dyDescent="0.35">
      <c r="E52" s="39" t="s">
        <v>86</v>
      </c>
      <c r="F52" s="44"/>
      <c r="G52" s="75">
        <v>4497805</v>
      </c>
      <c r="H52" s="74">
        <v>4532896</v>
      </c>
    </row>
    <row r="53" spans="5:8" x14ac:dyDescent="0.35">
      <c r="E53" s="39" t="s">
        <v>88</v>
      </c>
      <c r="F53" s="32">
        <v>14</v>
      </c>
      <c r="G53" s="75">
        <v>97914125</v>
      </c>
      <c r="H53" s="74">
        <v>48426457</v>
      </c>
    </row>
    <row r="54" spans="5:8" x14ac:dyDescent="0.35">
      <c r="E54" s="39" t="s">
        <v>64</v>
      </c>
      <c r="F54" s="44"/>
      <c r="G54" s="75">
        <v>2238054</v>
      </c>
      <c r="H54" s="74">
        <v>1464353</v>
      </c>
    </row>
    <row r="55" spans="5:8" x14ac:dyDescent="0.35">
      <c r="E55" s="39" t="s">
        <v>87</v>
      </c>
      <c r="F55" s="32">
        <v>13</v>
      </c>
      <c r="G55" s="75">
        <v>659009868</v>
      </c>
      <c r="H55" s="74">
        <v>463372355</v>
      </c>
    </row>
    <row r="56" spans="5:8" x14ac:dyDescent="0.35">
      <c r="E56" s="39" t="s">
        <v>65</v>
      </c>
      <c r="F56" s="44"/>
      <c r="G56" s="75">
        <v>9009401</v>
      </c>
      <c r="H56" s="74">
        <v>1817186</v>
      </c>
    </row>
    <row r="57" spans="5:8" x14ac:dyDescent="0.35">
      <c r="E57" s="39" t="s">
        <v>66</v>
      </c>
      <c r="F57" s="44"/>
      <c r="G57" s="75">
        <v>13687248</v>
      </c>
      <c r="H57" s="74">
        <v>11472452</v>
      </c>
    </row>
    <row r="58" spans="5:8" x14ac:dyDescent="0.35">
      <c r="E58" s="39" t="s">
        <v>67</v>
      </c>
      <c r="F58" s="44"/>
      <c r="G58" s="75">
        <v>1614211</v>
      </c>
      <c r="H58" s="74">
        <v>2747651</v>
      </c>
    </row>
    <row r="59" spans="5:8" x14ac:dyDescent="0.35">
      <c r="E59" s="39" t="s">
        <v>68</v>
      </c>
      <c r="F59" s="44"/>
      <c r="G59" s="75">
        <v>620465</v>
      </c>
      <c r="H59" s="74">
        <v>624662</v>
      </c>
    </row>
    <row r="60" spans="5:8" x14ac:dyDescent="0.35">
      <c r="E60" s="39" t="s">
        <v>69</v>
      </c>
      <c r="F60" s="44"/>
      <c r="G60" s="75">
        <v>7413653</v>
      </c>
      <c r="H60" s="74">
        <v>5855530</v>
      </c>
    </row>
    <row r="61" spans="5:8" x14ac:dyDescent="0.35">
      <c r="E61" s="39" t="s">
        <v>70</v>
      </c>
      <c r="F61" s="44"/>
      <c r="G61" s="75">
        <v>1290268</v>
      </c>
      <c r="H61" s="74">
        <v>555769</v>
      </c>
    </row>
    <row r="62" spans="5:8" x14ac:dyDescent="0.35">
      <c r="E62" s="43" t="s">
        <v>62</v>
      </c>
      <c r="F62" s="32"/>
      <c r="G62" s="76">
        <f>SUM(G50:G61)</f>
        <v>842834783</v>
      </c>
      <c r="H62" s="76">
        <f>SUM(H50:H61)</f>
        <v>568418742</v>
      </c>
    </row>
    <row r="63" spans="5:8" ht="16" thickBot="1" x14ac:dyDescent="0.4">
      <c r="E63" s="43" t="s">
        <v>71</v>
      </c>
      <c r="F63" s="44"/>
      <c r="G63" s="77">
        <f>G62+G47</f>
        <v>905970188</v>
      </c>
      <c r="H63" s="77">
        <f>H62+H47</f>
        <v>617258377</v>
      </c>
    </row>
    <row r="64" spans="5:8" ht="16" thickTop="1" x14ac:dyDescent="0.35">
      <c r="E64" s="39"/>
      <c r="F64" s="32"/>
      <c r="G64" s="69"/>
      <c r="H64" s="69"/>
    </row>
    <row r="65" spans="5:8" x14ac:dyDescent="0.35">
      <c r="E65" s="43" t="s">
        <v>5</v>
      </c>
      <c r="F65" s="44"/>
      <c r="G65" s="73"/>
      <c r="H65" s="74"/>
    </row>
    <row r="66" spans="5:8" x14ac:dyDescent="0.35">
      <c r="E66" s="39" t="s">
        <v>72</v>
      </c>
      <c r="F66" s="32"/>
      <c r="G66" s="69">
        <v>269</v>
      </c>
      <c r="H66" s="69">
        <v>269</v>
      </c>
    </row>
    <row r="67" spans="5:8" x14ac:dyDescent="0.35">
      <c r="E67" s="39" t="s">
        <v>32</v>
      </c>
      <c r="F67" s="32"/>
      <c r="G67" s="78">
        <v>118099271</v>
      </c>
      <c r="H67" s="78">
        <v>104976395</v>
      </c>
    </row>
    <row r="68" spans="5:8" ht="15" customHeight="1" x14ac:dyDescent="0.35">
      <c r="E68" s="43" t="s">
        <v>6</v>
      </c>
      <c r="F68" s="44"/>
      <c r="G68" s="79">
        <f>SUM(G66:G67)</f>
        <v>118099540</v>
      </c>
      <c r="H68" s="79">
        <f>SUM(H66:H67)</f>
        <v>104976664</v>
      </c>
    </row>
    <row r="69" spans="5:8" ht="15.65" customHeight="1" thickBot="1" x14ac:dyDescent="0.4">
      <c r="E69" s="43" t="s">
        <v>7</v>
      </c>
      <c r="F69" s="44"/>
      <c r="G69" s="72">
        <f>OLE_LINK16+G63</f>
        <v>1024069728</v>
      </c>
      <c r="H69" s="72">
        <f>H68+H63</f>
        <v>722235041</v>
      </c>
    </row>
    <row r="70" spans="5:8" ht="16" thickTop="1" x14ac:dyDescent="0.35">
      <c r="G70" s="80"/>
      <c r="H70" s="80"/>
    </row>
    <row r="71" spans="5:8" x14ac:dyDescent="0.35">
      <c r="G71" s="80"/>
      <c r="H71" s="80"/>
    </row>
    <row r="72" spans="5:8" x14ac:dyDescent="0.35">
      <c r="G72" s="80"/>
      <c r="H72" s="80"/>
    </row>
    <row r="73" spans="5:8" x14ac:dyDescent="0.35">
      <c r="E73" s="54" t="s">
        <v>167</v>
      </c>
      <c r="F73" s="32"/>
      <c r="G73" s="22" t="s">
        <v>12</v>
      </c>
      <c r="H73" s="17"/>
    </row>
    <row r="74" spans="5:8" x14ac:dyDescent="0.35">
      <c r="E74" s="39"/>
      <c r="F74" s="32"/>
      <c r="G74" s="54" t="s">
        <v>164</v>
      </c>
      <c r="H74" s="17"/>
    </row>
    <row r="75" spans="5:8" x14ac:dyDescent="0.35">
      <c r="E75" s="21"/>
      <c r="F75" s="32"/>
      <c r="G75" s="21"/>
      <c r="H75" s="17"/>
    </row>
    <row r="76" spans="5:8" x14ac:dyDescent="0.35">
      <c r="E76" s="54" t="s">
        <v>105</v>
      </c>
      <c r="F76" s="32"/>
      <c r="G76" s="22" t="s">
        <v>12</v>
      </c>
      <c r="H76" s="17"/>
    </row>
    <row r="77" spans="5:8" x14ac:dyDescent="0.35">
      <c r="E77" s="21"/>
      <c r="F77" s="32"/>
      <c r="G77" s="54" t="s">
        <v>108</v>
      </c>
      <c r="H77" s="17"/>
    </row>
    <row r="78" spans="5:8" x14ac:dyDescent="0.35">
      <c r="E78" s="54"/>
      <c r="F78" s="32"/>
      <c r="G78" s="16"/>
      <c r="H78" s="17"/>
    </row>
    <row r="79" spans="5:8" x14ac:dyDescent="0.35">
      <c r="E79" s="55" t="s">
        <v>106</v>
      </c>
      <c r="F79" s="32"/>
      <c r="G79" s="25" t="s">
        <v>31</v>
      </c>
      <c r="H79" s="17"/>
    </row>
    <row r="80" spans="5:8" x14ac:dyDescent="0.35">
      <c r="E80" s="39"/>
      <c r="F80" s="32"/>
      <c r="G80" s="55" t="s">
        <v>107</v>
      </c>
      <c r="H80" s="14"/>
    </row>
    <row r="81" spans="7:8" x14ac:dyDescent="0.35">
      <c r="G81" s="80"/>
      <c r="H81" s="80"/>
    </row>
    <row r="82" spans="7:8" x14ac:dyDescent="0.35">
      <c r="G82" s="80"/>
      <c r="H82" s="80"/>
    </row>
    <row r="83" spans="7:8" x14ac:dyDescent="0.35">
      <c r="G83" s="81">
        <f>G23-G69</f>
        <v>-987903993</v>
      </c>
      <c r="H83" s="81">
        <f>H23-H69</f>
        <v>-687606804</v>
      </c>
    </row>
    <row r="84" spans="7:8" x14ac:dyDescent="0.35">
      <c r="G84" s="80"/>
      <c r="H84" s="80"/>
    </row>
    <row r="85" spans="7:8" hidden="1" x14ac:dyDescent="0.35">
      <c r="G85" s="80">
        <f>G69-G23</f>
        <v>987903993</v>
      </c>
      <c r="H85" s="80">
        <f>H69-H23</f>
        <v>687606804</v>
      </c>
    </row>
    <row r="86" spans="7:8" x14ac:dyDescent="0.35">
      <c r="G86" s="80">
        <f>G38-G69</f>
        <v>0</v>
      </c>
      <c r="H86" s="80">
        <f>H38-H69</f>
        <v>0</v>
      </c>
    </row>
    <row r="87" spans="7:8" x14ac:dyDescent="0.35">
      <c r="G87" s="80"/>
      <c r="H87" s="80"/>
    </row>
  </sheetData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2:R85"/>
  <sheetViews>
    <sheetView view="pageBreakPreview" zoomScale="60" zoomScaleNormal="80" workbookViewId="0"/>
  </sheetViews>
  <sheetFormatPr defaultColWidth="9.1796875" defaultRowHeight="15.5" x14ac:dyDescent="0.35"/>
  <cols>
    <col min="1" max="3" width="9.1796875" style="22"/>
    <col min="4" max="4" width="19" style="22" customWidth="1"/>
    <col min="5" max="5" width="83.54296875" style="22" customWidth="1"/>
    <col min="6" max="6" width="9.1796875" style="23" customWidth="1"/>
    <col min="7" max="7" width="28.81640625" style="25" customWidth="1"/>
    <col min="8" max="8" width="2.54296875" style="22" customWidth="1"/>
    <col min="9" max="9" width="29.26953125" style="25" customWidth="1"/>
    <col min="10" max="10" width="9.81640625" style="22" customWidth="1"/>
    <col min="11" max="11" width="40" style="22" hidden="1" customWidth="1"/>
    <col min="12" max="13" width="13.1796875" style="22" bestFit="1" customWidth="1"/>
    <col min="14" max="14" width="11.54296875" style="22" bestFit="1" customWidth="1"/>
    <col min="15" max="16" width="9.1796875" style="22"/>
    <col min="17" max="17" width="11.453125" style="22" bestFit="1" customWidth="1"/>
    <col min="18" max="18" width="12.81640625" style="22" bestFit="1" customWidth="1"/>
    <col min="19" max="16384" width="9.1796875" style="22"/>
  </cols>
  <sheetData>
    <row r="2" spans="5:14" x14ac:dyDescent="0.35">
      <c r="I2" s="22"/>
    </row>
    <row r="3" spans="5:14" ht="17.5" x14ac:dyDescent="0.35">
      <c r="I3" s="29" t="s">
        <v>44</v>
      </c>
    </row>
    <row r="4" spans="5:14" x14ac:dyDescent="0.35">
      <c r="I4" s="30" t="s">
        <v>41</v>
      </c>
    </row>
    <row r="5" spans="5:14" ht="9.65" customHeight="1" x14ac:dyDescent="0.35">
      <c r="I5" s="30" t="s">
        <v>0</v>
      </c>
    </row>
    <row r="6" spans="5:14" x14ac:dyDescent="0.35">
      <c r="I6" s="30" t="s">
        <v>157</v>
      </c>
    </row>
    <row r="7" spans="5:14" ht="4.25" customHeight="1" x14ac:dyDescent="0.35"/>
    <row r="8" spans="5:14" ht="59" customHeight="1" x14ac:dyDescent="0.35">
      <c r="E8" s="31"/>
      <c r="F8" s="32"/>
      <c r="G8" s="35" t="str">
        <f>PL!G8</f>
        <v>За девятимесячный период, завершившийся 30 сентября 2024 года</v>
      </c>
      <c r="H8" s="92"/>
      <c r="I8" s="35" t="str">
        <f>PL!H8</f>
        <v>За девятимесячный период, завершившийся на 30 сентября 2023 года</v>
      </c>
    </row>
    <row r="9" spans="5:14" x14ac:dyDescent="0.35">
      <c r="E9" s="31"/>
      <c r="F9" s="93" t="s">
        <v>30</v>
      </c>
      <c r="G9" s="38" t="s">
        <v>8</v>
      </c>
      <c r="H9" s="92"/>
      <c r="I9" s="38" t="s">
        <v>8</v>
      </c>
    </row>
    <row r="10" spans="5:14" x14ac:dyDescent="0.35">
      <c r="E10" s="43" t="s">
        <v>122</v>
      </c>
      <c r="F10" s="44"/>
      <c r="G10" s="67"/>
      <c r="H10" s="43"/>
      <c r="I10" s="82"/>
      <c r="N10" s="94"/>
    </row>
    <row r="11" spans="5:14" x14ac:dyDescent="0.35">
      <c r="E11" s="83" t="s">
        <v>109</v>
      </c>
      <c r="F11" s="32"/>
      <c r="G11" s="10"/>
      <c r="H11" s="84"/>
      <c r="I11" s="10"/>
      <c r="J11" s="95"/>
      <c r="K11" s="96"/>
      <c r="L11" s="94"/>
      <c r="M11" s="94"/>
      <c r="N11" s="94"/>
    </row>
    <row r="12" spans="5:14" x14ac:dyDescent="0.35">
      <c r="E12" s="39" t="s">
        <v>110</v>
      </c>
      <c r="F12" s="32"/>
      <c r="G12" s="10">
        <v>497635333</v>
      </c>
      <c r="H12" s="84"/>
      <c r="I12" s="25">
        <v>361268377</v>
      </c>
      <c r="L12" s="94"/>
      <c r="M12" s="94"/>
      <c r="N12" s="94"/>
    </row>
    <row r="13" spans="5:14" x14ac:dyDescent="0.35">
      <c r="E13" s="39" t="s">
        <v>111</v>
      </c>
      <c r="F13" s="32"/>
      <c r="G13" s="10">
        <v>801768</v>
      </c>
      <c r="H13" s="84"/>
      <c r="I13" s="25">
        <v>858666</v>
      </c>
      <c r="L13" s="94"/>
      <c r="M13" s="94"/>
      <c r="N13" s="94"/>
    </row>
    <row r="14" spans="5:14" x14ac:dyDescent="0.35">
      <c r="E14" s="43" t="s">
        <v>119</v>
      </c>
      <c r="F14" s="32"/>
      <c r="G14" s="8">
        <f>SUM(G12:G13)</f>
        <v>498437101</v>
      </c>
      <c r="H14" s="84"/>
      <c r="I14" s="8">
        <f>SUM(I12:I13)</f>
        <v>362127043</v>
      </c>
      <c r="L14" s="94"/>
      <c r="M14" s="94"/>
      <c r="N14" s="94"/>
    </row>
    <row r="15" spans="5:14" x14ac:dyDescent="0.35">
      <c r="E15" s="43" t="s">
        <v>0</v>
      </c>
      <c r="F15" s="44"/>
      <c r="G15" s="10"/>
      <c r="H15" s="84"/>
      <c r="I15" s="10"/>
      <c r="L15" s="94"/>
      <c r="M15" s="94"/>
      <c r="N15" s="94"/>
    </row>
    <row r="16" spans="5:14" x14ac:dyDescent="0.35">
      <c r="E16" s="43" t="s">
        <v>112</v>
      </c>
      <c r="F16" s="44"/>
      <c r="G16" s="10"/>
      <c r="H16" s="84"/>
      <c r="I16" s="10"/>
      <c r="L16" s="94"/>
      <c r="M16" s="94"/>
      <c r="N16" s="94"/>
    </row>
    <row r="17" spans="5:18" x14ac:dyDescent="0.35">
      <c r="E17" s="39" t="s">
        <v>113</v>
      </c>
      <c r="F17" s="32"/>
      <c r="G17" s="10">
        <v>-370517147</v>
      </c>
      <c r="H17" s="97"/>
      <c r="I17" s="10">
        <v>-262650213</v>
      </c>
      <c r="J17" s="98"/>
      <c r="K17" s="95" t="s">
        <v>14</v>
      </c>
      <c r="L17" s="94"/>
      <c r="M17" s="94"/>
      <c r="N17" s="94"/>
    </row>
    <row r="18" spans="5:18" x14ac:dyDescent="0.35">
      <c r="E18" s="39" t="s">
        <v>114</v>
      </c>
      <c r="F18" s="32"/>
      <c r="G18" s="10">
        <v>-17804010</v>
      </c>
      <c r="H18" s="97"/>
      <c r="I18" s="10">
        <v>-13468318</v>
      </c>
      <c r="J18" s="98"/>
      <c r="K18" s="95"/>
      <c r="L18" s="94"/>
      <c r="M18" s="94"/>
      <c r="N18" s="94"/>
    </row>
    <row r="19" spans="5:18" x14ac:dyDescent="0.35">
      <c r="E19" s="39" t="s">
        <v>115</v>
      </c>
      <c r="F19" s="32"/>
      <c r="G19" s="10">
        <v>-15888819</v>
      </c>
      <c r="H19" s="97"/>
      <c r="I19" s="10">
        <v>-13009534</v>
      </c>
      <c r="K19" s="96" t="s">
        <v>15</v>
      </c>
      <c r="L19" s="94"/>
      <c r="M19" s="94"/>
      <c r="N19" s="94"/>
    </row>
    <row r="20" spans="5:18" x14ac:dyDescent="0.35">
      <c r="E20" s="39" t="s">
        <v>116</v>
      </c>
      <c r="F20" s="32"/>
      <c r="G20" s="10">
        <v>-12607807</v>
      </c>
      <c r="H20" s="97"/>
      <c r="I20" s="10">
        <v>-7007456</v>
      </c>
      <c r="K20" s="22" t="s">
        <v>16</v>
      </c>
      <c r="L20" s="94"/>
      <c r="M20" s="94"/>
      <c r="N20" s="94"/>
    </row>
    <row r="21" spans="5:18" x14ac:dyDescent="0.35">
      <c r="E21" s="39" t="s">
        <v>117</v>
      </c>
      <c r="F21" s="32"/>
      <c r="G21" s="10">
        <v>-4177699</v>
      </c>
      <c r="H21" s="97"/>
      <c r="I21" s="10">
        <v>-2361885</v>
      </c>
      <c r="J21" s="98"/>
      <c r="K21" s="95" t="s">
        <v>17</v>
      </c>
      <c r="L21" s="94"/>
      <c r="M21" s="94"/>
      <c r="N21" s="94"/>
    </row>
    <row r="22" spans="5:18" x14ac:dyDescent="0.35">
      <c r="E22" s="43" t="s">
        <v>120</v>
      </c>
      <c r="F22" s="44"/>
      <c r="G22" s="8">
        <f>SUM(G17:G20)+G21</f>
        <v>-420995482</v>
      </c>
      <c r="H22" s="12"/>
      <c r="I22" s="8">
        <f>SUM(I17:I20)+I21</f>
        <v>-298497406</v>
      </c>
      <c r="L22" s="94"/>
      <c r="M22" s="94"/>
      <c r="N22" s="94"/>
    </row>
    <row r="23" spans="5:18" ht="26.25" customHeight="1" x14ac:dyDescent="0.35">
      <c r="E23" s="51" t="s">
        <v>118</v>
      </c>
      <c r="F23" s="52"/>
      <c r="G23" s="99">
        <f>G22+G14</f>
        <v>77441619</v>
      </c>
      <c r="H23" s="100"/>
      <c r="I23" s="99">
        <f>I22+I14</f>
        <v>63629637</v>
      </c>
      <c r="J23" s="98"/>
      <c r="K23" s="95"/>
      <c r="L23" s="94"/>
      <c r="M23" s="94"/>
      <c r="N23" s="94"/>
    </row>
    <row r="24" spans="5:18" x14ac:dyDescent="0.35">
      <c r="E24" s="43" t="s">
        <v>0</v>
      </c>
      <c r="F24" s="44"/>
      <c r="G24" s="10"/>
      <c r="H24" s="84"/>
      <c r="I24" s="10"/>
      <c r="L24" s="94"/>
      <c r="M24" s="94"/>
      <c r="N24" s="94"/>
    </row>
    <row r="25" spans="5:18" ht="14" customHeight="1" x14ac:dyDescent="0.35">
      <c r="E25" s="43" t="s">
        <v>121</v>
      </c>
      <c r="F25" s="44"/>
      <c r="G25" s="10"/>
      <c r="H25" s="84"/>
      <c r="I25" s="10"/>
      <c r="L25" s="94"/>
      <c r="M25" s="94"/>
      <c r="N25" s="94"/>
      <c r="Q25" s="85"/>
    </row>
    <row r="26" spans="5:18" x14ac:dyDescent="0.35">
      <c r="E26" s="51" t="s">
        <v>109</v>
      </c>
      <c r="G26" s="101"/>
      <c r="H26" s="102"/>
      <c r="I26" s="101"/>
      <c r="L26" s="94"/>
      <c r="M26" s="94"/>
      <c r="N26" s="94"/>
      <c r="Q26" s="86"/>
    </row>
    <row r="27" spans="5:18" ht="31" x14ac:dyDescent="0.35">
      <c r="E27" s="39" t="s">
        <v>123</v>
      </c>
      <c r="G27" s="101">
        <v>43608</v>
      </c>
      <c r="H27" s="102"/>
      <c r="I27" s="101">
        <v>542726</v>
      </c>
      <c r="K27" s="22" t="s">
        <v>18</v>
      </c>
      <c r="L27" s="94"/>
      <c r="M27" s="94"/>
      <c r="N27" s="94"/>
      <c r="Q27" s="86"/>
    </row>
    <row r="28" spans="5:18" x14ac:dyDescent="0.35">
      <c r="E28" s="45" t="s">
        <v>124</v>
      </c>
      <c r="G28" s="101">
        <v>313165</v>
      </c>
      <c r="H28" s="102"/>
      <c r="I28" s="101">
        <v>153863</v>
      </c>
      <c r="K28" s="22" t="s">
        <v>19</v>
      </c>
      <c r="L28" s="94"/>
      <c r="M28" s="94"/>
      <c r="N28" s="94"/>
      <c r="Q28" s="86"/>
    </row>
    <row r="29" spans="5:18" ht="12" customHeight="1" x14ac:dyDescent="0.35">
      <c r="E29" s="39" t="s">
        <v>125</v>
      </c>
      <c r="F29" s="32"/>
      <c r="G29" s="10">
        <v>17109918</v>
      </c>
      <c r="H29" s="97"/>
      <c r="I29" s="10">
        <v>1778902</v>
      </c>
      <c r="K29" s="22" t="s">
        <v>20</v>
      </c>
      <c r="L29" s="94"/>
      <c r="M29" s="94"/>
      <c r="N29" s="94"/>
      <c r="Q29" s="85"/>
    </row>
    <row r="30" spans="5:18" x14ac:dyDescent="0.35">
      <c r="E30" s="39" t="s">
        <v>126</v>
      </c>
      <c r="F30" s="32"/>
      <c r="G30" s="10">
        <v>11241034</v>
      </c>
      <c r="H30" s="97"/>
      <c r="I30" s="10">
        <v>6392274</v>
      </c>
      <c r="K30" s="22" t="s">
        <v>21</v>
      </c>
      <c r="L30" s="94"/>
      <c r="M30" s="94"/>
      <c r="N30" s="94"/>
      <c r="Q30" s="85"/>
    </row>
    <row r="31" spans="5:18" x14ac:dyDescent="0.35">
      <c r="E31" s="39" t="s">
        <v>127</v>
      </c>
      <c r="F31" s="87"/>
      <c r="G31" s="17">
        <v>0</v>
      </c>
      <c r="H31" s="103"/>
      <c r="I31" s="17">
        <v>57319</v>
      </c>
      <c r="K31" s="96"/>
      <c r="L31" s="94"/>
      <c r="M31" s="94"/>
      <c r="N31" s="94"/>
      <c r="Q31" s="85"/>
      <c r="R31" s="98"/>
    </row>
    <row r="32" spans="5:18" x14ac:dyDescent="0.35">
      <c r="E32" s="39" t="s">
        <v>128</v>
      </c>
      <c r="F32" s="87"/>
      <c r="G32" s="17">
        <v>8876760</v>
      </c>
      <c r="H32" s="88"/>
      <c r="I32" s="17">
        <v>20415317</v>
      </c>
      <c r="L32" s="94"/>
      <c r="M32" s="94"/>
      <c r="N32" s="94"/>
      <c r="Q32" s="85"/>
    </row>
    <row r="33" spans="5:18" x14ac:dyDescent="0.35">
      <c r="E33" s="89" t="s">
        <v>119</v>
      </c>
      <c r="F33" s="90"/>
      <c r="G33" s="8">
        <f>SUM(G27:G32)</f>
        <v>37584485</v>
      </c>
      <c r="H33" s="84"/>
      <c r="I33" s="8">
        <f>SUM(I27:I32)</f>
        <v>29340401</v>
      </c>
      <c r="K33" s="22" t="s">
        <v>22</v>
      </c>
      <c r="L33" s="94"/>
      <c r="M33" s="94"/>
      <c r="N33" s="94"/>
      <c r="Q33" s="85"/>
    </row>
    <row r="34" spans="5:18" x14ac:dyDescent="0.35">
      <c r="E34" s="39"/>
      <c r="F34" s="44"/>
      <c r="G34" s="10"/>
      <c r="H34" s="84"/>
      <c r="I34" s="10"/>
      <c r="L34" s="94"/>
      <c r="M34" s="94"/>
      <c r="N34" s="94"/>
      <c r="Q34" s="85"/>
    </row>
    <row r="35" spans="5:18" x14ac:dyDescent="0.35">
      <c r="E35" s="43" t="s">
        <v>112</v>
      </c>
      <c r="F35" s="44"/>
      <c r="G35" s="10"/>
      <c r="H35" s="84"/>
      <c r="I35" s="10"/>
      <c r="L35" s="94"/>
      <c r="M35" s="94"/>
      <c r="N35" s="94"/>
      <c r="Q35" s="85"/>
    </row>
    <row r="36" spans="5:18" ht="31" x14ac:dyDescent="0.35">
      <c r="E36" s="48" t="s">
        <v>129</v>
      </c>
      <c r="F36" s="90"/>
      <c r="G36" s="10">
        <v>-814427</v>
      </c>
      <c r="H36" s="84"/>
      <c r="I36" s="10">
        <v>-1615324</v>
      </c>
      <c r="L36" s="94"/>
      <c r="M36" s="94"/>
      <c r="N36" s="94"/>
      <c r="Q36" s="85"/>
    </row>
    <row r="37" spans="5:18" x14ac:dyDescent="0.35">
      <c r="E37" s="48" t="s">
        <v>130</v>
      </c>
      <c r="F37" s="90"/>
      <c r="G37" s="101">
        <v>-13475210</v>
      </c>
      <c r="H37" s="84"/>
      <c r="I37" s="101">
        <v>-18333187</v>
      </c>
      <c r="L37" s="94"/>
      <c r="M37" s="94"/>
      <c r="N37" s="94"/>
      <c r="Q37" s="85"/>
    </row>
    <row r="38" spans="5:18" s="31" customFormat="1" x14ac:dyDescent="0.35">
      <c r="E38" s="39" t="s">
        <v>131</v>
      </c>
      <c r="F38" s="44"/>
      <c r="G38" s="17">
        <v>-20567229</v>
      </c>
      <c r="H38" s="104"/>
      <c r="I38" s="17">
        <v>-1778902</v>
      </c>
      <c r="L38" s="105"/>
      <c r="M38" s="105"/>
      <c r="N38" s="105"/>
      <c r="Q38" s="85"/>
    </row>
    <row r="39" spans="5:18" x14ac:dyDescent="0.35">
      <c r="E39" s="39" t="s">
        <v>132</v>
      </c>
      <c r="F39" s="44"/>
      <c r="G39" s="10">
        <v>-2257631</v>
      </c>
      <c r="H39" s="84"/>
      <c r="I39" s="10">
        <v>-695373</v>
      </c>
      <c r="L39" s="94"/>
      <c r="M39" s="94"/>
      <c r="N39" s="94"/>
      <c r="Q39" s="85"/>
    </row>
    <row r="40" spans="5:18" x14ac:dyDescent="0.35">
      <c r="E40" s="39" t="s">
        <v>133</v>
      </c>
      <c r="F40" s="32"/>
      <c r="G40" s="10">
        <v>-43931</v>
      </c>
      <c r="H40" s="97"/>
      <c r="I40" s="10">
        <v>-92639</v>
      </c>
      <c r="K40" s="22" t="s">
        <v>23</v>
      </c>
      <c r="L40" s="94"/>
      <c r="M40" s="106"/>
      <c r="N40" s="94"/>
      <c r="Q40" s="85"/>
      <c r="R40" s="98"/>
    </row>
    <row r="41" spans="5:18" ht="26.25" customHeight="1" x14ac:dyDescent="0.35">
      <c r="E41" s="43" t="s">
        <v>120</v>
      </c>
      <c r="F41" s="32"/>
      <c r="G41" s="8">
        <f>SUM(G36:G40)</f>
        <v>-37158428</v>
      </c>
      <c r="H41" s="97"/>
      <c r="I41" s="8">
        <f>SUM(I36:I40)</f>
        <v>-22515425</v>
      </c>
      <c r="K41" s="22" t="s">
        <v>24</v>
      </c>
      <c r="L41" s="94"/>
      <c r="M41" s="106"/>
      <c r="N41" s="94"/>
      <c r="Q41" s="85"/>
    </row>
    <row r="42" spans="5:18" ht="27.75" customHeight="1" x14ac:dyDescent="0.35">
      <c r="E42" s="43" t="s">
        <v>134</v>
      </c>
      <c r="F42" s="44"/>
      <c r="G42" s="7">
        <f>G41+G33</f>
        <v>426057</v>
      </c>
      <c r="H42" s="104"/>
      <c r="I42" s="7">
        <f>I41+I33</f>
        <v>6824976</v>
      </c>
      <c r="K42" s="98" t="s">
        <v>26</v>
      </c>
      <c r="L42" s="94"/>
      <c r="M42" s="106"/>
      <c r="Q42" s="85"/>
    </row>
    <row r="43" spans="5:18" ht="17.25" customHeight="1" x14ac:dyDescent="0.35">
      <c r="E43" s="43"/>
      <c r="F43" s="44"/>
      <c r="G43" s="14"/>
      <c r="H43" s="104"/>
      <c r="I43" s="14"/>
      <c r="K43" s="98"/>
      <c r="L43" s="98"/>
      <c r="M43" s="106"/>
      <c r="Q43" s="85"/>
    </row>
    <row r="44" spans="5:18" ht="17.25" customHeight="1" x14ac:dyDescent="0.35">
      <c r="E44" s="43" t="s">
        <v>135</v>
      </c>
      <c r="F44" s="44"/>
      <c r="G44" s="14"/>
      <c r="H44" s="104"/>
      <c r="I44" s="14"/>
      <c r="K44" s="98"/>
      <c r="L44" s="98"/>
      <c r="M44" s="106"/>
      <c r="Q44" s="85"/>
    </row>
    <row r="45" spans="5:18" ht="17.25" customHeight="1" x14ac:dyDescent="0.35">
      <c r="E45" s="43" t="s">
        <v>109</v>
      </c>
      <c r="F45" s="44"/>
      <c r="G45" s="17"/>
      <c r="H45" s="104"/>
      <c r="I45" s="17"/>
      <c r="K45" s="98"/>
      <c r="L45" s="98"/>
      <c r="M45" s="106"/>
      <c r="Q45" s="85"/>
    </row>
    <row r="46" spans="5:18" ht="17.25" customHeight="1" x14ac:dyDescent="0.35">
      <c r="E46" s="39" t="s">
        <v>136</v>
      </c>
      <c r="F46" s="44"/>
      <c r="G46" s="17">
        <v>2671359</v>
      </c>
      <c r="H46" s="104"/>
      <c r="I46" s="17">
        <v>2803220</v>
      </c>
      <c r="K46" s="98"/>
      <c r="L46" s="98"/>
      <c r="M46" s="106"/>
      <c r="Q46" s="85"/>
    </row>
    <row r="47" spans="5:18" ht="17.25" customHeight="1" x14ac:dyDescent="0.35">
      <c r="E47" s="39" t="s">
        <v>137</v>
      </c>
      <c r="F47" s="44"/>
      <c r="G47" s="17">
        <v>2659407</v>
      </c>
      <c r="H47" s="104"/>
      <c r="I47" s="17">
        <v>0</v>
      </c>
      <c r="K47" s="98"/>
      <c r="L47" s="98"/>
      <c r="M47" s="106"/>
      <c r="Q47" s="85"/>
    </row>
    <row r="48" spans="5:18" ht="17.25" customHeight="1" x14ac:dyDescent="0.35">
      <c r="E48" s="39" t="s">
        <v>138</v>
      </c>
      <c r="F48" s="44"/>
      <c r="G48" s="17">
        <v>19936177</v>
      </c>
      <c r="H48" s="104"/>
      <c r="I48" s="17">
        <v>3067490</v>
      </c>
      <c r="K48" s="98"/>
      <c r="L48" s="98"/>
      <c r="M48" s="106"/>
      <c r="Q48" s="85"/>
    </row>
    <row r="49" spans="5:17" ht="17.25" customHeight="1" x14ac:dyDescent="0.35">
      <c r="E49" s="39" t="s">
        <v>139</v>
      </c>
      <c r="F49" s="44"/>
      <c r="G49" s="17">
        <v>4713967</v>
      </c>
      <c r="H49" s="104"/>
      <c r="I49" s="17">
        <v>0</v>
      </c>
      <c r="K49" s="98"/>
      <c r="L49" s="98"/>
      <c r="M49" s="106"/>
      <c r="Q49" s="85"/>
    </row>
    <row r="50" spans="5:17" ht="17.25" customHeight="1" x14ac:dyDescent="0.35">
      <c r="E50" s="39" t="s">
        <v>140</v>
      </c>
      <c r="F50" s="44"/>
      <c r="G50" s="17">
        <v>7874463</v>
      </c>
      <c r="H50" s="104"/>
      <c r="I50" s="17">
        <v>3315238</v>
      </c>
      <c r="K50" s="98"/>
      <c r="L50" s="98"/>
      <c r="M50" s="106"/>
      <c r="Q50" s="85"/>
    </row>
    <row r="51" spans="5:17" ht="17.25" customHeight="1" x14ac:dyDescent="0.35">
      <c r="E51" s="43" t="s">
        <v>119</v>
      </c>
      <c r="F51" s="44"/>
      <c r="G51" s="107">
        <f>SUM(G46:G50)</f>
        <v>37855373</v>
      </c>
      <c r="H51" s="104"/>
      <c r="I51" s="107">
        <f>SUM(I46:I50)</f>
        <v>9185948</v>
      </c>
      <c r="K51" s="98"/>
      <c r="L51" s="98"/>
      <c r="M51" s="106"/>
      <c r="Q51" s="85"/>
    </row>
    <row r="52" spans="5:17" ht="17.25" customHeight="1" x14ac:dyDescent="0.35">
      <c r="E52" s="39"/>
      <c r="F52" s="44"/>
      <c r="G52" s="17"/>
      <c r="H52" s="104"/>
      <c r="I52" s="17"/>
      <c r="K52" s="98"/>
      <c r="L52" s="98"/>
      <c r="M52" s="106"/>
      <c r="Q52" s="85"/>
    </row>
    <row r="53" spans="5:17" ht="17.25" customHeight="1" x14ac:dyDescent="0.35">
      <c r="E53" s="43" t="s">
        <v>112</v>
      </c>
      <c r="F53" s="44"/>
      <c r="G53" s="17"/>
      <c r="H53" s="104"/>
      <c r="I53" s="17"/>
      <c r="K53" s="98"/>
      <c r="L53" s="98"/>
      <c r="M53" s="106"/>
      <c r="Q53" s="85"/>
    </row>
    <row r="54" spans="5:17" ht="17.25" customHeight="1" x14ac:dyDescent="0.35">
      <c r="E54" s="39" t="s">
        <v>141</v>
      </c>
      <c r="F54" s="44"/>
      <c r="G54" s="17">
        <v>-2492631</v>
      </c>
      <c r="H54" s="104"/>
      <c r="I54" s="17">
        <v>-12595569</v>
      </c>
      <c r="K54" s="98"/>
      <c r="L54" s="98"/>
      <c r="M54" s="106"/>
      <c r="Q54" s="85"/>
    </row>
    <row r="55" spans="5:17" ht="17.25" customHeight="1" x14ac:dyDescent="0.35">
      <c r="E55" s="39" t="s">
        <v>142</v>
      </c>
      <c r="F55" s="44"/>
      <c r="G55" s="17">
        <v>-1782297</v>
      </c>
      <c r="H55" s="104"/>
      <c r="I55" s="17">
        <v>-2326558</v>
      </c>
      <c r="K55" s="98"/>
      <c r="L55" s="98"/>
      <c r="M55" s="106"/>
      <c r="Q55" s="85"/>
    </row>
    <row r="56" spans="5:17" ht="17.25" customHeight="1" x14ac:dyDescent="0.35">
      <c r="E56" s="39" t="s">
        <v>143</v>
      </c>
      <c r="F56" s="44"/>
      <c r="G56" s="17">
        <v>-1116400</v>
      </c>
      <c r="H56" s="104"/>
      <c r="I56" s="17">
        <v>0</v>
      </c>
      <c r="K56" s="98"/>
      <c r="L56" s="98"/>
      <c r="M56" s="106"/>
      <c r="Q56" s="85"/>
    </row>
    <row r="57" spans="5:17" ht="17.25" customHeight="1" x14ac:dyDescent="0.35">
      <c r="E57" s="39" t="s">
        <v>144</v>
      </c>
      <c r="F57" s="44"/>
      <c r="G57" s="17">
        <v>-6719536</v>
      </c>
      <c r="H57" s="104"/>
      <c r="I57" s="17">
        <v>0</v>
      </c>
      <c r="K57" s="98"/>
      <c r="L57" s="98"/>
      <c r="M57" s="106"/>
      <c r="Q57" s="85"/>
    </row>
    <row r="58" spans="5:17" ht="17.25" customHeight="1" x14ac:dyDescent="0.35">
      <c r="E58" s="39" t="s">
        <v>145</v>
      </c>
      <c r="F58" s="44"/>
      <c r="G58" s="17">
        <v>-1300830</v>
      </c>
      <c r="H58" s="104"/>
      <c r="I58" s="17">
        <v>0</v>
      </c>
      <c r="K58" s="98"/>
      <c r="L58" s="98"/>
      <c r="M58" s="106"/>
      <c r="Q58" s="85"/>
    </row>
    <row r="59" spans="5:17" ht="17.25" customHeight="1" x14ac:dyDescent="0.35">
      <c r="E59" s="39" t="s">
        <v>146</v>
      </c>
      <c r="F59" s="44"/>
      <c r="G59" s="17">
        <v>-1382350</v>
      </c>
      <c r="H59" s="104"/>
      <c r="I59" s="17">
        <v>-12148277</v>
      </c>
      <c r="K59" s="98"/>
      <c r="L59" s="98"/>
      <c r="M59" s="106"/>
      <c r="Q59" s="85"/>
    </row>
    <row r="60" spans="5:17" ht="17.25" customHeight="1" x14ac:dyDescent="0.35">
      <c r="E60" s="39" t="s">
        <v>147</v>
      </c>
      <c r="F60" s="44"/>
      <c r="G60" s="17">
        <v>-562715</v>
      </c>
      <c r="H60" s="104"/>
      <c r="I60" s="17">
        <v>0</v>
      </c>
      <c r="K60" s="98"/>
      <c r="L60" s="98"/>
      <c r="M60" s="106"/>
      <c r="Q60" s="85"/>
    </row>
    <row r="61" spans="5:17" ht="17.25" customHeight="1" x14ac:dyDescent="0.35">
      <c r="E61" s="39" t="s">
        <v>34</v>
      </c>
      <c r="F61" s="44"/>
      <c r="G61" s="17">
        <v>-25171777</v>
      </c>
      <c r="H61" s="104"/>
      <c r="I61" s="17">
        <v>-14253223</v>
      </c>
      <c r="K61" s="98"/>
      <c r="L61" s="98"/>
      <c r="M61" s="106"/>
      <c r="Q61" s="85"/>
    </row>
    <row r="62" spans="5:17" ht="17.25" customHeight="1" x14ac:dyDescent="0.35">
      <c r="E62" s="43" t="s">
        <v>120</v>
      </c>
      <c r="F62" s="44"/>
      <c r="G62" s="8">
        <f>SUM(G54:G61)</f>
        <v>-40528536</v>
      </c>
      <c r="H62" s="104"/>
      <c r="I62" s="8">
        <f>SUM(I54:I61)</f>
        <v>-41323627</v>
      </c>
      <c r="K62" s="98"/>
      <c r="L62" s="98"/>
      <c r="M62" s="106"/>
      <c r="Q62" s="85"/>
    </row>
    <row r="63" spans="5:17" ht="17.25" customHeight="1" x14ac:dyDescent="0.35">
      <c r="E63" s="43" t="s">
        <v>148</v>
      </c>
      <c r="F63" s="44"/>
      <c r="G63" s="8">
        <f>G62+G51</f>
        <v>-2673163</v>
      </c>
      <c r="H63" s="104"/>
      <c r="I63" s="8">
        <f>I62+I51</f>
        <v>-32137679</v>
      </c>
      <c r="K63" s="98"/>
      <c r="L63" s="98"/>
      <c r="M63" s="106"/>
      <c r="Q63" s="85"/>
    </row>
    <row r="64" spans="5:17" ht="17.25" customHeight="1" x14ac:dyDescent="0.35">
      <c r="E64" s="43"/>
      <c r="F64" s="44"/>
      <c r="G64" s="14"/>
      <c r="H64" s="104"/>
      <c r="I64" s="14"/>
      <c r="K64" s="98"/>
      <c r="L64" s="98"/>
      <c r="M64" s="106"/>
      <c r="Q64" s="85"/>
    </row>
    <row r="65" spans="5:17" ht="17.25" customHeight="1" x14ac:dyDescent="0.35">
      <c r="E65" s="43" t="s">
        <v>149</v>
      </c>
      <c r="F65" s="44"/>
      <c r="G65" s="14">
        <v>75194513</v>
      </c>
      <c r="H65" s="104"/>
      <c r="I65" s="14">
        <v>38316934</v>
      </c>
      <c r="K65" s="98"/>
      <c r="L65" s="98"/>
      <c r="M65" s="106"/>
      <c r="Q65" s="85"/>
    </row>
    <row r="66" spans="5:17" ht="17.25" customHeight="1" x14ac:dyDescent="0.35">
      <c r="E66" s="39" t="s">
        <v>150</v>
      </c>
      <c r="F66" s="44"/>
      <c r="G66" s="17">
        <v>106440156</v>
      </c>
      <c r="H66" s="104"/>
      <c r="I66" s="17">
        <v>69185443</v>
      </c>
      <c r="K66" s="98"/>
      <c r="L66" s="98"/>
      <c r="M66" s="106"/>
      <c r="Q66" s="85"/>
    </row>
    <row r="67" spans="5:17" ht="17.25" customHeight="1" x14ac:dyDescent="0.35">
      <c r="E67" s="39" t="s">
        <v>151</v>
      </c>
      <c r="F67" s="44"/>
      <c r="G67" s="17">
        <v>-3479</v>
      </c>
      <c r="H67" s="104"/>
      <c r="I67" s="17">
        <v>69987</v>
      </c>
      <c r="K67" s="98"/>
      <c r="L67" s="98"/>
      <c r="M67" s="106"/>
      <c r="Q67" s="85"/>
    </row>
    <row r="68" spans="5:17" ht="17.25" customHeight="1" x14ac:dyDescent="0.35">
      <c r="E68" s="39" t="s">
        <v>152</v>
      </c>
      <c r="F68" s="44"/>
      <c r="G68" s="17">
        <v>-14420</v>
      </c>
      <c r="H68" s="104"/>
      <c r="I68" s="17">
        <v>-9280</v>
      </c>
      <c r="K68" s="98"/>
      <c r="L68" s="98"/>
      <c r="M68" s="106"/>
      <c r="Q68" s="85"/>
    </row>
    <row r="69" spans="5:17" ht="17.25" customHeight="1" thickBot="1" x14ac:dyDescent="0.4">
      <c r="E69" s="43" t="s">
        <v>153</v>
      </c>
      <c r="F69" s="44"/>
      <c r="G69" s="108">
        <f>SUM(G65:G68)</f>
        <v>181616770</v>
      </c>
      <c r="H69" s="104"/>
      <c r="I69" s="108">
        <f>SUM(I65:I68)</f>
        <v>107563084</v>
      </c>
      <c r="K69" s="98"/>
      <c r="L69" s="98"/>
      <c r="M69" s="106"/>
      <c r="Q69" s="85"/>
    </row>
    <row r="70" spans="5:17" ht="17.25" customHeight="1" thickTop="1" x14ac:dyDescent="0.35">
      <c r="E70" s="43"/>
      <c r="F70" s="44"/>
      <c r="G70" s="14"/>
      <c r="H70" s="104"/>
      <c r="I70" s="14"/>
      <c r="K70" s="98"/>
      <c r="L70" s="98"/>
      <c r="M70" s="106"/>
      <c r="Q70" s="85"/>
    </row>
    <row r="71" spans="5:17" ht="17.25" customHeight="1" x14ac:dyDescent="0.35">
      <c r="E71" s="43"/>
      <c r="F71" s="44"/>
      <c r="G71" s="14"/>
      <c r="H71" s="104"/>
      <c r="I71" s="14"/>
      <c r="K71" s="98"/>
      <c r="L71" s="98"/>
      <c r="M71" s="106"/>
      <c r="Q71" s="85"/>
    </row>
    <row r="72" spans="5:17" ht="17.25" customHeight="1" x14ac:dyDescent="0.35">
      <c r="E72" s="43"/>
      <c r="F72" s="44"/>
      <c r="G72" s="14"/>
      <c r="H72" s="104"/>
      <c r="I72" s="14"/>
      <c r="K72" s="98"/>
      <c r="L72" s="98"/>
      <c r="M72" s="106"/>
      <c r="Q72" s="85"/>
    </row>
    <row r="73" spans="5:17" ht="14.25" customHeight="1" x14ac:dyDescent="0.35">
      <c r="E73" s="54" t="s">
        <v>167</v>
      </c>
      <c r="F73" s="32"/>
      <c r="G73" s="22" t="s">
        <v>12</v>
      </c>
      <c r="H73" s="17"/>
      <c r="I73" s="14"/>
      <c r="K73" s="98" t="s">
        <v>25</v>
      </c>
      <c r="L73" s="94"/>
      <c r="M73" s="106"/>
      <c r="Q73" s="85"/>
    </row>
    <row r="74" spans="5:17" ht="14.25" customHeight="1" x14ac:dyDescent="0.35">
      <c r="E74" s="39"/>
      <c r="F74" s="32"/>
      <c r="G74" s="54" t="s">
        <v>164</v>
      </c>
      <c r="H74" s="17"/>
      <c r="I74" s="14"/>
      <c r="K74" s="98"/>
      <c r="L74" s="94"/>
      <c r="M74" s="106"/>
      <c r="Q74" s="85"/>
    </row>
    <row r="75" spans="5:17" ht="14.25" customHeight="1" x14ac:dyDescent="0.35">
      <c r="E75" s="21"/>
      <c r="F75" s="32"/>
      <c r="G75" s="21"/>
      <c r="H75" s="17"/>
      <c r="I75" s="14"/>
      <c r="K75" s="98"/>
      <c r="L75" s="94"/>
      <c r="M75" s="106"/>
      <c r="Q75" s="85"/>
    </row>
    <row r="76" spans="5:17" ht="14.25" customHeight="1" x14ac:dyDescent="0.35">
      <c r="E76" s="54" t="s">
        <v>105</v>
      </c>
      <c r="F76" s="32"/>
      <c r="G76" s="22" t="s">
        <v>12</v>
      </c>
      <c r="H76" s="17"/>
      <c r="I76" s="14"/>
      <c r="K76" s="98"/>
      <c r="L76" s="94"/>
      <c r="M76" s="106"/>
      <c r="Q76" s="85"/>
    </row>
    <row r="77" spans="5:17" ht="14.25" customHeight="1" x14ac:dyDescent="0.35">
      <c r="E77" s="21"/>
      <c r="F77" s="32"/>
      <c r="G77" s="54" t="s">
        <v>108</v>
      </c>
      <c r="H77" s="17"/>
      <c r="I77" s="14"/>
      <c r="K77" s="98"/>
      <c r="L77" s="94"/>
      <c r="M77" s="106"/>
      <c r="Q77" s="85"/>
    </row>
    <row r="78" spans="5:17" ht="14.25" customHeight="1" x14ac:dyDescent="0.35">
      <c r="E78" s="54"/>
      <c r="F78" s="32"/>
      <c r="G78" s="16"/>
      <c r="H78" s="17"/>
      <c r="I78" s="14"/>
      <c r="K78" s="98"/>
      <c r="L78" s="94"/>
      <c r="M78" s="106"/>
      <c r="Q78" s="85"/>
    </row>
    <row r="79" spans="5:17" ht="14.25" customHeight="1" x14ac:dyDescent="0.35">
      <c r="E79" s="55" t="s">
        <v>106</v>
      </c>
      <c r="F79" s="32"/>
      <c r="G79" s="25" t="s">
        <v>31</v>
      </c>
      <c r="H79" s="17"/>
      <c r="I79" s="14"/>
      <c r="K79" s="98"/>
      <c r="L79" s="94"/>
      <c r="M79" s="106"/>
      <c r="Q79" s="85"/>
    </row>
    <row r="80" spans="5:17" ht="14.25" customHeight="1" x14ac:dyDescent="0.35">
      <c r="E80" s="39"/>
      <c r="F80" s="32"/>
      <c r="G80" s="55" t="s">
        <v>107</v>
      </c>
      <c r="H80" s="14"/>
      <c r="I80" s="14"/>
      <c r="K80" s="98"/>
      <c r="L80" s="94"/>
      <c r="M80" s="106"/>
      <c r="Q80" s="85"/>
    </row>
    <row r="81" spans="5:10" ht="16.5" customHeight="1" x14ac:dyDescent="0.35">
      <c r="E81" s="57"/>
      <c r="F81" s="58"/>
      <c r="H81" s="54"/>
      <c r="I81" s="109"/>
    </row>
    <row r="82" spans="5:10" ht="16.5" customHeight="1" x14ac:dyDescent="0.35">
      <c r="E82" s="57"/>
      <c r="F82" s="58"/>
      <c r="H82" s="110"/>
      <c r="J82" s="111" t="s">
        <v>28</v>
      </c>
    </row>
    <row r="85" spans="5:10" x14ac:dyDescent="0.35">
      <c r="G85" s="25">
        <f>G69-BS!G33</f>
        <v>0</v>
      </c>
    </row>
  </sheetData>
  <pageMargins left="0.70866141732283472" right="0.70866141732283472" top="0.74803149606299213" bottom="0.35433070866141736" header="0.31496062992125984" footer="0.31496062992125984"/>
  <pageSetup scale="4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E5:L50"/>
  <sheetViews>
    <sheetView tabSelected="1" view="pageBreakPreview" zoomScale="54" zoomScaleNormal="80" zoomScaleSheetLayoutView="80" workbookViewId="0"/>
  </sheetViews>
  <sheetFormatPr defaultColWidth="9.1796875" defaultRowHeight="15.5" x14ac:dyDescent="0.35"/>
  <cols>
    <col min="1" max="3" width="9.1796875" style="1"/>
    <col min="4" max="4" width="4.81640625" style="1" customWidth="1"/>
    <col min="5" max="5" width="68.81640625" style="1" bestFit="1" customWidth="1"/>
    <col min="6" max="6" width="16.54296875" style="1" customWidth="1"/>
    <col min="7" max="8" width="19.81640625" style="1" customWidth="1"/>
    <col min="9" max="9" width="17.54296875" style="1" customWidth="1"/>
    <col min="10" max="10" width="15.453125" style="1" customWidth="1"/>
    <col min="11" max="11" width="12.1796875" style="1" customWidth="1"/>
    <col min="12" max="12" width="10" style="1" customWidth="1"/>
    <col min="13" max="16384" width="9.1796875" style="1"/>
  </cols>
  <sheetData>
    <row r="5" spans="5:11" ht="20" x14ac:dyDescent="0.4">
      <c r="K5" s="144" t="s">
        <v>44</v>
      </c>
    </row>
    <row r="6" spans="5:11" x14ac:dyDescent="0.35">
      <c r="K6" s="112" t="s">
        <v>42</v>
      </c>
    </row>
    <row r="7" spans="5:11" s="145" customFormat="1" ht="12" x14ac:dyDescent="0.3">
      <c r="K7" s="146"/>
    </row>
    <row r="8" spans="5:11" x14ac:dyDescent="0.35">
      <c r="K8" s="112" t="s">
        <v>157</v>
      </c>
    </row>
    <row r="12" spans="5:11" ht="13.25" customHeight="1" x14ac:dyDescent="0.35">
      <c r="E12" s="51"/>
      <c r="F12" s="113" t="s">
        <v>10</v>
      </c>
      <c r="G12" s="113"/>
      <c r="H12" s="113"/>
      <c r="I12" s="113"/>
      <c r="J12" s="113"/>
      <c r="K12" s="114"/>
    </row>
    <row r="13" spans="5:11" ht="48" customHeight="1" x14ac:dyDescent="0.35">
      <c r="E13" s="51"/>
      <c r="F13" s="115" t="s">
        <v>72</v>
      </c>
      <c r="G13" s="115" t="s">
        <v>154</v>
      </c>
      <c r="H13" s="115" t="s">
        <v>156</v>
      </c>
      <c r="I13" s="115" t="s">
        <v>155</v>
      </c>
      <c r="J13" s="115" t="s">
        <v>11</v>
      </c>
      <c r="K13" s="116"/>
    </row>
    <row r="14" spans="5:11" ht="14.25" customHeight="1" x14ac:dyDescent="0.35">
      <c r="E14" s="51"/>
      <c r="F14" s="117"/>
      <c r="G14" s="117"/>
      <c r="H14" s="117"/>
      <c r="I14" s="117"/>
      <c r="J14" s="117"/>
      <c r="K14" s="117"/>
    </row>
    <row r="15" spans="5:11" x14ac:dyDescent="0.35">
      <c r="E15" s="51" t="s">
        <v>33</v>
      </c>
      <c r="F15" s="118">
        <v>269</v>
      </c>
      <c r="G15" s="118">
        <v>104976395</v>
      </c>
      <c r="H15" s="118">
        <v>104976664</v>
      </c>
      <c r="I15" s="119">
        <v>0</v>
      </c>
      <c r="J15" s="120">
        <f>H15</f>
        <v>104976664</v>
      </c>
      <c r="K15" s="121"/>
    </row>
    <row r="16" spans="5:11" x14ac:dyDescent="0.35">
      <c r="E16" s="45"/>
      <c r="F16" s="123"/>
      <c r="G16" s="123"/>
      <c r="H16" s="123"/>
      <c r="I16" s="124"/>
      <c r="J16" s="122"/>
      <c r="K16" s="125"/>
    </row>
    <row r="17" spans="5:11" x14ac:dyDescent="0.35">
      <c r="E17" s="51" t="s">
        <v>158</v>
      </c>
      <c r="F17" s="126"/>
      <c r="G17" s="126"/>
      <c r="H17" s="126"/>
      <c r="I17" s="127"/>
      <c r="J17" s="122"/>
      <c r="K17" s="128"/>
    </row>
    <row r="18" spans="5:11" x14ac:dyDescent="0.35">
      <c r="E18" s="45" t="s">
        <v>159</v>
      </c>
      <c r="F18" s="129">
        <v>0</v>
      </c>
      <c r="G18" s="130">
        <v>-32363991</v>
      </c>
      <c r="H18" s="129">
        <v>-32363991</v>
      </c>
      <c r="I18" s="131">
        <v>0</v>
      </c>
      <c r="J18" s="131">
        <f>H18</f>
        <v>-32363991</v>
      </c>
      <c r="K18" s="128"/>
    </row>
    <row r="19" spans="5:11" ht="15" customHeight="1" x14ac:dyDescent="0.35">
      <c r="E19" s="51" t="s">
        <v>160</v>
      </c>
      <c r="F19" s="132">
        <v>0</v>
      </c>
      <c r="G19" s="132">
        <v>-32363991</v>
      </c>
      <c r="H19" s="132">
        <v>-32363991</v>
      </c>
      <c r="I19" s="133">
        <v>0</v>
      </c>
      <c r="J19" s="133">
        <f>H19</f>
        <v>-32363991</v>
      </c>
      <c r="K19" s="121"/>
    </row>
    <row r="20" spans="5:11" ht="15" customHeight="1" x14ac:dyDescent="0.35">
      <c r="E20" s="45" t="s">
        <v>101</v>
      </c>
      <c r="F20" s="134">
        <v>0</v>
      </c>
      <c r="G20" s="135">
        <v>45486867</v>
      </c>
      <c r="H20" s="134">
        <v>45486867</v>
      </c>
      <c r="I20" s="136">
        <v>0</v>
      </c>
      <c r="J20" s="136">
        <f>H20</f>
        <v>45486867</v>
      </c>
      <c r="K20" s="121"/>
    </row>
    <row r="21" spans="5:11" ht="15" customHeight="1" thickBot="1" x14ac:dyDescent="0.4">
      <c r="E21" s="51" t="s">
        <v>43</v>
      </c>
      <c r="F21" s="137">
        <f>SUM(F19:F19)+SUM(F15)</f>
        <v>269</v>
      </c>
      <c r="G21" s="137">
        <f>SUM(G19:G19)+SUM(G15)</f>
        <v>72612404</v>
      </c>
      <c r="H21" s="137">
        <f>SUM(H19:H19)+SUM(H15)</f>
        <v>72612673</v>
      </c>
      <c r="I21" s="138">
        <f>SUM(I19:I19)+SUM(I15)</f>
        <v>0</v>
      </c>
      <c r="J21" s="139">
        <f>SUM(J19:J19)+SUM(J15)+J20</f>
        <v>118099540</v>
      </c>
      <c r="K21" s="121"/>
    </row>
    <row r="22" spans="5:11" ht="16" thickTop="1" x14ac:dyDescent="0.35">
      <c r="F22" s="140"/>
      <c r="G22" s="140"/>
      <c r="H22" s="140"/>
      <c r="I22" s="141"/>
      <c r="J22" s="142"/>
      <c r="K22" s="91"/>
    </row>
    <row r="23" spans="5:11" x14ac:dyDescent="0.35">
      <c r="F23" s="140"/>
      <c r="G23" s="140"/>
      <c r="H23" s="140"/>
      <c r="I23" s="141"/>
      <c r="J23" s="142"/>
      <c r="K23" s="91"/>
    </row>
    <row r="24" spans="5:11" x14ac:dyDescent="0.35">
      <c r="F24" s="140"/>
      <c r="G24" s="140"/>
      <c r="H24" s="140"/>
      <c r="I24" s="141"/>
      <c r="J24" s="142"/>
      <c r="K24" s="91"/>
    </row>
    <row r="26" spans="5:11" ht="13.25" customHeight="1" x14ac:dyDescent="0.35">
      <c r="E26" s="51"/>
      <c r="F26" s="113" t="s">
        <v>10</v>
      </c>
      <c r="G26" s="113"/>
      <c r="H26" s="113"/>
      <c r="I26" s="113"/>
      <c r="J26" s="113"/>
      <c r="K26" s="114"/>
    </row>
    <row r="27" spans="5:11" ht="48" customHeight="1" x14ac:dyDescent="0.35">
      <c r="E27" s="51"/>
      <c r="F27" s="115" t="s">
        <v>72</v>
      </c>
      <c r="G27" s="115" t="s">
        <v>154</v>
      </c>
      <c r="H27" s="115" t="s">
        <v>156</v>
      </c>
      <c r="I27" s="115" t="s">
        <v>155</v>
      </c>
      <c r="J27" s="115" t="s">
        <v>11</v>
      </c>
      <c r="K27" s="116"/>
    </row>
    <row r="28" spans="5:11" ht="14.25" customHeight="1" x14ac:dyDescent="0.35">
      <c r="E28" s="51"/>
      <c r="F28" s="117"/>
      <c r="G28" s="117"/>
      <c r="H28" s="117"/>
      <c r="I28" s="117"/>
      <c r="J28" s="117"/>
      <c r="K28" s="117"/>
    </row>
    <row r="29" spans="5:11" x14ac:dyDescent="0.35">
      <c r="E29" s="51" t="s">
        <v>165</v>
      </c>
      <c r="F29" s="118">
        <v>269</v>
      </c>
      <c r="G29" s="118">
        <v>69510259</v>
      </c>
      <c r="H29" s="118">
        <v>69510528</v>
      </c>
      <c r="I29" s="119">
        <v>-13016</v>
      </c>
      <c r="J29" s="120">
        <f>SUM(H29:I29)</f>
        <v>69497512</v>
      </c>
      <c r="K29" s="121"/>
    </row>
    <row r="30" spans="5:11" x14ac:dyDescent="0.35">
      <c r="E30" s="45"/>
      <c r="F30" s="123"/>
      <c r="G30" s="123"/>
      <c r="H30" s="123"/>
      <c r="I30" s="124"/>
      <c r="J30" s="122"/>
      <c r="K30" s="125"/>
    </row>
    <row r="31" spans="5:11" x14ac:dyDescent="0.35">
      <c r="E31" s="51" t="s">
        <v>158</v>
      </c>
      <c r="F31" s="126"/>
      <c r="G31" s="126"/>
      <c r="H31" s="126"/>
      <c r="I31" s="127"/>
      <c r="J31" s="122"/>
      <c r="K31" s="128"/>
    </row>
    <row r="32" spans="5:11" x14ac:dyDescent="0.35">
      <c r="E32" s="45" t="s">
        <v>159</v>
      </c>
      <c r="F32" s="129">
        <v>0</v>
      </c>
      <c r="G32" s="130">
        <v>-25740000</v>
      </c>
      <c r="H32" s="129">
        <v>-25740000</v>
      </c>
      <c r="I32" s="131">
        <v>0</v>
      </c>
      <c r="J32" s="131">
        <f>H32</f>
        <v>-25740000</v>
      </c>
      <c r="K32" s="128"/>
    </row>
    <row r="33" spans="5:11" x14ac:dyDescent="0.35">
      <c r="E33" s="45" t="s">
        <v>161</v>
      </c>
      <c r="F33" s="129">
        <v>0</v>
      </c>
      <c r="G33" s="130">
        <v>-1305140</v>
      </c>
      <c r="H33" s="129">
        <v>-1305140</v>
      </c>
      <c r="I33" s="131">
        <v>0</v>
      </c>
      <c r="J33" s="131">
        <f>H33</f>
        <v>-1305140</v>
      </c>
      <c r="K33" s="128"/>
    </row>
    <row r="34" spans="5:11" ht="15" customHeight="1" x14ac:dyDescent="0.35">
      <c r="E34" s="51" t="s">
        <v>160</v>
      </c>
      <c r="F34" s="132">
        <v>0</v>
      </c>
      <c r="G34" s="132">
        <v>-27045140</v>
      </c>
      <c r="H34" s="132">
        <v>-27045140</v>
      </c>
      <c r="I34" s="133">
        <v>0</v>
      </c>
      <c r="J34" s="133">
        <f>H34</f>
        <v>-27045140</v>
      </c>
      <c r="K34" s="121"/>
    </row>
    <row r="35" spans="5:11" ht="15" customHeight="1" x14ac:dyDescent="0.35">
      <c r="E35" s="45" t="s">
        <v>101</v>
      </c>
      <c r="F35" s="134">
        <v>0</v>
      </c>
      <c r="G35" s="134">
        <v>56247702</v>
      </c>
      <c r="H35" s="134">
        <v>56247702</v>
      </c>
      <c r="I35" s="143">
        <v>8424</v>
      </c>
      <c r="J35" s="136">
        <f>H35+I35</f>
        <v>56256126</v>
      </c>
      <c r="K35" s="121"/>
    </row>
    <row r="36" spans="5:11" ht="15" customHeight="1" thickBot="1" x14ac:dyDescent="0.4">
      <c r="E36" s="51" t="s">
        <v>166</v>
      </c>
      <c r="F36" s="137">
        <f>SUM(F34:F34)+SUM(F29)</f>
        <v>269</v>
      </c>
      <c r="G36" s="137">
        <f>SUM(G34:G34)+SUM(G29)</f>
        <v>42465119</v>
      </c>
      <c r="H36" s="137">
        <f>SUM(H34:H34)+SUM(H29)</f>
        <v>42465388</v>
      </c>
      <c r="I36" s="139">
        <f>SUM(I34:I34)+SUM(I29)</f>
        <v>-13016</v>
      </c>
      <c r="J36" s="139">
        <f>SUM(J34:J34)+SUM(J29)+J35</f>
        <v>98708498</v>
      </c>
      <c r="K36" s="121"/>
    </row>
    <row r="37" spans="5:11" ht="16" thickTop="1" x14ac:dyDescent="0.35"/>
    <row r="40" spans="5:11" x14ac:dyDescent="0.35">
      <c r="E40" s="54" t="s">
        <v>167</v>
      </c>
      <c r="F40" s="32"/>
      <c r="G40" s="22" t="s">
        <v>12</v>
      </c>
      <c r="H40" s="17"/>
      <c r="I40" s="14"/>
    </row>
    <row r="41" spans="5:11" x14ac:dyDescent="0.35">
      <c r="E41" s="39"/>
      <c r="F41" s="32"/>
      <c r="G41" s="54" t="s">
        <v>164</v>
      </c>
      <c r="H41" s="17"/>
      <c r="I41" s="14"/>
    </row>
    <row r="42" spans="5:11" x14ac:dyDescent="0.35">
      <c r="E42" s="21"/>
      <c r="F42" s="32"/>
      <c r="G42" s="21"/>
      <c r="H42" s="17"/>
      <c r="I42" s="14"/>
    </row>
    <row r="43" spans="5:11" x14ac:dyDescent="0.35">
      <c r="E43" s="54" t="s">
        <v>105</v>
      </c>
      <c r="F43" s="32"/>
      <c r="G43" s="22" t="s">
        <v>12</v>
      </c>
      <c r="H43" s="17"/>
      <c r="I43" s="14"/>
    </row>
    <row r="44" spans="5:11" x14ac:dyDescent="0.35">
      <c r="E44" s="21"/>
      <c r="F44" s="32"/>
      <c r="G44" s="54" t="s">
        <v>108</v>
      </c>
      <c r="H44" s="17"/>
      <c r="I44" s="14"/>
    </row>
    <row r="45" spans="5:11" x14ac:dyDescent="0.35">
      <c r="E45" s="54"/>
      <c r="F45" s="32"/>
      <c r="G45" s="16"/>
      <c r="H45" s="17"/>
      <c r="I45" s="14"/>
    </row>
    <row r="46" spans="5:11" x14ac:dyDescent="0.35">
      <c r="E46" s="55" t="s">
        <v>106</v>
      </c>
      <c r="F46" s="32"/>
      <c r="G46" s="25" t="s">
        <v>31</v>
      </c>
      <c r="H46" s="17"/>
      <c r="I46" s="14"/>
    </row>
    <row r="47" spans="5:11" x14ac:dyDescent="0.35">
      <c r="E47" s="39"/>
      <c r="F47" s="32"/>
      <c r="G47" s="55" t="s">
        <v>107</v>
      </c>
      <c r="H47" s="14"/>
      <c r="I47" s="14"/>
    </row>
    <row r="50" spans="12:12" x14ac:dyDescent="0.35">
      <c r="L50" s="91" t="s">
        <v>29</v>
      </c>
    </row>
  </sheetData>
  <mergeCells count="2">
    <mergeCell ref="F12:J12"/>
    <mergeCell ref="F26:J26"/>
  </mergeCells>
  <pageMargins left="0.23622047244094491" right="0.23622047244094491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PL</vt:lpstr>
      <vt:lpstr>BS</vt:lpstr>
      <vt:lpstr>CFS</vt:lpstr>
      <vt:lpstr>SCE_3кв. 2024</vt:lpstr>
      <vt:lpstr>BS!BalanceSheet</vt:lpstr>
      <vt:lpstr>CFS!CashFlows</vt:lpstr>
      <vt:lpstr>BS!OLE_LINK16</vt:lpstr>
      <vt:lpstr>PL!OLE_LINK6</vt:lpstr>
      <vt:lpstr>BS!Print_Area</vt:lpstr>
      <vt:lpstr>CFS!Print_Area</vt:lpstr>
      <vt:lpstr>PL!Print_Area</vt:lpstr>
      <vt:lpstr>'SCE_3кв.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Karzhauova, Lyazzat (Fortebank)</dc:creator>
  <cp:lastModifiedBy>Bekzhanov Bektursyn</cp:lastModifiedBy>
  <cp:lastPrinted>2024-11-21T07:53:29Z</cp:lastPrinted>
  <dcterms:created xsi:type="dcterms:W3CDTF">2016-08-11T09:26:21Z</dcterms:created>
  <dcterms:modified xsi:type="dcterms:W3CDTF">2024-11-25T10:53:20Z</dcterms:modified>
</cp:coreProperties>
</file>