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ФО 1 кв. 2021\"/>
    </mc:Choice>
  </mc:AlternateContent>
  <xr:revisionPtr revIDLastSave="0" documentId="13_ncr:1_{6E437793-9561-4A58-9B1A-05F660C32226}" xr6:coauthVersionLast="46" xr6:coauthVersionMax="46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TDSheet" sheetId="11" state="hidden" r:id="rId1"/>
    <sheet name="ОСВ" sheetId="4" state="hidden" r:id="rId2"/>
    <sheet name="Ф.1-Б" sheetId="1" r:id="rId3"/>
    <sheet name="2410" sheetId="13" state="hidden" r:id="rId4"/>
    <sheet name="2420" sheetId="14" state="hidden" r:id="rId5"/>
    <sheet name="ОС" sheetId="12" state="hidden" r:id="rId6"/>
    <sheet name="Ф.2-ОПУ" sheetId="2" r:id="rId7"/>
    <sheet name="Ф.3-ДДС-П лист 1" sheetId="5" r:id="rId8"/>
    <sheet name="Ф.3-ДДС-П лист 2" sheetId="6" r:id="rId9"/>
    <sheet name="Ф.5-ИК лист1" sheetId="7" r:id="rId10"/>
    <sheet name="Ф.5-ИК лист 2" sheetId="8" r:id="rId11"/>
    <sheet name="Ф.5-ИК лист 3" sheetId="9" r:id="rId12"/>
    <sheet name="Ф.5-ИК лист 4" sheetId="10" r:id="rId13"/>
    <sheet name="Лист1" sheetId="3" r:id="rId14"/>
  </sheets>
  <externalReferences>
    <externalReference r:id="rId15"/>
  </externalReferences>
  <definedNames>
    <definedName name="_xlnm.Print_Area" localSheetId="2">'Ф.1-Б'!$A$1:$I$125</definedName>
    <definedName name="_xlnm.Print_Area" localSheetId="7">'Ф.3-ДДС-П лист 1'!$A$1:$AP$64</definedName>
    <definedName name="_xlnm.Print_Area" localSheetId="8">'Ф.3-ДДС-П лист 2'!$A$1:$Y$47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1" l="1"/>
  <c r="H82" i="2"/>
  <c r="I82" i="2"/>
  <c r="G42" i="12"/>
  <c r="G44" i="12" s="1"/>
  <c r="F42" i="12"/>
  <c r="F44" i="12" s="1"/>
  <c r="F40" i="12"/>
  <c r="G34" i="12"/>
  <c r="G33" i="12"/>
  <c r="G40" i="12"/>
  <c r="J17" i="12"/>
  <c r="O17" i="12"/>
  <c r="T74" i="12"/>
  <c r="R74" i="12"/>
  <c r="R75" i="12"/>
  <c r="J15" i="12"/>
  <c r="N15" i="12"/>
  <c r="O15" i="12" s="1"/>
  <c r="T76" i="12"/>
  <c r="T75" i="12"/>
  <c r="O75" i="12"/>
  <c r="P74" i="12"/>
  <c r="Q74" i="12"/>
  <c r="S74" i="12"/>
  <c r="O76" i="12"/>
  <c r="O16" i="12"/>
  <c r="O14" i="12"/>
  <c r="N14" i="12"/>
  <c r="J14" i="12"/>
  <c r="O74" i="12"/>
  <c r="M17" i="12"/>
  <c r="N17" i="12"/>
  <c r="L17" i="12"/>
  <c r="L15" i="12"/>
  <c r="K17" i="12"/>
  <c r="K15" i="12"/>
  <c r="K16" i="12"/>
  <c r="L14" i="12"/>
  <c r="K14" i="12"/>
  <c r="K10" i="12"/>
  <c r="N9" i="12"/>
  <c r="J9" i="12"/>
  <c r="J12" i="12"/>
  <c r="N12" i="12"/>
  <c r="M12" i="12"/>
  <c r="M9" i="12"/>
  <c r="M11" i="12"/>
  <c r="M10" i="12"/>
  <c r="O10" i="12" s="1"/>
  <c r="G35" i="12"/>
  <c r="O11" i="12"/>
  <c r="K12" i="12"/>
  <c r="L12" i="12"/>
  <c r="K11" i="12"/>
  <c r="N10" i="12"/>
  <c r="N46" i="12"/>
  <c r="E28" i="13"/>
  <c r="K9" i="12"/>
  <c r="E35" i="12"/>
  <c r="F35" i="12"/>
  <c r="D35" i="12"/>
  <c r="B33" i="12"/>
  <c r="D33" i="12"/>
  <c r="H33" i="12"/>
  <c r="F33" i="12"/>
  <c r="E33" i="12"/>
  <c r="H32" i="12"/>
  <c r="F32" i="12"/>
  <c r="E32" i="12"/>
  <c r="H29" i="12"/>
  <c r="F29" i="12"/>
  <c r="E29" i="12"/>
  <c r="G30" i="12"/>
  <c r="G31" i="12"/>
  <c r="G32" i="12"/>
  <c r="G29" i="12"/>
  <c r="C33" i="12"/>
  <c r="C32" i="12"/>
  <c r="C31" i="12"/>
  <c r="C29" i="12"/>
  <c r="B31" i="12"/>
  <c r="D31" i="12" s="1"/>
  <c r="O9" i="12" l="1"/>
  <c r="O12" i="12" s="1"/>
  <c r="O13" i="12" s="1"/>
  <c r="D30" i="12"/>
  <c r="B39" i="12"/>
  <c r="D39" i="12" s="1"/>
  <c r="B32" i="12"/>
  <c r="D32" i="12" s="1"/>
  <c r="B29" i="12"/>
  <c r="H52" i="2"/>
  <c r="H42" i="2"/>
  <c r="M142" i="4"/>
  <c r="M148" i="4"/>
  <c r="M136" i="4" s="1"/>
  <c r="H43" i="2" s="1"/>
  <c r="M132" i="4"/>
  <c r="M128" i="4"/>
  <c r="D29" i="12" l="1"/>
  <c r="D37" i="12"/>
  <c r="AF60" i="5"/>
  <c r="AE9" i="10"/>
  <c r="Y9" i="10"/>
  <c r="K18" i="9"/>
  <c r="AD30" i="8"/>
  <c r="K30" i="8"/>
  <c r="AD28" i="8"/>
  <c r="K28" i="8"/>
  <c r="AI12" i="8"/>
  <c r="AI19" i="8"/>
  <c r="K12" i="8"/>
  <c r="AY32" i="7" l="1"/>
  <c r="AY30" i="7"/>
  <c r="M13" i="4" l="1"/>
  <c r="M12" i="4"/>
  <c r="T34" i="6"/>
  <c r="T32" i="6"/>
  <c r="Y32" i="6"/>
  <c r="Y34" i="6"/>
  <c r="AC34" i="6"/>
  <c r="AR33" i="5"/>
  <c r="I115" i="1" l="1"/>
  <c r="O61" i="1"/>
  <c r="I113" i="1"/>
  <c r="I112" i="1"/>
  <c r="I110" i="1"/>
  <c r="I102" i="1"/>
  <c r="H102" i="1"/>
  <c r="I87" i="1"/>
  <c r="I69" i="1"/>
  <c r="I68" i="1"/>
  <c r="I47" i="1"/>
  <c r="H49" i="2"/>
  <c r="H46" i="2"/>
  <c r="N61" i="1"/>
  <c r="H108" i="1" l="1"/>
  <c r="H104" i="1"/>
  <c r="H99" i="1"/>
  <c r="H96" i="1"/>
  <c r="H95" i="1"/>
  <c r="H86" i="1"/>
  <c r="H83" i="1"/>
  <c r="H81" i="1"/>
  <c r="H80" i="1"/>
  <c r="H79" i="1"/>
  <c r="H78" i="1"/>
  <c r="H61" i="1"/>
  <c r="H67" i="1"/>
  <c r="H65" i="1"/>
  <c r="H62" i="1"/>
  <c r="H60" i="1"/>
  <c r="H46" i="1"/>
  <c r="H44" i="1"/>
  <c r="T14" i="6" l="1"/>
  <c r="AN4" i="6" a="1"/>
  <c r="AN4" i="6" s="1"/>
  <c r="AF44" i="5"/>
  <c r="AF43" i="5"/>
  <c r="AF42" i="5"/>
  <c r="BJ75" i="5"/>
  <c r="BH31" i="5"/>
  <c r="BJ35" i="5"/>
  <c r="BH29" i="5"/>
  <c r="AY34" i="7"/>
  <c r="AY33" i="7"/>
  <c r="Y16" i="6"/>
  <c r="Y22" i="6"/>
  <c r="Y29" i="6" s="1"/>
  <c r="AM35" i="5"/>
  <c r="I47" i="2"/>
  <c r="I53" i="2" s="1"/>
  <c r="I55" i="2" s="1"/>
  <c r="I57" i="2" s="1"/>
  <c r="I78" i="2" s="1"/>
  <c r="H48" i="2"/>
  <c r="H45" i="2"/>
  <c r="H57" i="1"/>
  <c r="H34" i="1"/>
  <c r="T22" i="6"/>
  <c r="BH62" i="5"/>
  <c r="BH38" i="5"/>
  <c r="BH37" i="5"/>
  <c r="AF30" i="6"/>
  <c r="BH43" i="5"/>
  <c r="BH34" i="5"/>
  <c r="BH64" i="5"/>
  <c r="BH63" i="5"/>
  <c r="BH42" i="5"/>
  <c r="BH39" i="5"/>
  <c r="BH33" i="5"/>
  <c r="BH30" i="5"/>
  <c r="I85" i="2" l="1"/>
  <c r="AN1" i="6"/>
  <c r="AN8" i="6"/>
  <c r="BC6" i="5"/>
  <c r="BD6" i="5"/>
  <c r="BE6" i="5"/>
  <c r="BF6" i="5"/>
  <c r="BB6" i="5"/>
  <c r="AH23" i="6"/>
  <c r="AH24" i="6"/>
  <c r="AH18" i="6"/>
  <c r="AH13" i="6"/>
  <c r="AH11" i="6"/>
  <c r="BC76" i="5"/>
  <c r="BC80" i="5" s="1"/>
  <c r="AH10" i="6"/>
  <c r="AM60" i="5"/>
  <c r="Y14" i="6" s="1" a="1"/>
  <c r="Y14" i="6" s="1"/>
  <c r="AM46" i="5"/>
  <c r="AF46" i="5"/>
  <c r="AM27" i="5"/>
  <c r="BC72" i="5"/>
  <c r="BB69" i="5"/>
  <c r="BB76" i="5" s="1"/>
  <c r="BB80" i="5" s="1"/>
  <c r="AZ81" i="5"/>
  <c r="AM44" i="5" l="1"/>
  <c r="AF35" i="5"/>
  <c r="BB77" i="5"/>
  <c r="BC78" i="5" s="1"/>
  <c r="BF24" i="5"/>
  <c r="AF27" i="5"/>
  <c r="AN2" i="6" l="1" a="1"/>
  <c r="AN2" i="6" s="1"/>
  <c r="H110" i="1"/>
  <c r="H112" i="1" s="1"/>
  <c r="H40" i="1"/>
  <c r="H47" i="1" s="1"/>
  <c r="BC77" i="5"/>
  <c r="BC79" i="5" s="1"/>
  <c r="H87" i="1" l="1"/>
  <c r="H113" i="1" s="1"/>
  <c r="H44" i="2"/>
  <c r="H47" i="2" s="1"/>
  <c r="H53" i="2" s="1"/>
  <c r="AJ25" i="9"/>
  <c r="AJ18" i="9"/>
  <c r="AR53" i="5"/>
  <c r="H55" i="2" l="1"/>
  <c r="H57" i="2" s="1"/>
  <c r="AD6" i="9" l="1"/>
  <c r="AJ6" i="9" s="1"/>
  <c r="H78" i="2"/>
  <c r="H56" i="1"/>
  <c r="H68" i="1" s="1"/>
  <c r="H69" i="1" l="1"/>
  <c r="H85" i="2"/>
  <c r="AD5" i="9"/>
  <c r="AJ5" i="9" s="1"/>
  <c r="AI30" i="8"/>
  <c r="AI28" i="8"/>
  <c r="AA18" i="6"/>
  <c r="T16" i="6" s="1"/>
  <c r="T29" i="6" s="1"/>
  <c r="H114" i="1" l="1"/>
  <c r="AN7" i="6"/>
  <c r="AN10" i="6" s="1"/>
  <c r="AN13" i="6" s="1"/>
  <c r="AC35" i="6"/>
  <c r="K65" i="1"/>
  <c r="K61" i="1"/>
  <c r="M46" i="2" l="1"/>
  <c r="M52" i="2" l="1"/>
  <c r="M51" i="2"/>
  <c r="M49" i="2"/>
  <c r="M48" i="2"/>
  <c r="M47" i="2"/>
  <c r="L108" i="1"/>
  <c r="K108" i="1"/>
  <c r="L104" i="1"/>
  <c r="K104" i="1"/>
  <c r="L86" i="1"/>
  <c r="K86" i="1"/>
  <c r="L83" i="1"/>
  <c r="K83" i="1"/>
  <c r="L81" i="1"/>
  <c r="K81" i="1"/>
  <c r="L79" i="1"/>
  <c r="K79" i="1"/>
  <c r="L78" i="1"/>
  <c r="K78" i="1"/>
  <c r="L67" i="1"/>
  <c r="K67" i="1"/>
  <c r="L66" i="1"/>
  <c r="K66" i="1"/>
  <c r="L65" i="1"/>
  <c r="L62" i="1"/>
  <c r="K62" i="1"/>
  <c r="L61" i="1"/>
  <c r="L46" i="1"/>
  <c r="K46" i="1"/>
  <c r="L44" i="1"/>
  <c r="K44" i="1"/>
  <c r="L43" i="1"/>
  <c r="K43" i="1"/>
  <c r="L40" i="1"/>
  <c r="K40" i="1"/>
  <c r="L34" i="1"/>
  <c r="K34" i="1"/>
  <c r="K87" i="1" l="1"/>
  <c r="K68" i="1"/>
  <c r="K47" i="1"/>
  <c r="L110" i="1"/>
  <c r="L112" i="1" s="1"/>
  <c r="K110" i="1"/>
  <c r="K112" i="1" s="1"/>
  <c r="L47" i="1"/>
  <c r="L87" i="1"/>
  <c r="L68" i="1"/>
  <c r="M53" i="2"/>
  <c r="M55" i="2" s="1"/>
  <c r="M57" i="2" s="1"/>
  <c r="L113" i="1" l="1"/>
  <c r="K113" i="1"/>
  <c r="K69" i="1"/>
  <c r="L69" i="1"/>
  <c r="L114" i="1" l="1"/>
  <c r="K1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<sst xmlns="http://schemas.openxmlformats.org/spreadsheetml/2006/main" count="1830" uniqueCount="751">
  <si>
    <t>Приложение 1 </t>
  </si>
  <si>
    <t>к приказу Первого заместителя </t>
  </si>
  <si>
    <t>Премьер-Министра Республики Казахстан – </t>
  </si>
  <si>
    <t>Министра финансов Республики Казахстан </t>
  </si>
  <si>
    <t>от 1 июля 2019 года № 665</t>
  </si>
  <si>
    <t>Приложение 2</t>
  </si>
  <si>
    <t>к приказу Министра финансов Республики Казахстан</t>
  </si>
  <si>
    <t>от 28 июня 2017 года №404</t>
  </si>
  <si>
    <t>Форма</t>
  </si>
  <si>
    <t>Бухгалтерский баланс</t>
  </si>
  <si>
    <t>Индекс:</t>
  </si>
  <si>
    <t>№ 1 - Б (баланс)</t>
  </si>
  <si>
    <t>Периодичность:</t>
  </si>
  <si>
    <t>Представляют:</t>
  </si>
  <si>
    <t>организации публичного интереса по результатам финансового года</t>
  </si>
  <si>
    <t>Куда представляется:</t>
  </si>
  <si>
    <t>в депозитарий финансовой отчетности в электронном формате посредством программного обеспечения</t>
  </si>
  <si>
    <t>Срок представления:</t>
  </si>
  <si>
    <t>Примечание:</t>
  </si>
  <si>
    <t>пояснение по заполнению отчета приведено в приложении к форме, предназначенной для </t>
  </si>
  <si>
    <t> сбора административных данных "Бухгалтерский баланс"</t>
  </si>
  <si>
    <t>Наименование организации</t>
  </si>
  <si>
    <t>АО «Горнорудная Компания «Бенкала»</t>
  </si>
  <si>
    <t>в тысячах тенге</t>
  </si>
  <si>
    <t>Активы</t>
  </si>
  <si>
    <t>Код</t>
  </si>
  <si>
    <t>строки</t>
  </si>
  <si>
    <t>На конец отчетного периода</t>
  </si>
  <si>
    <t>На начало отчетного периода</t>
  </si>
  <si>
    <t>I. Краткосрочные активы</t>
  </si>
  <si>
    <t>Денежные средства и их 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</si>
  <si>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</si>
  <si>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</si>
  <si>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</si>
  <si>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</si>
  <si>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 производные финансовые инструменты</t>
  </si>
  <si>
    <t>Прочие краткосрочные финансовые активы</t>
  </si>
  <si>
    <t>Краткосрочная торговая и прочая дебиторская задолженность</t>
  </si>
  <si>
    <t>Краткосрочная дебиторская задолженность по аренде</t>
  </si>
  <si>
    <t>Краткосрочные активы по договорам с покупателями</t>
  </si>
  <si>
    <t>Текущий подоходный налог</t>
  </si>
  <si>
    <t>Запасы</t>
  </si>
  <si>
    <t>Биологические активы</t>
  </si>
  <si>
    <t>Прочие краткосрочные активы</t>
  </si>
  <si>
    <t>Итого краткосрочных активов (сумма строке 010 по 022)</t>
  </si>
  <si>
    <t>Активы (или выбывающие группы), предназначенные для продажи</t>
  </si>
  <si>
    <t>II. Долгосрочные 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</si>
  <si>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</si>
  <si>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</si>
  <si>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</si>
  <si>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 производные финансовые инструменты</t>
  </si>
  <si>
    <t>Инвестиции, учитываемые по первоначальной стоимости</t>
  </si>
  <si>
    <t>Инвестиции, учитываемые методом долевого участия </t>
  </si>
  <si>
    <t>Прочие долгосрочные финансовые активы</t>
  </si>
  <si>
    <t>Долгосрочная торговая и прочая дебиторская задолженность</t>
  </si>
  <si>
    <t>Долгосрочная дебиторская задолженность по аренде</t>
  </si>
  <si>
    <t>Долгосрочные активы по договорам с покупателями</t>
  </si>
  <si>
    <t>Инвестиционное имущество</t>
  </si>
  <si>
    <t>Основные средства</t>
  </si>
  <si>
    <t>Актив в форме права пользования</t>
  </si>
  <si>
    <t>Разведочные и оценочные активы</t>
  </si>
  <si>
    <t>Нематериальные активы</t>
  </si>
  <si>
    <t>Отложенные налоговые активы</t>
  </si>
  <si>
    <t>Прочие долгосрочные активы</t>
  </si>
  <si>
    <t>Итого долгосрочных активов (сумма строк с 110 по 127)</t>
  </si>
  <si>
    <t>БАЛАНС (строка 100 + строка 101 + строка 200)</t>
  </si>
  <si>
    <t>Обязательство и капитал</t>
  </si>
  <si>
    <t>III. Краткосрочные 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</si>
  <si>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</si>
  <si>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</si>
  <si>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Краткосрочные производные финансовые инструменты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</si>
  <si>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</si>
  <si>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</si>
  <si>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</si>
  <si>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</si>
  <si>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</si>
  <si>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</si>
  <si>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</si>
  <si>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судсидии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</si>
  <si>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</si>
  <si>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</si>
  <si>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</si>
  <si>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</si>
  <si>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 Долгосрочные 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</si>
  <si>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</si>
  <si>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</si>
  <si>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Долгосрочные производные финансовые инструменты</t>
  </si>
  <si>
    <t>Прочие долгосрочные финансовые обязательства</t>
  </si>
  <si>
    <t>Долгосрочная торговая и прочая кредиторская задолженность</t>
  </si>
  <si>
    <t>Долгосрочные оценочные обязательства </t>
  </si>
  <si>
    <t>Отложенные налоговые обязательства</t>
  </si>
  <si>
    <t>Вознаграждения работникам</t>
  </si>
  <si>
    <t>Долгосрочная задолженность по аренде</t>
  </si>
  <si>
    <t>Долгосрочные обязательства по договорам с покупателями</t>
  </si>
  <si>
    <t>Государственные субсидии</t>
  </si>
  <si>
    <t>Прочие долгосрочные обязательства</t>
  </si>
  <si>
    <t>Итого долгосрочных обязательств (сумма строк с 310 по 321)</t>
  </si>
  <si>
    <t>V. Капитал</t>
  </si>
  <si>
    <t>Уставный (акционерный) капитал</t>
  </si>
  <si>
    <t>Эмиссионный доход</t>
  </si>
  <si>
    <t>Выкупленные собственные долевые инструменты</t>
  </si>
  <si>
    <t>Компоненты прочего совокупного дохода</t>
  </si>
  <si>
    <t>Нераспределенная прибыль (непокрытый убыток)</t>
  </si>
  <si>
    <t>Прочий капитал</t>
  </si>
  <si>
    <t>Итого капитал, относимый на собственников (сумма строк с 410 по 415)</t>
  </si>
  <si>
    <t>Доля неконтролирующих собственников</t>
  </si>
  <si>
    <t>Всего капитал (строка 420 + строка 421)</t>
  </si>
  <si>
    <t>БАЛАНС (строка 300 + строка 301 + строка 400 + строка 500)</t>
  </si>
  <si>
    <t>Руководитель</t>
  </si>
  <si>
    <t>Акжолов Бекболат Жуматаевич</t>
  </si>
  <si>
    <t>(фамилия, имя, отчество (при его наличии))</t>
  </si>
  <si>
    <t>(подпись)</t>
  </si>
  <si>
    <t>Главный бухгалтер</t>
  </si>
  <si>
    <t>Кустанова Алия Есенгельдиевна</t>
  </si>
  <si>
    <t>Место печати (при наличии)</t>
  </si>
  <si>
    <t>Приложение 2 </t>
  </si>
  <si>
    <t>Приложение 3</t>
  </si>
  <si>
    <t>к приказу Министра финансов</t>
  </si>
  <si>
    <t>Республики Казахстан</t>
  </si>
  <si>
    <t>от 28 июня 2017 года № 404</t>
  </si>
  <si>
    <t>Отчет о прибылях и убытках</t>
  </si>
  <si>
    <t>№2 - ОПУ</t>
  </si>
  <si>
    <t>в депозитарий финансовой отчетности в электронном формате посредством  </t>
  </si>
  <si>
    <t>программного обеспечения</t>
  </si>
  <si>
    <t>Примечание: пояснение по заполнению отчета приведено в приложении к форме, предназначенной для сбора </t>
  </si>
  <si>
    <t>административных данных "Отчет о прибылях и убытках"</t>
  </si>
  <si>
    <t>АО «Горнорудная Компания «Бенкала»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</si>
  <si>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</si>
  <si>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</si>
  <si>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</si>
  <si>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</si>
  <si>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</si>
  <si>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</si>
  <si>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</si>
  <si>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</si>
  <si>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</si>
  <si>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</si>
  <si>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</si>
  <si>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</si>
  <si>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</si>
  <si>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</si>
  <si>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</si>
  <si>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</si>
  <si>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</si>
  <si>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</si>
  <si>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</si>
  <si>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</si>
  <si>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</si>
  <si>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</si>
  <si>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</si>
  <si>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</si>
  <si>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</si>
  <si>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</si>
  <si>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</si>
  <si>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</si>
  <si>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</si>
  <si>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</si>
  <si>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</si>
  <si>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</si>
  <si>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</si>
  <si>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</si>
  <si>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</si>
  <si>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</si>
  <si>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</si>
  <si>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</si>
  <si>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</si>
  <si>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</si>
  <si>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</si>
  <si>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</si>
  <si>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</si>
  <si>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</si>
  <si>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</si>
  <si>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Выводимые данные:</t>
  </si>
  <si>
    <t>БУ (данные бухгалтерского учета)</t>
  </si>
  <si>
    <t>Параметры:</t>
  </si>
  <si>
    <t>Счет, Наименование счета</t>
  </si>
  <si>
    <t>Дебет</t>
  </si>
  <si>
    <t>Кредит</t>
  </si>
  <si>
    <t>1, Краткосрочные активы</t>
  </si>
  <si>
    <t>1000, Денежные средства</t>
  </si>
  <si>
    <t>1020, Денежные средства в пути</t>
  </si>
  <si>
    <t>1021, Денежные средства в пути (расчетные счета)</t>
  </si>
  <si>
    <t>1022, Денежные средства в пути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</si>
  <si>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</si>
  <si>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</si>
  <si>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1060, Денежные средства, ограниченные в использовании</t>
  </si>
  <si>
    <t>1200, Краткосрочная дебиторская задолженность</t>
  </si>
  <si>
    <t>1210, Краткосрочная дебиторская задолженность покупателей и заказчиков</t>
  </si>
  <si>
    <t>1250, Краткосрочная дебиторская задолженность работников</t>
  </si>
  <si>
    <t>1251, Краткосрочная задолженность подотчетных лиц</t>
  </si>
  <si>
    <t>1255, Прочая краткосрочная задолженность работников</t>
  </si>
  <si>
    <t>1270, Прочая краткосрочная дебиторская задолженность</t>
  </si>
  <si>
    <t>1274, Прочая краткосрочная дебиторская задолженность</t>
  </si>
  <si>
    <t>1300, Запасы</t>
  </si>
  <si>
    <t>1310, Сырье и материалы</t>
  </si>
  <si>
    <t>1320, Готовая продукция</t>
  </si>
  <si>
    <t>1400, Текущие налоговые активы</t>
  </si>
  <si>
    <t>1410, Корпоративный подоходный налог</t>
  </si>
  <si>
    <t>1412, Корпоративный подоходный налог у источника выплаты</t>
  </si>
  <si>
    <t>1420, Налог на добавленную стоимость</t>
  </si>
  <si>
    <t>1421, Налог на добавленную стоимость к возмещению</t>
  </si>
  <si>
    <t>1423, Отложенные обязательства по НДС</t>
  </si>
  <si>
    <t>1423.3, НДС, уплачиваемый при импорте из стран ЕАЭС</t>
  </si>
  <si>
    <t>1700, Прочие краткосрочные активы</t>
  </si>
  <si>
    <t>1710, Краткосрочные авансы выданные</t>
  </si>
  <si>
    <t>1720, Расходы будущих периодов</t>
  </si>
  <si>
    <t>2, Долгосрочные активы</t>
  </si>
  <si>
    <t>2400, Основные средства</t>
  </si>
  <si>
    <t>2410, Основные средства</t>
  </si>
  <si>
    <t>2411, Подготовка к вводу в эксплуатацию основных средств</t>
  </si>
  <si>
    <t>2412, Основные средства в организации</t>
  </si>
  <si>
    <t>2420, Амортизация основных средств</t>
  </si>
  <si>
    <t>2421, Амортизация основных средств</t>
  </si>
  <si>
    <t>2440, Право пользования активом</t>
  </si>
  <si>
    <t>2442, Право пользования активом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</si>
  <si>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</si>
  <si>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</si>
  <si>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</si>
  <si>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2800, Отложенные налоговые активы</t>
  </si>
  <si>
    <t>2810, Отложенные налоговые активы по корпоративному подоходному налогу</t>
  </si>
  <si>
    <t>2900, Прочие долгосрочные активы</t>
  </si>
  <si>
    <t>2930, Незавершенное строительство</t>
  </si>
  <si>
    <t>2933, Капитальный ремонт ОС</t>
  </si>
  <si>
    <t>3, Краткосрочные обязательства</t>
  </si>
  <si>
    <t>3100, Обязательства по налогам</t>
  </si>
  <si>
    <t>3120, Индивидуальный подоходный налог</t>
  </si>
  <si>
    <t>3130, Налог на добавленную стоимость</t>
  </si>
  <si>
    <t>3131, Налог на добавленную стоимость</t>
  </si>
  <si>
    <t>3132, НДС с особым порядком уплаты</t>
  </si>
  <si>
    <t>3132.3, НДС при импорте товаров из ЕАЭС</t>
  </si>
  <si>
    <t>3150, Социальный налог</t>
  </si>
  <si>
    <t>3170, Налог на транспортные средства</t>
  </si>
  <si>
    <t>3180, Налог на имущество</t>
  </si>
  <si>
    <t>3190, Прочие налоги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</si>
  <si>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</si>
  <si>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</si>
  <si>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социальному страхованию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</si>
  <si>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</si>
  <si>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</si>
  <si>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</si>
  <si>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3221, Обязательные пенсионные взносы</t>
  </si>
  <si>
    <t>3222, Обязательные профессиональные пенсионные взносы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</si>
  <si>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</si>
  <si>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</si>
  <si>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</si>
  <si>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Прочая краткосрочная кредиторская задолженность</t>
  </si>
  <si>
    <t>3385, Краткосрочная задолженность по исполнительным листам</t>
  </si>
  <si>
    <t>3386, Краткосрочная задолженность перед подотчетными лицами в тенге</t>
  </si>
  <si>
    <t>3388, Прочая краткосрочная кредиторская задолженность</t>
  </si>
  <si>
    <t>3388.1, Прочая краткосрочная кредиторская задолженность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</si>
  <si>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</si>
  <si>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</si>
  <si>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3500, Прочие краткосрочные обязательства</t>
  </si>
  <si>
    <t>3540, Краткосрочные обязательства по договорам</t>
  </si>
  <si>
    <t>5, Капитал и резервы</t>
  </si>
  <si>
    <t>5000, Уставный капитал</t>
  </si>
  <si>
    <t>5030, Вклады и паи</t>
  </si>
  <si>
    <t>5100, Неоплаченный капитал</t>
  </si>
  <si>
    <t>5110, Неоплаченный капитал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</si>
  <si>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</si>
  <si>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</si>
  <si>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5700, Итоговая прибыль итоговый убыток</t>
  </si>
  <si>
    <t>5710, Итоговая прибыль итоговый убыток</t>
  </si>
  <si>
    <t>6, Доходы</t>
  </si>
  <si>
    <t>6100, Доходы от финансирования</t>
  </si>
  <si>
    <t>6110, Доходы по вознаграждениям</t>
  </si>
  <si>
    <t>6200, Прочие доходы</t>
  </si>
  <si>
    <t>6250, Доходы от курсовой разницы</t>
  </si>
  <si>
    <t>6290, Прочие доходы</t>
  </si>
  <si>
    <t>7, Расходы</t>
  </si>
  <si>
    <t>7200, Административные расходы</t>
  </si>
  <si>
    <t>7210, Административные расходы</t>
  </si>
  <si>
    <t>7300, Расходы на финансирование</t>
  </si>
  <si>
    <t>7340, Прочие расходы на финансирование</t>
  </si>
  <si>
    <t>7400, Прочие расходы</t>
  </si>
  <si>
    <t>7430, Расходы по курсовой разнице</t>
  </si>
  <si>
    <t>7480, Прочие расходы</t>
  </si>
  <si>
    <t>8, Счета производственного учета</t>
  </si>
  <si>
    <t>8100, Основное производство</t>
  </si>
  <si>
    <t>8110, Основное производство</t>
  </si>
  <si>
    <t>8400, Накладные расходы</t>
  </si>
  <si>
    <t>8410, Накладные расходы</t>
  </si>
  <si>
    <t>Итого</t>
  </si>
  <si>
    <t>Валюта БУ, НУ: KZT</t>
  </si>
  <si>
    <t>Сальдо на начало периода</t>
  </si>
  <si>
    <t>Обороты за период</t>
  </si>
  <si>
    <t>Сальдо на конец периода</t>
  </si>
  <si>
    <t xml:space="preserve">1423.1, НДС, начисленный при покупке </t>
  </si>
  <si>
    <t>в тенге</t>
  </si>
  <si>
    <t>ежеквартальная</t>
  </si>
  <si>
    <t>(фамилия, имя, отчество (при его наличии)</t>
  </si>
  <si>
    <t>рекласс НМА в ОС -Право недропользования</t>
  </si>
  <si>
    <t>не позднее 15 числа второго месяца, следующего за отчетным кварталом</t>
  </si>
  <si>
    <t>Приложение 3 
к приказу Первого заместителя 
Премьер-Министра Республики Казахстан – 
Министра финансов Республики Казахстан 
от 1 июля 2019 года № 665</t>
  </si>
  <si>
    <t>Приложение 4
к приказу Министра финансов
Республики Казахстан
от 28 июня 2017 года № 404</t>
  </si>
  <si>
    <t>Отчет о движении денежных средств  (прямой метод)</t>
  </si>
  <si>
    <t>№ 3 - ДДС - П</t>
  </si>
  <si>
    <t>организации публичного интереса по результатам финансового года</t>
  </si>
  <si>
    <t>Куда представляется:</t>
  </si>
  <si>
    <t>в депозитарий финансовой отчетности в электронном формате посредством</t>
  </si>
  <si>
    <t>программного обеспечения</t>
  </si>
  <si>
    <t>Срок представления:</t>
  </si>
  <si>
    <t>Примечание: пояснение по заполнению отчета приведено в приложении к форме, предназначенной для</t>
  </si>
  <si>
    <t>сбора административных данных "Отчет о движении денежных средств (прямой метод)"</t>
  </si>
  <si>
    <t>Наименование организации</t>
  </si>
  <si>
    <t>в тысячах тенге</t>
  </si>
  <si>
    <t>Код
строки</t>
  </si>
  <si>
    <t>1</t>
  </si>
  <si>
    <t>2</t>
  </si>
  <si>
    <t>3</t>
  </si>
  <si>
    <t>4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</si>
  <si>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</si>
  <si>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</si>
  <si>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</si>
  <si>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 xml:space="preserve">            реализация товаров и услуг</t>
  </si>
  <si>
    <t>011</t>
  </si>
  <si>
    <t xml:space="preserve">            прочая выручка</t>
  </si>
  <si>
    <t>012</t>
  </si>
  <si>
    <t xml:space="preserve">            авансы, полученные от покупателей, заказчиков</t>
  </si>
  <si>
    <t>013</t>
  </si>
  <si>
    <t xml:space="preserve">            поступления по договорам страхования</t>
  </si>
  <si>
    <t>014</t>
  </si>
  <si>
    <t xml:space="preserve">            полученные вознаграждения</t>
  </si>
  <si>
    <t>015</t>
  </si>
  <si>
    <t xml:space="preserve">            прочие поступления</t>
  </si>
  <si>
    <t>016</t>
  </si>
  <si>
    <t>2. Выбытие денежных средств, всего (сумма строк с 021 по 027)</t>
  </si>
  <si>
    <t>020</t>
  </si>
  <si>
    <t xml:space="preserve">            платежи поставщикам за товары и услуги</t>
  </si>
  <si>
    <t>021</t>
  </si>
  <si>
    <t xml:space="preserve">            авансы, выданные поставщикам товаров и услуг</t>
  </si>
  <si>
    <t>022</t>
  </si>
  <si>
    <t xml:space="preserve">            выплаты по оплате труда</t>
  </si>
  <si>
    <t>023</t>
  </si>
  <si>
    <t xml:space="preserve">            выплата вознаграждения</t>
  </si>
  <si>
    <t>024</t>
  </si>
  <si>
    <t xml:space="preserve">            выплаты по договорам страхования</t>
  </si>
  <si>
    <t>025</t>
  </si>
  <si>
    <t xml:space="preserve">            подоходный налог и другие платежи в бюджет</t>
  </si>
  <si>
    <t>026</t>
  </si>
  <si>
    <t xml:space="preserve">            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</si>
  <si>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</si>
  <si>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</si>
  <si>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</si>
  <si>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</si>
  <si>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</si>
  <si>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</si>
  <si>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</si>
  <si>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</si>
  <si>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</si>
  <si>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>042</t>
  </si>
  <si>
    <t xml:space="preserve">            реализация других долгосрочных активов</t>
  </si>
  <si>
    <t>043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</si>
  <si>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</si>
  <si>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>044</t>
  </si>
  <si>
    <t xml:space="preserve">            реализация долговых инструментов других организаций</t>
  </si>
  <si>
    <t>045</t>
  </si>
  <si>
    <t xml:space="preserve">            возмещение при потере контроля над дочерними организациями</t>
  </si>
  <si>
    <t>046</t>
  </si>
  <si>
    <t xml:space="preserve">            изъятие денежных вкладов</t>
  </si>
  <si>
    <t>047</t>
  </si>
  <si>
    <t xml:space="preserve">            реализация прочих финансовых активов</t>
  </si>
  <si>
    <t>048</t>
  </si>
  <si>
    <t xml:space="preserve">            фьючерсные и форвардные контракты, опционы и свопы</t>
  </si>
  <si>
    <t>049</t>
  </si>
  <si>
    <t xml:space="preserve">            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</si>
  <si>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</si>
  <si>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</si>
  <si>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</si>
  <si>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</si>
  <si>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</si>
  <si>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 xml:space="preserve">            приобретение основных средств</t>
  </si>
  <si>
    <t>061</t>
  </si>
  <si>
    <t xml:space="preserve">            приобретение нематериальных активов</t>
  </si>
  <si>
    <t>062</t>
  </si>
  <si>
    <t xml:space="preserve">            приобретение других долгосрочных активов</t>
  </si>
  <si>
    <t>063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</si>
  <si>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</si>
  <si>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>064</t>
  </si>
  <si>
    <t xml:space="preserve">            приобретение долговых инструментов других организаций</t>
  </si>
  <si>
    <t>065</t>
  </si>
  <si>
    <t xml:space="preserve">            приобретение контроля над дочерними организациями</t>
  </si>
  <si>
    <t>066</t>
  </si>
  <si>
    <t xml:space="preserve">            размещение денежных вкладов</t>
  </si>
  <si>
    <t>067</t>
  </si>
  <si>
    <t xml:space="preserve">            выплата вознаграждения </t>
  </si>
  <si>
    <t>068</t>
  </si>
  <si>
    <t xml:space="preserve">            приобретение прочих финансовых активов</t>
  </si>
  <si>
    <t>069</t>
  </si>
  <si>
    <t xml:space="preserve">            предоставление займов</t>
  </si>
  <si>
    <t>070</t>
  </si>
  <si>
    <t>071</t>
  </si>
  <si>
    <t xml:space="preserve">            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</si>
  <si>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</si>
  <si>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</si>
  <si>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</si>
  <si>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</si>
  <si>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</si>
  <si>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</si>
  <si>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</si>
  <si>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 xml:space="preserve">            эмиссия акций и других финансовых инструментов</t>
  </si>
  <si>
    <t>091</t>
  </si>
  <si>
    <t xml:space="preserve">            получение займов</t>
  </si>
  <si>
    <t>092</t>
  </si>
  <si>
    <t xml:space="preserve">            полученные вознаграждения </t>
  </si>
  <si>
    <t>093</t>
  </si>
  <si>
    <t>094</t>
  </si>
  <si>
    <t>2. Выбытие денежных средств, всего (сумма строк с 101 по 105)</t>
  </si>
  <si>
    <t>100</t>
  </si>
  <si>
    <t xml:space="preserve">            погашение займов</t>
  </si>
  <si>
    <t>101</t>
  </si>
  <si>
    <t>102</t>
  </si>
  <si>
    <t xml:space="preserve">            выплата дивидендов</t>
  </si>
  <si>
    <t>103</t>
  </si>
  <si>
    <t xml:space="preserve">            выплаты собственникам по акциям организации</t>
  </si>
  <si>
    <t>104</t>
  </si>
  <si>
    <t xml:space="preserve">            прочие выбытия</t>
  </si>
  <si>
    <t>105</t>
  </si>
  <si>
    <t>3. Чистая сумма денежных средств от финансовой деятельности (строка 090 – строка 100)</t>
  </si>
  <si>
    <t>110</t>
  </si>
  <si>
    <t>4. Влияние обменных курсов валют к тенге</t>
  </si>
  <si>
    <t>120</t>
  </si>
  <si>
    <t>5. Влияние изменения балансовой стоимости денежных средств и их эквивалентов</t>
  </si>
  <si>
    <t>130</t>
  </si>
  <si>
    <t>6. Увеличение +/- уменьшение денежных средств (строка 030 +/- строка 080 +/- строка 110 +/- строка 120 +/- строка 130)</t>
  </si>
  <si>
    <t>140</t>
  </si>
  <si>
    <t>7. Денежные средства и их эквиваленты на начало отчетного периода</t>
  </si>
  <si>
    <t>150</t>
  </si>
  <si>
    <t>8. Денежные средства и их эквиваленты на конец отчетного периода</t>
  </si>
  <si>
    <t>160</t>
  </si>
  <si>
    <t>(фамилия, имя, отчество (при его наличии))</t>
  </si>
  <si>
    <t>Главный бухгалтер</t>
  </si>
  <si>
    <t>Место печати (при наличии)</t>
  </si>
  <si>
    <t>Приложение 5 
к приказу Первого заместителя 
Премьер-Министра Республики Казахстан – 
Министра финансов Республики Казахстан 
от 1 июля 2019 года № 665</t>
  </si>
  <si>
    <t>Приложение 6
к приказу Министра финансов
Республики Казахстан
от 28 июня 2017 года №404</t>
  </si>
  <si>
    <t>Отчет об изменениях в капитале</t>
  </si>
  <si>
    <t>№ - 5 - ИК</t>
  </si>
  <si>
    <t>в депозитарий финансовой отчетности в электронном формате посредством  программного обеспечения</t>
  </si>
  <si>
    <t>ежегодно не позднее 15 числа второго месяца, следующего за отчетным кварталом</t>
  </si>
  <si>
    <t xml:space="preserve">Примечание: пояснение по заполнению отчета приведено в приложении к форме, предназначенной для сбора административных  данных "Отчет об  </t>
  </si>
  <si>
    <t>изменениях в капитале"</t>
  </si>
  <si>
    <t>Наименование компонентов</t>
  </si>
  <si>
    <t xml:space="preserve">Капитал, относимый на собственников </t>
  </si>
  <si>
    <t>Доля неконтролирующих собственников</t>
  </si>
  <si>
    <t>Итого капитал</t>
  </si>
  <si>
    <t>Уставный (акционерный) капитал</t>
  </si>
  <si>
    <t>Эмиссионный доход</t>
  </si>
  <si>
    <t xml:space="preserve">Выкупленные собственные долевые инструменты </t>
  </si>
  <si>
    <t>Компоненты прочего совокупного дохода</t>
  </si>
  <si>
    <t>Нераспределенная прибыль</t>
  </si>
  <si>
    <t>Прочий капитал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</si>
  <si>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</si>
  <si>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</si>
  <si>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</si>
  <si>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</si>
  <si>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</si>
  <si>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</si>
  <si>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</si>
  <si>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</si>
  <si>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</si>
  <si>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</si>
  <si>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200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</si>
  <si>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</si>
  <si>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</si>
  <si>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</si>
  <si>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</si>
  <si>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</si>
  <si>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</si>
  <si>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</si>
  <si>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</si>
  <si>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</si>
  <si>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</si>
  <si>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</si>
  <si>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</si>
  <si>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</si>
  <si>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</si>
  <si>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</si>
  <si>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228</t>
  </si>
  <si>
    <t>курсовая разница по инвестициям в зарубежные 
организации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</si>
  <si>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</si>
  <si>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</si>
  <si>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</si>
  <si>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</si>
  <si>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</si>
  <si>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</si>
  <si>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</si>
  <si>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</si>
  <si>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</si>
  <si>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</si>
  <si>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</si>
  <si>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</si>
  <si>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</si>
  <si>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</si>
  <si>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</si>
  <si>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</si>
  <si>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</si>
  <si>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</si>
  <si>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</si>
  <si>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</si>
  <si>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 xml:space="preserve">Прочие операции с собственниками 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</si>
  <si>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</si>
  <si>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</si>
  <si>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</si>
  <si>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</si>
  <si>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</si>
  <si>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
(строка 100 + строка 200 + строка 300 + строка 319)</t>
  </si>
  <si>
    <t>400</t>
  </si>
  <si>
    <t>401</t>
  </si>
  <si>
    <t>Пересчитанное сальдо (строка 400+/- строка 401)</t>
  </si>
  <si>
    <t>500</t>
  </si>
  <si>
    <t>Общий совокупный доход, всего (строка 610 + строка 620):</t>
  </si>
  <si>
    <t>600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</si>
  <si>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</si>
  <si>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</si>
  <si>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</si>
  <si>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</si>
  <si>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</si>
  <si>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</si>
  <si>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</si>
  <si>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</si>
  <si>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 xml:space="preserve">эффект изменения в ставке подоходного налога на отсроченный налог </t>
  </si>
  <si>
    <t>626</t>
  </si>
  <si>
    <t>627</t>
  </si>
  <si>
    <t xml:space="preserve">хеджирование чистых инвестиций в зарубежные операции </t>
  </si>
  <si>
    <t>628</t>
  </si>
  <si>
    <t>629</t>
  </si>
  <si>
    <t>Операции с собственниками всего (cумма строк с 710 по 718)</t>
  </si>
  <si>
    <t>700</t>
  </si>
  <si>
    <t>Вознаграждения работников акциями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</si>
  <si>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</si>
  <si>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</si>
  <si>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</si>
  <si>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</si>
  <si>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</si>
  <si>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</si>
  <si>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</si>
  <si>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</si>
  <si>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</si>
  <si>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</si>
  <si>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800</t>
  </si>
  <si>
    <t>Балансовая стоимость акции, тенге</t>
  </si>
  <si>
    <t>1010, Денежные средства в кассе</t>
  </si>
  <si>
    <t>1330, Товары</t>
  </si>
  <si>
    <t>1430, Прочие налоги и другие обязательные платежи в бюджет</t>
  </si>
  <si>
    <t>2300, Инвестиционное имущество</t>
  </si>
  <si>
    <t>2310, Инвестиционное имущество</t>
  </si>
  <si>
    <t>2312, Инвестиционное имущество</t>
  </si>
  <si>
    <t>2320, Амортизация инвестиционного имущества</t>
  </si>
  <si>
    <t>2321, Амортизация инвестиционного имущества</t>
  </si>
  <si>
    <t>3510, Краткосрочные авансы полученные</t>
  </si>
  <si>
    <t>1271, Краткосрочная задолженность по возвратам и претензиям поставщикам</t>
  </si>
  <si>
    <t>1423.5, НДС, уплаченный налоговым агентом</t>
  </si>
  <si>
    <t>2931, Незавершенное строительство</t>
  </si>
  <si>
    <t>2940, Долгосрочные активы по договорам</t>
  </si>
  <si>
    <t>3132.4, НДС при исполнении обязанностей налогового агента</t>
  </si>
  <si>
    <t>3160, Земельный налог</t>
  </si>
  <si>
    <t>3230, Прочие обязательства по другим обязательным платежам</t>
  </si>
  <si>
    <t>3440, Прочие краткосрочные оценочные обязательства</t>
  </si>
  <si>
    <t>4, Долгосрочные обязательства</t>
  </si>
  <si>
    <t>4200, Долгосрочные оценочные обязательства</t>
  </si>
  <si>
    <t>4240, Прочие долгосрочные оценочные обязательства</t>
  </si>
  <si>
    <t>6000, Доход от реализации продукции и оказания услуг</t>
  </si>
  <si>
    <t>6010, Доход от реализации продукции и оказания услуг</t>
  </si>
  <si>
    <t>7000, Себестоимость реализованной продукции и оказанных услуг</t>
  </si>
  <si>
    <t>7010, Себестоимость реализованной продукции и оказанных услуг</t>
  </si>
  <si>
    <t>7100, Расходы по реализации продукции и оказанию услуг</t>
  </si>
  <si>
    <t>7110, Расходы по реализации продукции и оказанию услуг</t>
  </si>
  <si>
    <t>7410, Расходы по выбытию активов</t>
  </si>
  <si>
    <t>Анализ счета 1000 за 9 месяцев 2020 г.</t>
  </si>
  <si>
    <t>Кор. Счет</t>
  </si>
  <si>
    <t>Начальное сальдо</t>
  </si>
  <si>
    <t>1000</t>
  </si>
  <si>
    <t>1010</t>
  </si>
  <si>
    <t>1020</t>
  </si>
  <si>
    <t>1021</t>
  </si>
  <si>
    <t>1022</t>
  </si>
  <si>
    <t>1030</t>
  </si>
  <si>
    <t>1050</t>
  </si>
  <si>
    <t>1060</t>
  </si>
  <si>
    <t>1200</t>
  </si>
  <si>
    <t>1210</t>
  </si>
  <si>
    <t>1250</t>
  </si>
  <si>
    <t>1251</t>
  </si>
  <si>
    <t>1270</t>
  </si>
  <si>
    <t>1274</t>
  </si>
  <si>
    <t>1400</t>
  </si>
  <si>
    <t>1430</t>
  </si>
  <si>
    <t>1700</t>
  </si>
  <si>
    <t>1710</t>
  </si>
  <si>
    <t>2900</t>
  </si>
  <si>
    <t>долгоср.фин.актив</t>
  </si>
  <si>
    <t>2940</t>
  </si>
  <si>
    <t>3100</t>
  </si>
  <si>
    <t>3120</t>
  </si>
  <si>
    <t>3130</t>
  </si>
  <si>
    <t>3132</t>
  </si>
  <si>
    <t>3132.3</t>
  </si>
  <si>
    <t>3150</t>
  </si>
  <si>
    <t>3160</t>
  </si>
  <si>
    <t>3170</t>
  </si>
  <si>
    <t>3180</t>
  </si>
  <si>
    <t>3190</t>
  </si>
  <si>
    <t>3200</t>
  </si>
  <si>
    <t>3210</t>
  </si>
  <si>
    <t>3211</t>
  </si>
  <si>
    <t>3212</t>
  </si>
  <si>
    <t>3213</t>
  </si>
  <si>
    <t>3220</t>
  </si>
  <si>
    <t>3221</t>
  </si>
  <si>
    <t>3222</t>
  </si>
  <si>
    <t>3230</t>
  </si>
  <si>
    <t>3300</t>
  </si>
  <si>
    <t>3310</t>
  </si>
  <si>
    <t>3350</t>
  </si>
  <si>
    <t>3380</t>
  </si>
  <si>
    <t>3385</t>
  </si>
  <si>
    <t>3388</t>
  </si>
  <si>
    <t>3388.1</t>
  </si>
  <si>
    <t>3500</t>
  </si>
  <si>
    <t>3510</t>
  </si>
  <si>
    <t>5100</t>
  </si>
  <si>
    <t>5110</t>
  </si>
  <si>
    <t>6200</t>
  </si>
  <si>
    <t>6250</t>
  </si>
  <si>
    <t>6290</t>
  </si>
  <si>
    <t>7400</t>
  </si>
  <si>
    <t>7430</t>
  </si>
  <si>
    <t>7480</t>
  </si>
  <si>
    <t>Оборот</t>
  </si>
  <si>
    <t>Конечное сальдо</t>
  </si>
  <si>
    <t>выручка</t>
  </si>
  <si>
    <t>прочая выручка</t>
  </si>
  <si>
    <t>курсовая</t>
  </si>
  <si>
    <t>ОС-1710</t>
  </si>
  <si>
    <t>ОС-1030</t>
  </si>
  <si>
    <t>НМА-1710</t>
  </si>
  <si>
    <t>НЗП -1710</t>
  </si>
  <si>
    <t>НЗП-1030</t>
  </si>
  <si>
    <t>Оборотно-сальдовая ведомость за 2020 г.</t>
  </si>
  <si>
    <t>2000, Долгосрочные финансовые активы</t>
  </si>
  <si>
    <t>2050, Долгосрочные вознаграждения к получению</t>
  </si>
  <si>
    <t>2051, Долгосрочные вознаграждения к получению от контрагентов</t>
  </si>
  <si>
    <t>2920, Расходы будущих периодов</t>
  </si>
  <si>
    <t>2932, Монтаж оборудования</t>
  </si>
  <si>
    <t>3110, Корпоративный подоходный налог подлежащий уплате</t>
  </si>
  <si>
    <t>3111, Корпоративный подоходный налог подлежащий уплате</t>
  </si>
  <si>
    <t>4300, Отложенные налоговые обязательства</t>
  </si>
  <si>
    <t>4310, Отложенные налоговые обязательства по корпоративному подоходному налогу</t>
  </si>
  <si>
    <t>7700, Расходы по корпоративному подоходному налогу</t>
  </si>
  <si>
    <t>7710, Расходы по корпоративному подоходному налогу</t>
  </si>
  <si>
    <t>отчетный период 1 кв. 2021 года</t>
  </si>
  <si>
    <t>за период, заканчивающийся  31 марта 2021 года</t>
  </si>
  <si>
    <t>Оборотно-сальдовая ведомость за 1 квартал 2021 г.</t>
  </si>
  <si>
    <t>1280, Оценочный резерв под убытки от обесценения краткосрочной дебиторской задолженности</t>
  </si>
  <si>
    <t>2430, Оценочный резерв под убытки от обесценения основных средств</t>
  </si>
  <si>
    <t>4400, Прочие долгосрочные обязательства</t>
  </si>
  <si>
    <t>4430, Долгосрочные обязательства по договорам</t>
  </si>
  <si>
    <t>отчетный период  1 квартал 2021 года</t>
  </si>
  <si>
    <t>по состоянию на 31 марта 2021 года</t>
  </si>
  <si>
    <t>отчетный период  1 квартал 2021 года</t>
  </si>
  <si>
    <t>Добывающие активы в составе ОС</t>
  </si>
  <si>
    <t>прочие расходы</t>
  </si>
  <si>
    <t>за период, заканчивающийся  31 марта 2021 года</t>
  </si>
  <si>
    <t>Сальдо на 31 марта 2021 отчетного года 
(строка 500 + строка 600 + строка 700 + строка 719)</t>
  </si>
  <si>
    <t>отчетный период  1 квартал 2021 год</t>
  </si>
  <si>
    <t>суммовая</t>
  </si>
  <si>
    <t>с-сть</t>
  </si>
  <si>
    <t>себест.</t>
  </si>
  <si>
    <t>тыс. тенге</t>
  </si>
  <si>
    <t>Земля, здания и сооружения</t>
  </si>
  <si>
    <t>Машины и оборудование</t>
  </si>
  <si>
    <t>Транспортные</t>
  </si>
  <si>
    <t>средства</t>
  </si>
  <si>
    <t>Незавершенное строительство</t>
  </si>
  <si>
    <t>Стоимость</t>
  </si>
  <si>
    <t>–</t>
  </si>
  <si>
    <t>Поступление</t>
  </si>
  <si>
    <t>На 31 декабря 2019</t>
  </si>
  <si>
    <t>1,881,739</t>
  </si>
  <si>
    <t>Внутреннее перемещение</t>
  </si>
  <si>
    <t>Выбытие</t>
  </si>
  <si>
    <t>На 31 декабря 2020</t>
  </si>
  <si>
    <t>2,041,412</t>
  </si>
  <si>
    <t>Износ и обесценение</t>
  </si>
  <si>
    <t>Начисление износа</t>
  </si>
  <si>
    <t>Обесценение</t>
  </si>
  <si>
    <t>Балансовая стоимость</t>
  </si>
  <si>
    <t>1,693,133</t>
  </si>
  <si>
    <t>На 31 марта 2021</t>
  </si>
  <si>
    <t>ОС</t>
  </si>
  <si>
    <t>в том числе Доб.А</t>
  </si>
  <si>
    <t>НЗС</t>
  </si>
  <si>
    <t>Резерв по обесценению</t>
  </si>
  <si>
    <t>Рекласс из авансов в НЗС</t>
  </si>
  <si>
    <t>Инвест.Имущество</t>
  </si>
  <si>
    <t>По данным аудита</t>
  </si>
  <si>
    <t>Разница</t>
  </si>
  <si>
    <t>Сальдо на нач.</t>
  </si>
  <si>
    <t>Сальдо на конец</t>
  </si>
  <si>
    <t>Сальдо на нач. тенге</t>
  </si>
  <si>
    <t>Сальдо на кон.тенге</t>
  </si>
  <si>
    <t>Итого ОС-Доб.А+НЗС+ ИИ с учетом рекласса</t>
  </si>
  <si>
    <t>Прочие в т.ч. Комп.</t>
  </si>
  <si>
    <t>Оборотно-сальдовая ведомость по счету 2410 за 1 квартал 2021 г.</t>
  </si>
  <si>
    <t>Основные средства</t>
  </si>
  <si>
    <t>5. Машины и оборудование</t>
  </si>
  <si>
    <t>6. Компьютеры</t>
  </si>
  <si>
    <t>9. Прочие основные средства</t>
  </si>
  <si>
    <t>1. Земельные участки</t>
  </si>
  <si>
    <t>10. Добывающие активы</t>
  </si>
  <si>
    <t>2. Здания</t>
  </si>
  <si>
    <t>3. Сооружения</t>
  </si>
  <si>
    <t>4. Передаточные устройства</t>
  </si>
  <si>
    <t>7. Транспортные средства</t>
  </si>
  <si>
    <t>Вагон склад пищевых продуктов</t>
  </si>
  <si>
    <t>рекласс из прочих в здания</t>
  </si>
  <si>
    <t>Земля, здания и сооружения, передаточные устройства</t>
  </si>
  <si>
    <t>Передаточные устройства</t>
  </si>
  <si>
    <t>аудиторы учли в прочих</t>
  </si>
  <si>
    <t>передат.устр.</t>
  </si>
  <si>
    <t>Прочие (в т.ч. Комп., передат.устр.)</t>
  </si>
  <si>
    <t>за 1 кв.2021</t>
  </si>
  <si>
    <t>Оборотно-сальдовая ведомость по счету 2420 за 1 квартал 2021 г.</t>
  </si>
  <si>
    <t>Валюта БУ, НУ: KZT</t>
  </si>
  <si>
    <t>Счет</t>
  </si>
  <si>
    <t>Сальдо на начало периода</t>
  </si>
  <si>
    <t>Обороты за период</t>
  </si>
  <si>
    <t>Сальдо на конец периода</t>
  </si>
  <si>
    <t>2420</t>
  </si>
  <si>
    <t>Оборотно-сальдовая ведомость по счету 2320 за 1 квартал 2021 г.</t>
  </si>
  <si>
    <t>Подразделение</t>
  </si>
  <si>
    <t>128 450,20</t>
  </si>
  <si>
    <t>38 535,06</t>
  </si>
  <si>
    <t>166 985,26</t>
  </si>
  <si>
    <t>Административно-хозяйственная служба</t>
  </si>
  <si>
    <t>Вагон химической лаборатории</t>
  </si>
  <si>
    <t>Оборотно-сальдовая ведомость по счету 2421 за 1 квартал 2021 г.</t>
  </si>
  <si>
    <t>Отбор:</t>
  </si>
  <si>
    <t>Основные средства Равно "Вагон склад пищевых продуктов"</t>
  </si>
  <si>
    <t>74 768,20</t>
  </si>
  <si>
    <t>22 430,46</t>
  </si>
  <si>
    <t>97 198,66</t>
  </si>
  <si>
    <t>2,215,216</t>
  </si>
  <si>
    <t>1,788,488</t>
  </si>
  <si>
    <t>ИИ</t>
  </si>
  <si>
    <t>Доб.А</t>
  </si>
  <si>
    <t>3,350,742</t>
  </si>
  <si>
    <t>3,359,149</t>
  </si>
  <si>
    <t>3,563,555</t>
  </si>
  <si>
    <t>2,949,097</t>
  </si>
  <si>
    <t>3,056,736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</si>
</sst>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[=0]&quot;-&quot;;General"/>
    <numFmt numFmtId="167" formatCode="#,##0,"/>
    <numFmt numFmtId="168" formatCode="[=0]&quot;&quot;;General"/>
    <numFmt numFmtId="169" formatCode="\-"/>
    <numFmt numFmtId="170" formatCode="#,##0.0000"/>
    <numFmt numFmtId="171" formatCode="#,##0.000000"/>
    <numFmt numFmtId="172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name val="Arial"/>
    </font>
    <font>
      <sz val="9"/>
      <name val="Arial"/>
    </font>
    <font>
      <sz val="9"/>
      <color indexed="10"/>
      <name val="Arial"/>
    </font>
    <font>
      <b/>
      <sz val="7.5"/>
      <color theme="1"/>
      <name val="Arial"/>
      <family val="2"/>
      <charset val="204"/>
    </font>
    <font>
      <b/>
      <sz val="9"/>
      <color rgb="FF000066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ECC5"/>
        <bgColor indexed="64"/>
      </patternFill>
    </fill>
    <fill>
      <patternFill patternType="solid">
        <fgColor rgb="FFF8F2D8"/>
        <bgColor indexed="64"/>
      </patternFill>
    </fill>
    <fill>
      <patternFill patternType="solid">
        <fgColor rgb="FFFBF9EC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medium">
        <color rgb="FFCCC085"/>
      </left>
      <right style="medium">
        <color rgb="FFCCC085"/>
      </right>
      <top style="medium">
        <color rgb="FFCCC085"/>
      </top>
      <bottom style="medium">
        <color rgb="FFCCC085"/>
      </bottom>
      <diagonal/>
    </border>
    <border>
      <left style="medium">
        <color rgb="FFCCC085"/>
      </left>
      <right/>
      <top style="medium">
        <color rgb="FFCCC085"/>
      </top>
      <bottom style="medium">
        <color rgb="FFCCC085"/>
      </bottom>
      <diagonal/>
    </border>
    <border>
      <left/>
      <right style="medium">
        <color rgb="FFCCC085"/>
      </right>
      <top style="medium">
        <color rgb="FFCCC085"/>
      </top>
      <bottom style="medium">
        <color rgb="FFCCC085"/>
      </bottom>
      <diagonal/>
    </border>
    <border>
      <left style="medium">
        <color rgb="FFCCC085"/>
      </left>
      <right style="medium">
        <color rgb="FFCCC085"/>
      </right>
      <top style="medium">
        <color rgb="FFCCC085"/>
      </top>
      <bottom/>
      <diagonal/>
    </border>
    <border>
      <left style="medium">
        <color rgb="FFCCC085"/>
      </left>
      <right style="medium">
        <color rgb="FFCCC085"/>
      </right>
      <top/>
      <bottom style="medium">
        <color rgb="FFCCC085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5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</cellStyleXfs>
  <cellXfs count="58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3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0" xfId="1"/>
    <xf numFmtId="4" fontId="0" fillId="0" borderId="0" xfId="0" applyNumberFormat="1"/>
    <xf numFmtId="164" fontId="0" fillId="0" borderId="0" xfId="0" applyNumberFormat="1"/>
    <xf numFmtId="43" fontId="11" fillId="0" borderId="0" xfId="2" applyFont="1"/>
    <xf numFmtId="43" fontId="11" fillId="0" borderId="0" xfId="2" applyFont="1" applyAlignment="1">
      <alignment horizontal="right"/>
    </xf>
    <xf numFmtId="4" fontId="11" fillId="0" borderId="0" xfId="0" applyNumberFormat="1" applyFont="1"/>
    <xf numFmtId="0" fontId="0" fillId="0" borderId="0" xfId="0" applyAlignment="1">
      <alignment horizontal="right"/>
    </xf>
    <xf numFmtId="165" fontId="4" fillId="0" borderId="4" xfId="2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vertical="top" wrapText="1"/>
    </xf>
    <xf numFmtId="0" fontId="5" fillId="0" borderId="40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right" vertical="center" wrapText="1"/>
    </xf>
    <xf numFmtId="0" fontId="16" fillId="0" borderId="0" xfId="1" applyFont="1"/>
    <xf numFmtId="0" fontId="17" fillId="0" borderId="47" xfId="1" applyFont="1" applyBorder="1" applyAlignment="1">
      <alignment horizontal="left"/>
    </xf>
    <xf numFmtId="0" fontId="9" fillId="0" borderId="0" xfId="1" applyAlignment="1">
      <alignment horizontal="right"/>
    </xf>
    <xf numFmtId="0" fontId="16" fillId="0" borderId="50" xfId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51" xfId="1" applyFont="1" applyBorder="1" applyAlignment="1">
      <alignment vertical="top"/>
    </xf>
    <xf numFmtId="0" fontId="16" fillId="0" borderId="48" xfId="1" applyFont="1" applyBorder="1" applyAlignment="1">
      <alignment vertical="top"/>
    </xf>
    <xf numFmtId="0" fontId="16" fillId="0" borderId="53" xfId="1" applyFont="1" applyBorder="1" applyAlignment="1">
      <alignment vertical="top"/>
    </xf>
    <xf numFmtId="0" fontId="16" fillId="0" borderId="54" xfId="1" applyFont="1" applyBorder="1" applyAlignment="1">
      <alignment vertical="top"/>
    </xf>
    <xf numFmtId="0" fontId="16" fillId="0" borderId="48" xfId="1" applyFont="1" applyBorder="1" applyAlignment="1">
      <alignment horizontal="right"/>
    </xf>
    <xf numFmtId="0" fontId="16" fillId="0" borderId="53" xfId="1" applyFont="1" applyBorder="1" applyAlignment="1">
      <alignment horizontal="right"/>
    </xf>
    <xf numFmtId="0" fontId="16" fillId="0" borderId="54" xfId="1" applyFont="1" applyBorder="1" applyAlignment="1">
      <alignment horizontal="right"/>
    </xf>
    <xf numFmtId="4" fontId="9" fillId="0" borderId="0" xfId="1" applyNumberFormat="1"/>
    <xf numFmtId="0" fontId="16" fillId="0" borderId="48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right" vertical="top"/>
    </xf>
    <xf numFmtId="0" fontId="16" fillId="0" borderId="53" xfId="1" applyFont="1" applyBorder="1" applyAlignment="1">
      <alignment horizontal="right" vertical="top"/>
    </xf>
    <xf numFmtId="0" fontId="16" fillId="0" borderId="54" xfId="1" applyFont="1" applyBorder="1" applyAlignment="1">
      <alignment horizontal="right" vertical="top"/>
    </xf>
    <xf numFmtId="0" fontId="16" fillId="0" borderId="49" xfId="1" applyFont="1" applyBorder="1" applyAlignment="1">
      <alignment horizontal="center" vertical="top" wrapText="1"/>
    </xf>
    <xf numFmtId="0" fontId="19" fillId="0" borderId="49" xfId="1" applyFont="1" applyBorder="1" applyAlignment="1">
      <alignment horizontal="center" vertical="center"/>
    </xf>
    <xf numFmtId="0" fontId="16" fillId="0" borderId="49" xfId="1" applyFont="1" applyBorder="1" applyAlignment="1">
      <alignment horizontal="right" vertical="center"/>
    </xf>
    <xf numFmtId="3" fontId="9" fillId="0" borderId="0" xfId="3" applyNumberFormat="1"/>
    <xf numFmtId="166" fontId="16" fillId="0" borderId="49" xfId="1" applyNumberFormat="1" applyFont="1" applyBorder="1" applyAlignment="1">
      <alignment horizontal="right" vertical="center"/>
    </xf>
    <xf numFmtId="0" fontId="17" fillId="0" borderId="0" xfId="1" applyFont="1"/>
    <xf numFmtId="0" fontId="17" fillId="0" borderId="0" xfId="1" applyFont="1" applyAlignment="1">
      <alignment horizontal="right"/>
    </xf>
    <xf numFmtId="0" fontId="14" fillId="0" borderId="0" xfId="1" applyFont="1" applyAlignment="1">
      <alignment vertical="top"/>
    </xf>
    <xf numFmtId="0" fontId="9" fillId="0" borderId="0" xfId="1" applyAlignment="1">
      <alignment horizontal="left"/>
    </xf>
    <xf numFmtId="0" fontId="9" fillId="0" borderId="0" xfId="1" applyAlignment="1">
      <alignment wrapText="1"/>
    </xf>
    <xf numFmtId="0" fontId="9" fillId="0" borderId="66" xfId="1" applyBorder="1" applyAlignment="1">
      <alignment horizontal="center"/>
    </xf>
    <xf numFmtId="166" fontId="16" fillId="0" borderId="66" xfId="1" applyNumberFormat="1" applyFont="1" applyBorder="1" applyAlignment="1">
      <alignment horizontal="right" vertical="center"/>
    </xf>
    <xf numFmtId="166" fontId="17" fillId="0" borderId="66" xfId="1" applyNumberFormat="1" applyFont="1" applyBorder="1" applyAlignment="1">
      <alignment horizontal="right" vertical="center"/>
    </xf>
    <xf numFmtId="166" fontId="20" fillId="0" borderId="66" xfId="1" applyNumberFormat="1" applyFont="1" applyBorder="1" applyAlignment="1">
      <alignment horizontal="right" vertical="center"/>
    </xf>
    <xf numFmtId="0" fontId="16" fillId="0" borderId="65" xfId="1" applyFont="1" applyBorder="1" applyAlignment="1">
      <alignment horizontal="left" vertical="center" wrapText="1"/>
    </xf>
    <xf numFmtId="0" fontId="16" fillId="0" borderId="53" xfId="1" applyFont="1" applyBorder="1" applyAlignment="1">
      <alignment horizontal="left" vertical="center" wrapText="1"/>
    </xf>
    <xf numFmtId="0" fontId="16" fillId="0" borderId="65" xfId="1" applyFont="1" applyBorder="1" applyAlignment="1">
      <alignment horizontal="right" vertical="center"/>
    </xf>
    <xf numFmtId="0" fontId="16" fillId="0" borderId="53" xfId="1" applyFont="1" applyBorder="1" applyAlignment="1">
      <alignment horizontal="right" vertical="center"/>
    </xf>
    <xf numFmtId="0" fontId="16" fillId="0" borderId="65" xfId="1" applyFont="1" applyBorder="1" applyAlignment="1">
      <alignment vertical="center"/>
    </xf>
    <xf numFmtId="0" fontId="16" fillId="0" borderId="53" xfId="1" applyFont="1" applyBorder="1" applyAlignment="1">
      <alignment vertical="center"/>
    </xf>
    <xf numFmtId="0" fontId="16" fillId="0" borderId="54" xfId="1" applyFont="1" applyBorder="1" applyAlignment="1">
      <alignment vertical="center"/>
    </xf>
    <xf numFmtId="0" fontId="17" fillId="0" borderId="65" xfId="1" applyFont="1" applyBorder="1" applyAlignment="1">
      <alignment vertical="center"/>
    </xf>
    <xf numFmtId="0" fontId="17" fillId="0" borderId="68" xfId="1" applyFont="1" applyBorder="1" applyAlignment="1">
      <alignment vertical="center"/>
    </xf>
    <xf numFmtId="0" fontId="16" fillId="0" borderId="70" xfId="1" applyFont="1" applyBorder="1" applyAlignment="1">
      <alignment horizontal="right" vertical="center"/>
    </xf>
    <xf numFmtId="0" fontId="16" fillId="0" borderId="61" xfId="1" applyFont="1" applyBorder="1" applyAlignment="1">
      <alignment horizontal="center" vertical="center" wrapText="1"/>
    </xf>
    <xf numFmtId="0" fontId="9" fillId="0" borderId="67" xfId="1" applyBorder="1" applyAlignment="1">
      <alignment horizontal="center"/>
    </xf>
    <xf numFmtId="0" fontId="16" fillId="0" borderId="66" xfId="1" applyFont="1" applyBorder="1" applyAlignment="1">
      <alignment vertical="center" wrapText="1"/>
    </xf>
    <xf numFmtId="166" fontId="16" fillId="0" borderId="66" xfId="1" applyNumberFormat="1" applyFont="1" applyBorder="1" applyAlignment="1">
      <alignment horizontal="right" vertical="center" wrapText="1"/>
    </xf>
    <xf numFmtId="166" fontId="17" fillId="0" borderId="67" xfId="1" applyNumberFormat="1" applyFont="1" applyBorder="1" applyAlignment="1">
      <alignment horizontal="right" vertical="center" wrapText="1"/>
    </xf>
    <xf numFmtId="0" fontId="9" fillId="0" borderId="0" xfId="1" applyAlignment="1">
      <alignment vertical="center" wrapText="1"/>
    </xf>
    <xf numFmtId="0" fontId="16" fillId="0" borderId="66" xfId="1" applyFont="1" applyBorder="1" applyAlignment="1">
      <alignment vertical="center"/>
    </xf>
    <xf numFmtId="166" fontId="17" fillId="0" borderId="67" xfId="1" applyNumberFormat="1" applyFont="1" applyBorder="1" applyAlignment="1">
      <alignment horizontal="right" vertical="center"/>
    </xf>
    <xf numFmtId="0" fontId="16" fillId="0" borderId="66" xfId="1" applyFont="1" applyBorder="1" applyAlignment="1">
      <alignment horizontal="right" vertical="center" wrapText="1"/>
    </xf>
    <xf numFmtId="0" fontId="20" fillId="0" borderId="67" xfId="1" applyFont="1" applyBorder="1" applyAlignment="1">
      <alignment vertical="center"/>
    </xf>
    <xf numFmtId="3" fontId="20" fillId="0" borderId="67" xfId="1" applyNumberFormat="1" applyFont="1" applyBorder="1" applyAlignment="1">
      <alignment vertical="center"/>
    </xf>
    <xf numFmtId="0" fontId="16" fillId="0" borderId="62" xfId="1" applyFont="1" applyBorder="1" applyAlignment="1">
      <alignment horizontal="center" vertical="center"/>
    </xf>
    <xf numFmtId="0" fontId="16" fillId="0" borderId="64" xfId="1" applyFont="1" applyBorder="1" applyAlignment="1">
      <alignment horizontal="center" vertical="center"/>
    </xf>
    <xf numFmtId="0" fontId="16" fillId="0" borderId="62" xfId="1" applyFont="1" applyBorder="1" applyAlignment="1">
      <alignment horizontal="right" vertical="center"/>
    </xf>
    <xf numFmtId="0" fontId="16" fillId="0" borderId="47" xfId="1" applyFont="1" applyBorder="1" applyAlignment="1">
      <alignment horizontal="right" vertical="center"/>
    </xf>
    <xf numFmtId="0" fontId="16" fillId="0" borderId="64" xfId="1" applyFont="1" applyBorder="1" applyAlignment="1">
      <alignment horizontal="right" vertical="center"/>
    </xf>
    <xf numFmtId="0" fontId="16" fillId="0" borderId="68" xfId="1" applyFont="1" applyBorder="1" applyAlignment="1">
      <alignment vertical="center"/>
    </xf>
    <xf numFmtId="0" fontId="16" fillId="0" borderId="67" xfId="1" applyFont="1" applyBorder="1" applyAlignment="1">
      <alignment vertical="center"/>
    </xf>
    <xf numFmtId="0" fontId="17" fillId="0" borderId="67" xfId="1" applyFont="1" applyBorder="1" applyAlignment="1">
      <alignment vertical="center"/>
    </xf>
    <xf numFmtId="3" fontId="17" fillId="0" borderId="67" xfId="1" applyNumberFormat="1" applyFont="1" applyBorder="1" applyAlignment="1">
      <alignment vertical="center"/>
    </xf>
    <xf numFmtId="3" fontId="17" fillId="0" borderId="73" xfId="1" applyNumberFormat="1" applyFont="1" applyBorder="1" applyAlignment="1">
      <alignment horizontal="right" vertical="center"/>
    </xf>
    <xf numFmtId="3" fontId="17" fillId="0" borderId="75" xfId="1" applyNumberFormat="1" applyFont="1" applyBorder="1" applyAlignment="1">
      <alignment horizontal="right" vertical="center"/>
    </xf>
    <xf numFmtId="3" fontId="17" fillId="0" borderId="71" xfId="1" applyNumberFormat="1" applyFont="1" applyBorder="1" applyAlignment="1">
      <alignment vertical="center"/>
    </xf>
    <xf numFmtId="3" fontId="20" fillId="0" borderId="67" xfId="1" applyNumberFormat="1" applyFont="1" applyBorder="1" applyAlignment="1">
      <alignment horizontal="right" vertical="center"/>
    </xf>
    <xf numFmtId="3" fontId="16" fillId="0" borderId="67" xfId="1" applyNumberFormat="1" applyFont="1" applyBorder="1" applyAlignment="1">
      <alignment horizontal="right" vertical="center"/>
    </xf>
    <xf numFmtId="0" fontId="16" fillId="0" borderId="62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right" vertical="center" wrapText="1"/>
    </xf>
    <xf numFmtId="0" fontId="16" fillId="0" borderId="47" xfId="1" applyFont="1" applyBorder="1" applyAlignment="1">
      <alignment horizontal="right" vertical="center" wrapText="1"/>
    </xf>
    <xf numFmtId="0" fontId="16" fillId="0" borderId="64" xfId="1" applyFont="1" applyBorder="1" applyAlignment="1">
      <alignment horizontal="right" vertical="center" wrapText="1"/>
    </xf>
    <xf numFmtId="0" fontId="16" fillId="0" borderId="65" xfId="1" applyFont="1" applyBorder="1" applyAlignment="1">
      <alignment vertical="center" wrapText="1"/>
    </xf>
    <xf numFmtId="0" fontId="16" fillId="0" borderId="53" xfId="1" applyFont="1" applyBorder="1" applyAlignment="1">
      <alignment vertical="center" wrapText="1"/>
    </xf>
    <xf numFmtId="0" fontId="16" fillId="0" borderId="68" xfId="1" applyFont="1" applyBorder="1" applyAlignment="1">
      <alignment vertical="center" wrapText="1"/>
    </xf>
    <xf numFmtId="0" fontId="16" fillId="0" borderId="67" xfId="1" applyFont="1" applyBorder="1" applyAlignment="1">
      <alignment vertical="center" wrapText="1"/>
    </xf>
    <xf numFmtId="0" fontId="17" fillId="0" borderId="67" xfId="1" applyFont="1" applyBorder="1" applyAlignment="1">
      <alignment vertical="center" wrapText="1"/>
    </xf>
    <xf numFmtId="166" fontId="16" fillId="0" borderId="67" xfId="1" applyNumberFormat="1" applyFont="1" applyBorder="1" applyAlignment="1">
      <alignment horizontal="right" vertical="center"/>
    </xf>
    <xf numFmtId="166" fontId="16" fillId="0" borderId="67" xfId="1" applyNumberFormat="1" applyFont="1" applyBorder="1" applyAlignment="1">
      <alignment horizontal="right" vertical="center" wrapText="1"/>
    </xf>
    <xf numFmtId="166" fontId="16" fillId="0" borderId="73" xfId="1" applyNumberFormat="1" applyFont="1" applyBorder="1" applyAlignment="1">
      <alignment horizontal="right" vertical="center" wrapText="1"/>
    </xf>
    <xf numFmtId="3" fontId="16" fillId="0" borderId="67" xfId="1" applyNumberFormat="1" applyFont="1" applyBorder="1" applyAlignment="1">
      <alignment vertical="center"/>
    </xf>
    <xf numFmtId="0" fontId="16" fillId="0" borderId="71" xfId="1" applyFont="1" applyBorder="1" applyAlignment="1">
      <alignment vertical="center"/>
    </xf>
    <xf numFmtId="0" fontId="17" fillId="0" borderId="71" xfId="1" applyFont="1" applyBorder="1" applyAlignment="1">
      <alignment vertical="center"/>
    </xf>
    <xf numFmtId="166" fontId="17" fillId="0" borderId="75" xfId="1" applyNumberFormat="1" applyFont="1" applyBorder="1" applyAlignment="1">
      <alignment horizontal="right" vertical="center"/>
    </xf>
    <xf numFmtId="3" fontId="20" fillId="0" borderId="67" xfId="1" applyNumberFormat="1" applyFont="1" applyBorder="1" applyAlignment="1">
      <alignment horizontal="right" vertical="center"/>
    </xf>
    <xf numFmtId="165" fontId="5" fillId="0" borderId="27" xfId="2" applyNumberFormat="1" applyFont="1" applyBorder="1" applyAlignment="1">
      <alignment horizontal="right" vertical="center" wrapText="1"/>
    </xf>
    <xf numFmtId="165" fontId="5" fillId="0" borderId="25" xfId="2" applyNumberFormat="1" applyFont="1" applyBorder="1" applyAlignment="1">
      <alignment horizontal="right" vertical="center" wrapText="1"/>
    </xf>
    <xf numFmtId="165" fontId="4" fillId="0" borderId="25" xfId="2" applyNumberFormat="1" applyFont="1" applyBorder="1" applyAlignment="1">
      <alignment horizontal="right" vertical="center" wrapText="1"/>
    </xf>
    <xf numFmtId="165" fontId="4" fillId="0" borderId="2" xfId="2" applyNumberFormat="1" applyFont="1" applyBorder="1" applyAlignment="1">
      <alignment horizontal="right" vertical="top" wrapText="1"/>
    </xf>
    <xf numFmtId="165" fontId="4" fillId="0" borderId="2" xfId="2" applyNumberFormat="1" applyFont="1" applyBorder="1" applyAlignment="1">
      <alignment horizontal="right" vertical="center" wrapText="1"/>
    </xf>
    <xf numFmtId="165" fontId="5" fillId="0" borderId="2" xfId="2" applyNumberFormat="1" applyFont="1" applyBorder="1" applyAlignment="1">
      <alignment horizontal="right" vertical="center" wrapText="1"/>
    </xf>
    <xf numFmtId="165" fontId="1" fillId="0" borderId="5" xfId="2" applyNumberFormat="1" applyFont="1" applyBorder="1" applyAlignment="1">
      <alignment vertical="center" wrapText="1"/>
    </xf>
    <xf numFmtId="165" fontId="4" fillId="0" borderId="35" xfId="2" applyNumberFormat="1" applyFont="1" applyBorder="1" applyAlignment="1">
      <alignment horizontal="right" vertical="center" wrapText="1"/>
    </xf>
    <xf numFmtId="165" fontId="5" fillId="0" borderId="4" xfId="2" applyNumberFormat="1" applyFont="1" applyBorder="1" applyAlignment="1">
      <alignment horizontal="right" vertical="center" wrapText="1"/>
    </xf>
    <xf numFmtId="165" fontId="5" fillId="0" borderId="40" xfId="2" applyNumberFormat="1" applyFont="1" applyBorder="1" applyAlignment="1">
      <alignment horizontal="right" vertical="center" wrapText="1"/>
    </xf>
    <xf numFmtId="165" fontId="7" fillId="0" borderId="2" xfId="2" applyNumberFormat="1" applyFont="1" applyBorder="1" applyAlignment="1">
      <alignment horizontal="center" vertical="center" wrapText="1"/>
    </xf>
    <xf numFmtId="165" fontId="1" fillId="0" borderId="3" xfId="2" applyNumberFormat="1" applyFont="1" applyBorder="1" applyAlignment="1">
      <alignment wrapText="1"/>
    </xf>
    <xf numFmtId="165" fontId="1" fillId="0" borderId="3" xfId="2" applyNumberFormat="1" applyFont="1" applyBorder="1" applyAlignment="1">
      <alignment vertical="top" wrapText="1"/>
    </xf>
    <xf numFmtId="3" fontId="4" fillId="0" borderId="2" xfId="4" applyNumberFormat="1" applyFont="1" applyBorder="1" applyAlignment="1">
      <alignment horizontal="right" vertical="center" wrapText="1"/>
    </xf>
    <xf numFmtId="3" fontId="4" fillId="0" borderId="2" xfId="4" applyNumberFormat="1" applyFont="1" applyBorder="1" applyAlignment="1">
      <alignment horizontal="right" vertical="top" wrapText="1"/>
    </xf>
    <xf numFmtId="3" fontId="5" fillId="0" borderId="2" xfId="4" applyNumberFormat="1" applyFont="1" applyBorder="1" applyAlignment="1">
      <alignment horizontal="right" vertical="center" wrapText="1"/>
    </xf>
    <xf numFmtId="3" fontId="4" fillId="0" borderId="40" xfId="4" applyNumberFormat="1" applyFont="1" applyBorder="1" applyAlignment="1">
      <alignment horizontal="right" vertical="center" wrapText="1"/>
    </xf>
    <xf numFmtId="3" fontId="4" fillId="0" borderId="45" xfId="4" applyNumberFormat="1" applyFont="1" applyBorder="1" applyAlignment="1">
      <alignment horizontal="right" vertical="center" wrapText="1"/>
    </xf>
    <xf numFmtId="3" fontId="4" fillId="0" borderId="4" xfId="4" applyNumberFormat="1" applyFont="1" applyBorder="1" applyAlignment="1">
      <alignment horizontal="right" vertical="center" wrapText="1"/>
    </xf>
    <xf numFmtId="169" fontId="5" fillId="0" borderId="2" xfId="4" applyNumberFormat="1" applyFont="1" applyBorder="1" applyAlignment="1">
      <alignment horizontal="right" vertical="center" wrapText="1"/>
    </xf>
    <xf numFmtId="169" fontId="4" fillId="0" borderId="2" xfId="4" applyNumberFormat="1" applyFont="1" applyBorder="1" applyAlignment="1">
      <alignment horizontal="right" vertical="center" wrapText="1"/>
    </xf>
    <xf numFmtId="43" fontId="9" fillId="0" borderId="0" xfId="2" applyFont="1"/>
    <xf numFmtId="170" fontId="9" fillId="0" borderId="0" xfId="1" applyNumberFormat="1"/>
    <xf numFmtId="43" fontId="5" fillId="0" borderId="0" xfId="2" applyNumberFormat="1" applyFont="1" applyBorder="1" applyAlignment="1">
      <alignment horizontal="right" vertical="center" wrapText="1"/>
    </xf>
    <xf numFmtId="165" fontId="4" fillId="0" borderId="27" xfId="2" applyNumberFormat="1" applyFont="1" applyBorder="1" applyAlignment="1">
      <alignment horizontal="right" vertical="top" wrapText="1"/>
    </xf>
    <xf numFmtId="165" fontId="4" fillId="0" borderId="27" xfId="2" applyNumberFormat="1" applyFont="1" applyBorder="1" applyAlignment="1">
      <alignment horizontal="right" vertical="center" wrapText="1"/>
    </xf>
    <xf numFmtId="43" fontId="23" fillId="0" borderId="0" xfId="2" applyFont="1"/>
    <xf numFmtId="0" fontId="9" fillId="3" borderId="0" xfId="1" applyFill="1"/>
    <xf numFmtId="164" fontId="9" fillId="0" borderId="0" xfId="1" applyNumberFormat="1"/>
    <xf numFmtId="165" fontId="16" fillId="0" borderId="48" xfId="2" applyNumberFormat="1" applyFont="1" applyBorder="1" applyAlignment="1">
      <alignment horizontal="right" vertical="top"/>
    </xf>
    <xf numFmtId="165" fontId="16" fillId="0" borderId="53" xfId="2" applyNumberFormat="1" applyFont="1" applyBorder="1" applyAlignment="1">
      <alignment horizontal="right" vertical="top"/>
    </xf>
    <xf numFmtId="165" fontId="16" fillId="0" borderId="54" xfId="2" applyNumberFormat="1" applyFont="1" applyBorder="1" applyAlignment="1">
      <alignment horizontal="right" vertical="top"/>
    </xf>
    <xf numFmtId="3" fontId="9" fillId="0" borderId="0" xfId="1" applyNumberFormat="1"/>
    <xf numFmtId="43" fontId="14" fillId="0" borderId="0" xfId="2" applyFont="1"/>
    <xf numFmtId="0" fontId="23" fillId="3" borderId="0" xfId="1" applyFont="1" applyFill="1"/>
    <xf numFmtId="164" fontId="23" fillId="3" borderId="0" xfId="1" applyNumberFormat="1" applyFont="1" applyFill="1"/>
    <xf numFmtId="3" fontId="0" fillId="4" borderId="0" xfId="0" applyNumberFormat="1" applyFill="1" applyAlignment="1">
      <alignment horizontal="center"/>
    </xf>
    <xf numFmtId="3" fontId="14" fillId="4" borderId="77" xfId="0" applyNumberFormat="1" applyFont="1" applyFill="1" applyBorder="1" applyAlignment="1">
      <alignment horizontal="right" vertical="top" wrapText="1"/>
    </xf>
    <xf numFmtId="3" fontId="14" fillId="4" borderId="78" xfId="0" applyNumberFormat="1" applyFont="1" applyFill="1" applyBorder="1" applyAlignment="1">
      <alignment horizontal="right" vertical="top" wrapText="1"/>
    </xf>
    <xf numFmtId="4" fontId="5" fillId="0" borderId="2" xfId="4" applyNumberFormat="1" applyFont="1" applyBorder="1" applyAlignment="1">
      <alignment horizontal="right" vertical="center" wrapText="1"/>
    </xf>
    <xf numFmtId="171" fontId="0" fillId="0" borderId="0" xfId="0" applyNumberFormat="1"/>
    <xf numFmtId="2" fontId="5" fillId="0" borderId="27" xfId="0" applyNumberFormat="1" applyFont="1" applyBorder="1" applyAlignment="1">
      <alignment horizontal="right" vertical="center" wrapText="1"/>
    </xf>
    <xf numFmtId="1" fontId="4" fillId="0" borderId="27" xfId="0" applyNumberFormat="1" applyFont="1" applyBorder="1" applyAlignment="1">
      <alignment horizontal="right" vertical="center" wrapText="1"/>
    </xf>
    <xf numFmtId="4" fontId="9" fillId="3" borderId="0" xfId="1" applyNumberFormat="1" applyFill="1"/>
    <xf numFmtId="165" fontId="1" fillId="0" borderId="0" xfId="0" applyNumberFormat="1" applyFont="1" applyAlignment="1">
      <alignment vertical="center" wrapText="1"/>
    </xf>
    <xf numFmtId="165" fontId="0" fillId="0" borderId="0" xfId="0" applyNumberFormat="1"/>
    <xf numFmtId="3" fontId="5" fillId="0" borderId="27" xfId="0" applyNumberFormat="1" applyFont="1" applyBorder="1" applyAlignment="1">
      <alignment horizontal="right" vertical="center" wrapText="1"/>
    </xf>
    <xf numFmtId="3" fontId="17" fillId="0" borderId="52" xfId="1" applyNumberFormat="1" applyFont="1" applyBorder="1" applyAlignment="1">
      <alignment horizontal="right" vertical="center"/>
    </xf>
    <xf numFmtId="3" fontId="16" fillId="0" borderId="49" xfId="1" applyNumberFormat="1" applyFont="1" applyBorder="1" applyAlignment="1">
      <alignment horizontal="right" vertical="center"/>
    </xf>
    <xf numFmtId="3" fontId="16" fillId="0" borderId="49" xfId="1" applyNumberFormat="1" applyFont="1" applyBorder="1" applyAlignment="1">
      <alignment horizontal="right" vertical="top"/>
    </xf>
    <xf numFmtId="0" fontId="27" fillId="0" borderId="0" xfId="0" applyFont="1" applyAlignment="1">
      <alignment vertical="top"/>
    </xf>
    <xf numFmtId="0" fontId="28" fillId="0" borderId="13" xfId="0" applyFont="1" applyBorder="1" applyAlignment="1">
      <alignment horizontal="right" vertical="top" wrapText="1"/>
    </xf>
    <xf numFmtId="0" fontId="28" fillId="0" borderId="17" xfId="0" applyFont="1" applyBorder="1" applyAlignment="1">
      <alignment horizontal="right" vertical="top" wrapText="1"/>
    </xf>
    <xf numFmtId="0" fontId="28" fillId="0" borderId="18" xfId="0" applyFont="1" applyBorder="1" applyAlignment="1">
      <alignment horizontal="right" vertical="top" wrapText="1"/>
    </xf>
    <xf numFmtId="4" fontId="29" fillId="0" borderId="13" xfId="0" applyNumberFormat="1" applyFont="1" applyBorder="1" applyAlignment="1">
      <alignment horizontal="right" vertical="top" wrapText="1"/>
    </xf>
    <xf numFmtId="4" fontId="24" fillId="2" borderId="13" xfId="0" applyNumberFormat="1" applyFont="1" applyFill="1" applyBorder="1" applyAlignment="1">
      <alignment horizontal="right" vertical="top" wrapText="1"/>
    </xf>
    <xf numFmtId="4" fontId="28" fillId="0" borderId="13" xfId="0" applyNumberFormat="1" applyFont="1" applyBorder="1" applyAlignment="1">
      <alignment horizontal="right" vertical="top" wrapText="1"/>
    </xf>
    <xf numFmtId="0" fontId="28" fillId="2" borderId="13" xfId="0" applyFont="1" applyFill="1" applyBorder="1" applyAlignment="1">
      <alignment horizontal="center" vertical="top"/>
    </xf>
    <xf numFmtId="3" fontId="16" fillId="0" borderId="48" xfId="1" applyNumberFormat="1" applyFont="1" applyBorder="1" applyAlignment="1">
      <alignment horizontal="right"/>
    </xf>
    <xf numFmtId="3" fontId="16" fillId="0" borderId="53" xfId="1" applyNumberFormat="1" applyFont="1" applyBorder="1" applyAlignment="1">
      <alignment horizontal="right"/>
    </xf>
    <xf numFmtId="3" fontId="16" fillId="0" borderId="54" xfId="1" applyNumberFormat="1" applyFont="1" applyBorder="1" applyAlignment="1">
      <alignment horizontal="right"/>
    </xf>
    <xf numFmtId="3" fontId="16" fillId="0" borderId="48" xfId="1" applyNumberFormat="1" applyFont="1" applyBorder="1" applyAlignment="1">
      <alignment horizontal="right" vertical="top"/>
    </xf>
    <xf numFmtId="3" fontId="16" fillId="0" borderId="53" xfId="1" applyNumberFormat="1" applyFont="1" applyBorder="1" applyAlignment="1">
      <alignment horizontal="right" vertical="top"/>
    </xf>
    <xf numFmtId="3" fontId="16" fillId="0" borderId="54" xfId="1" applyNumberFormat="1" applyFont="1" applyBorder="1" applyAlignment="1">
      <alignment horizontal="right" vertical="top"/>
    </xf>
    <xf numFmtId="3" fontId="17" fillId="0" borderId="49" xfId="2" applyNumberFormat="1" applyFont="1" applyBorder="1" applyAlignment="1">
      <alignment horizontal="right" vertical="center"/>
    </xf>
    <xf numFmtId="3" fontId="16" fillId="0" borderId="49" xfId="2" applyNumberFormat="1" applyFont="1" applyBorder="1" applyAlignment="1">
      <alignment horizontal="right" vertical="center"/>
    </xf>
    <xf numFmtId="3" fontId="17" fillId="0" borderId="52" xfId="2" applyNumberFormat="1" applyFont="1" applyBorder="1" applyAlignment="1">
      <alignment horizontal="right" vertical="center"/>
    </xf>
    <xf numFmtId="0" fontId="28" fillId="2" borderId="13" xfId="0" applyFont="1" applyFill="1" applyBorder="1" applyAlignment="1">
      <alignment horizontal="center" vertical="top"/>
    </xf>
    <xf numFmtId="4" fontId="28" fillId="0" borderId="13" xfId="0" applyNumberFormat="1" applyFont="1" applyBorder="1" applyAlignment="1">
      <alignment horizontal="right" vertical="top" wrapText="1"/>
    </xf>
    <xf numFmtId="2" fontId="28" fillId="0" borderId="13" xfId="0" applyNumberFormat="1" applyFont="1" applyBorder="1" applyAlignment="1">
      <alignment horizontal="right" vertical="top" wrapText="1"/>
    </xf>
    <xf numFmtId="4" fontId="24" fillId="2" borderId="1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17" fillId="0" borderId="52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3" fontId="0" fillId="0" borderId="0" xfId="2" applyFont="1"/>
    <xf numFmtId="43" fontId="5" fillId="0" borderId="25" xfId="2" applyFont="1" applyBorder="1" applyAlignment="1">
      <alignment horizontal="right" vertical="center" wrapText="1"/>
    </xf>
    <xf numFmtId="165" fontId="4" fillId="0" borderId="36" xfId="2" applyNumberFormat="1" applyFont="1" applyBorder="1" applyAlignment="1">
      <alignment horizontal="right" vertical="center" wrapText="1"/>
    </xf>
    <xf numFmtId="165" fontId="0" fillId="0" borderId="0" xfId="2" applyNumberFormat="1" applyFont="1"/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30" fillId="0" borderId="0" xfId="0" applyFont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horizontal="right" vertical="center" wrapText="1"/>
    </xf>
    <xf numFmtId="0" fontId="31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33" fillId="5" borderId="0" xfId="0" applyFont="1" applyFill="1" applyAlignment="1">
      <alignment horizontal="right" vertical="center" wrapText="1"/>
    </xf>
    <xf numFmtId="0" fontId="33" fillId="5" borderId="9" xfId="0" applyFont="1" applyFill="1" applyBorder="1" applyAlignment="1">
      <alignment horizontal="right" vertical="center" wrapText="1"/>
    </xf>
    <xf numFmtId="0" fontId="31" fillId="5" borderId="79" xfId="0" applyFont="1" applyFill="1" applyBorder="1" applyAlignment="1">
      <alignment horizontal="right" vertical="center" wrapText="1"/>
    </xf>
    <xf numFmtId="0" fontId="33" fillId="5" borderId="0" xfId="0" applyFont="1" applyFill="1" applyBorder="1" applyAlignment="1">
      <alignment horizontal="right" vertical="center" wrapText="1"/>
    </xf>
    <xf numFmtId="43" fontId="0" fillId="0" borderId="0" xfId="2" applyFont="1" applyAlignment="1">
      <alignment horizontal="right"/>
    </xf>
    <xf numFmtId="0" fontId="11" fillId="0" borderId="0" xfId="0" applyFont="1"/>
    <xf numFmtId="4" fontId="0" fillId="0" borderId="0" xfId="0" applyNumberFormat="1" applyFont="1"/>
    <xf numFmtId="0" fontId="0" fillId="0" borderId="49" xfId="0" applyBorder="1"/>
    <xf numFmtId="43" fontId="0" fillId="0" borderId="49" xfId="2" applyFont="1" applyBorder="1" applyAlignment="1">
      <alignment horizontal="right"/>
    </xf>
    <xf numFmtId="43" fontId="0" fillId="0" borderId="49" xfId="2" applyFont="1" applyBorder="1"/>
    <xf numFmtId="43" fontId="0" fillId="0" borderId="49" xfId="2" applyNumberFormat="1" applyFont="1" applyBorder="1"/>
    <xf numFmtId="43" fontId="11" fillId="0" borderId="49" xfId="2" applyFont="1" applyBorder="1" applyAlignment="1">
      <alignment horizontal="right"/>
    </xf>
    <xf numFmtId="43" fontId="11" fillId="0" borderId="49" xfId="0" applyNumberFormat="1" applyFont="1" applyBorder="1"/>
    <xf numFmtId="43" fontId="11" fillId="0" borderId="49" xfId="2" applyNumberFormat="1" applyFont="1" applyBorder="1"/>
    <xf numFmtId="43" fontId="0" fillId="0" borderId="0" xfId="0" applyNumberFormat="1"/>
    <xf numFmtId="43" fontId="33" fillId="5" borderId="0" xfId="2" applyFont="1" applyFill="1" applyBorder="1" applyAlignment="1">
      <alignment horizontal="right" vertical="center" wrapText="1"/>
    </xf>
    <xf numFmtId="4" fontId="33" fillId="5" borderId="0" xfId="0" applyNumberFormat="1" applyFont="1" applyFill="1" applyBorder="1" applyAlignment="1">
      <alignment horizontal="right" vertical="center" wrapText="1"/>
    </xf>
    <xf numFmtId="43" fontId="33" fillId="5" borderId="0" xfId="0" applyNumberFormat="1" applyFont="1" applyFill="1" applyBorder="1" applyAlignment="1">
      <alignment horizontal="right" vertical="center" wrapText="1"/>
    </xf>
    <xf numFmtId="0" fontId="18" fillId="0" borderId="0" xfId="1" applyFont="1" applyAlignment="1">
      <alignment vertical="top"/>
    </xf>
    <xf numFmtId="0" fontId="9" fillId="4" borderId="0" xfId="1" applyFill="1"/>
    <xf numFmtId="0" fontId="14" fillId="4" borderId="13" xfId="1" applyFont="1" applyFill="1" applyBorder="1" applyAlignment="1">
      <alignment horizontal="right" vertical="top" wrapText="1"/>
    </xf>
    <xf numFmtId="4" fontId="14" fillId="4" borderId="13" xfId="1" applyNumberFormat="1" applyFont="1" applyFill="1" applyBorder="1" applyAlignment="1">
      <alignment horizontal="right" vertical="top" wrapText="1"/>
    </xf>
    <xf numFmtId="0" fontId="14" fillId="4" borderId="17" xfId="1" applyFont="1" applyFill="1" applyBorder="1" applyAlignment="1">
      <alignment horizontal="right" vertical="top" wrapText="1"/>
    </xf>
    <xf numFmtId="0" fontId="14" fillId="4" borderId="18" xfId="1" applyFont="1" applyFill="1" applyBorder="1" applyAlignment="1">
      <alignment horizontal="right" vertical="top" wrapText="1"/>
    </xf>
    <xf numFmtId="0" fontId="9" fillId="4" borderId="13" xfId="1" applyFill="1" applyBorder="1" applyAlignment="1">
      <alignment horizontal="right" vertical="top" wrapText="1"/>
    </xf>
    <xf numFmtId="4" fontId="9" fillId="4" borderId="13" xfId="1" applyNumberFormat="1" applyFill="1" applyBorder="1" applyAlignment="1">
      <alignment horizontal="right" vertical="top" wrapText="1"/>
    </xf>
    <xf numFmtId="0" fontId="9" fillId="4" borderId="17" xfId="1" applyFill="1" applyBorder="1" applyAlignment="1">
      <alignment horizontal="right" vertical="top" wrapText="1"/>
    </xf>
    <xf numFmtId="0" fontId="9" fillId="4" borderId="18" xfId="1" applyFill="1" applyBorder="1" applyAlignment="1">
      <alignment horizontal="right" vertical="top" wrapText="1"/>
    </xf>
    <xf numFmtId="0" fontId="18" fillId="4" borderId="13" xfId="1" applyFont="1" applyFill="1" applyBorder="1" applyAlignment="1">
      <alignment horizontal="right" vertical="top" wrapText="1"/>
    </xf>
    <xf numFmtId="4" fontId="18" fillId="4" borderId="13" xfId="1" applyNumberFormat="1" applyFont="1" applyFill="1" applyBorder="1" applyAlignment="1">
      <alignment horizontal="right" vertical="top" wrapText="1"/>
    </xf>
    <xf numFmtId="0" fontId="18" fillId="4" borderId="17" xfId="1" applyFont="1" applyFill="1" applyBorder="1" applyAlignment="1">
      <alignment horizontal="right" vertical="top" wrapText="1"/>
    </xf>
    <xf numFmtId="0" fontId="18" fillId="4" borderId="18" xfId="1" applyFont="1" applyFill="1" applyBorder="1" applyAlignment="1">
      <alignment horizontal="right" vertical="top" wrapText="1"/>
    </xf>
    <xf numFmtId="0" fontId="14" fillId="6" borderId="13" xfId="1" applyFont="1" applyFill="1" applyBorder="1" applyAlignment="1">
      <alignment horizontal="right" vertical="top" wrapText="1"/>
    </xf>
    <xf numFmtId="4" fontId="14" fillId="6" borderId="13" xfId="1" applyNumberFormat="1" applyFont="1" applyFill="1" applyBorder="1" applyAlignment="1">
      <alignment horizontal="right" vertical="top" wrapText="1"/>
    </xf>
    <xf numFmtId="0" fontId="14" fillId="6" borderId="17" xfId="1" applyFont="1" applyFill="1" applyBorder="1" applyAlignment="1">
      <alignment horizontal="right" vertical="top" wrapText="1"/>
    </xf>
    <xf numFmtId="0" fontId="14" fillId="6" borderId="18" xfId="1" applyFont="1" applyFill="1" applyBorder="1" applyAlignment="1">
      <alignment horizontal="right" vertical="top" wrapText="1"/>
    </xf>
    <xf numFmtId="4" fontId="9" fillId="4" borderId="0" xfId="1" applyNumberFormat="1" applyFill="1"/>
    <xf numFmtId="0" fontId="1" fillId="0" borderId="81" xfId="0" applyFont="1" applyBorder="1" applyAlignment="1">
      <alignment vertical="top" wrapText="1" indent="2"/>
    </xf>
    <xf numFmtId="0" fontId="1" fillId="0" borderId="81" xfId="0" applyFont="1" applyBorder="1" applyAlignment="1">
      <alignment horizontal="right" vertical="top" wrapText="1"/>
    </xf>
    <xf numFmtId="172" fontId="33" fillId="5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7" borderId="81" xfId="0" applyFont="1" applyFill="1" applyBorder="1" applyAlignment="1">
      <alignment vertical="top" wrapText="1"/>
    </xf>
    <xf numFmtId="0" fontId="1" fillId="8" borderId="81" xfId="0" applyFont="1" applyFill="1" applyBorder="1" applyAlignment="1">
      <alignment vertical="top" wrapText="1"/>
    </xf>
    <xf numFmtId="0" fontId="1" fillId="8" borderId="81" xfId="0" applyFont="1" applyFill="1" applyBorder="1" applyAlignment="1">
      <alignment horizontal="right" vertical="top" wrapText="1"/>
    </xf>
    <xf numFmtId="0" fontId="6" fillId="7" borderId="81" xfId="0" applyFont="1" applyFill="1" applyBorder="1" applyAlignment="1">
      <alignment horizontal="right" vertical="top" wrapText="1"/>
    </xf>
    <xf numFmtId="0" fontId="1" fillId="9" borderId="81" xfId="0" applyFont="1" applyFill="1" applyBorder="1" applyAlignment="1">
      <alignment vertical="top" wrapText="1"/>
    </xf>
    <xf numFmtId="0" fontId="1" fillId="9" borderId="81" xfId="0" applyFont="1" applyFill="1" applyBorder="1" applyAlignment="1">
      <alignment horizontal="right" vertical="top" wrapText="1"/>
    </xf>
    <xf numFmtId="0" fontId="1" fillId="0" borderId="81" xfId="0" applyFont="1" applyBorder="1" applyAlignment="1">
      <alignment vertical="top" wrapText="1" indent="1"/>
    </xf>
    <xf numFmtId="172" fontId="33" fillId="5" borderId="9" xfId="0" applyNumberFormat="1" applyFont="1" applyFill="1" applyBorder="1" applyAlignment="1">
      <alignment horizontal="right" vertical="center" wrapText="1"/>
    </xf>
    <xf numFmtId="172" fontId="31" fillId="5" borderId="79" xfId="0" applyNumberFormat="1" applyFont="1" applyFill="1" applyBorder="1" applyAlignment="1">
      <alignment horizontal="right" vertical="center" wrapText="1"/>
    </xf>
    <xf numFmtId="4" fontId="24" fillId="2" borderId="13" xfId="0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vertical="top" wrapText="1" indent="1"/>
    </xf>
    <xf numFmtId="4" fontId="28" fillId="0" borderId="13" xfId="0" applyNumberFormat="1" applyFont="1" applyBorder="1" applyAlignment="1">
      <alignment horizontal="right" vertical="top" wrapText="1"/>
    </xf>
    <xf numFmtId="0" fontId="0" fillId="0" borderId="13" xfId="0" applyBorder="1" applyAlignment="1">
      <alignment vertical="top" wrapText="1" indent="2"/>
    </xf>
    <xf numFmtId="0" fontId="24" fillId="2" borderId="13" xfId="0" applyFont="1" applyFill="1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 wrapText="1" indent="4"/>
    </xf>
    <xf numFmtId="0" fontId="0" fillId="0" borderId="13" xfId="0" applyBorder="1" applyAlignment="1">
      <alignment vertical="top" wrapText="1" indent="3"/>
    </xf>
    <xf numFmtId="2" fontId="28" fillId="0" borderId="13" xfId="0" applyNumberFormat="1" applyFont="1" applyBorder="1" applyAlignment="1">
      <alignment horizontal="right" vertical="top" wrapText="1"/>
    </xf>
    <xf numFmtId="0" fontId="28" fillId="2" borderId="13" xfId="0" applyFont="1" applyFill="1" applyBorder="1" applyAlignment="1">
      <alignment horizontal="center" vertical="top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top" wrapText="1"/>
    </xf>
    <xf numFmtId="0" fontId="27" fillId="2" borderId="12" xfId="0" applyFont="1" applyFill="1" applyBorder="1" applyAlignment="1">
      <alignment vertical="top" wrapText="1"/>
    </xf>
    <xf numFmtId="0" fontId="27" fillId="2" borderId="14" xfId="0" applyFont="1" applyFill="1" applyBorder="1" applyAlignment="1">
      <alignment vertical="top" wrapText="1"/>
    </xf>
    <xf numFmtId="0" fontId="27" fillId="2" borderId="15" xfId="0" applyFont="1" applyFill="1" applyBorder="1" applyAlignment="1">
      <alignment vertical="top" wrapText="1"/>
    </xf>
    <xf numFmtId="0" fontId="27" fillId="2" borderId="16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 indent="3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0" fontId="7" fillId="0" borderId="2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22" xfId="2" applyNumberFormat="1" applyFont="1" applyBorder="1" applyAlignment="1">
      <alignment horizontal="center" vertical="top" wrapText="1"/>
    </xf>
    <xf numFmtId="165" fontId="4" fillId="0" borderId="4" xfId="2" applyNumberFormat="1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18" fillId="4" borderId="13" xfId="1" applyNumberFormat="1" applyFont="1" applyFill="1" applyBorder="1" applyAlignment="1">
      <alignment horizontal="right" vertical="top" wrapText="1"/>
    </xf>
    <xf numFmtId="0" fontId="9" fillId="4" borderId="13" xfId="1" applyFill="1" applyBorder="1" applyAlignment="1">
      <alignment vertical="top" wrapText="1" indent="2"/>
    </xf>
    <xf numFmtId="4" fontId="9" fillId="4" borderId="13" xfId="1" applyNumberFormat="1" applyFill="1" applyBorder="1" applyAlignment="1">
      <alignment horizontal="right" vertical="top" wrapText="1"/>
    </xf>
    <xf numFmtId="0" fontId="18" fillId="4" borderId="13" xfId="1" applyFont="1" applyFill="1" applyBorder="1" applyAlignment="1">
      <alignment vertical="top"/>
    </xf>
    <xf numFmtId="0" fontId="14" fillId="6" borderId="13" xfId="1" applyFont="1" applyFill="1" applyBorder="1" applyAlignment="1">
      <alignment vertical="top" wrapText="1" indent="1"/>
    </xf>
    <xf numFmtId="4" fontId="14" fillId="6" borderId="13" xfId="1" applyNumberFormat="1" applyFont="1" applyFill="1" applyBorder="1" applyAlignment="1">
      <alignment horizontal="right" vertical="top" wrapText="1"/>
    </xf>
    <xf numFmtId="0" fontId="12" fillId="4" borderId="12" xfId="1" applyFont="1" applyFill="1" applyBorder="1" applyAlignment="1">
      <alignment horizontal="center" vertical="top"/>
    </xf>
    <xf numFmtId="0" fontId="12" fillId="4" borderId="14" xfId="1" applyFont="1" applyFill="1" applyBorder="1" applyAlignment="1">
      <alignment horizontal="center" vertical="top"/>
    </xf>
    <xf numFmtId="0" fontId="12" fillId="4" borderId="16" xfId="1" applyFont="1" applyFill="1" applyBorder="1" applyAlignment="1">
      <alignment horizontal="center" vertical="top"/>
    </xf>
    <xf numFmtId="0" fontId="14" fillId="4" borderId="13" xfId="1" applyFont="1" applyFill="1" applyBorder="1" applyAlignment="1">
      <alignment vertical="top" wrapText="1"/>
    </xf>
    <xf numFmtId="4" fontId="14" fillId="4" borderId="13" xfId="1" applyNumberFormat="1" applyFont="1" applyFill="1" applyBorder="1" applyAlignment="1">
      <alignment horizontal="right" vertical="top" wrapText="1"/>
    </xf>
    <xf numFmtId="0" fontId="18" fillId="4" borderId="12" xfId="1" applyFont="1" applyFill="1" applyBorder="1" applyAlignment="1">
      <alignment vertical="top" wrapText="1"/>
    </xf>
    <xf numFmtId="0" fontId="18" fillId="4" borderId="14" xfId="1" applyFont="1" applyFill="1" applyBorder="1" applyAlignment="1">
      <alignment vertical="top" wrapText="1"/>
    </xf>
    <xf numFmtId="0" fontId="18" fillId="4" borderId="15" xfId="1" applyFont="1" applyFill="1" applyBorder="1" applyAlignment="1">
      <alignment vertical="top" wrapText="1"/>
    </xf>
    <xf numFmtId="0" fontId="18" fillId="4" borderId="16" xfId="1" applyFont="1" applyFill="1" applyBorder="1" applyAlignment="1">
      <alignment vertical="top" wrapText="1"/>
    </xf>
    <xf numFmtId="0" fontId="12" fillId="4" borderId="80" xfId="1" applyFont="1" applyFill="1" applyBorder="1" applyAlignment="1">
      <alignment horizontal="center" vertical="top"/>
    </xf>
    <xf numFmtId="0" fontId="35" fillId="0" borderId="0" xfId="1" applyFont="1" applyAlignment="1">
      <alignment wrapText="1"/>
    </xf>
    <xf numFmtId="0" fontId="36" fillId="0" borderId="0" xfId="1" applyFont="1" applyAlignment="1">
      <alignment wrapText="1"/>
    </xf>
    <xf numFmtId="0" fontId="14" fillId="0" borderId="0" xfId="1" applyFont="1" applyAlignment="1">
      <alignment vertical="top" wrapText="1"/>
    </xf>
    <xf numFmtId="0" fontId="18" fillId="4" borderId="13" xfId="1" applyFont="1" applyFill="1" applyBorder="1" applyAlignment="1">
      <alignment vertical="top" wrapText="1"/>
    </xf>
    <xf numFmtId="0" fontId="12" fillId="4" borderId="13" xfId="1" applyFont="1" applyFill="1" applyBorder="1" applyAlignment="1">
      <alignment horizontal="center" vertical="top"/>
    </xf>
    <xf numFmtId="0" fontId="9" fillId="4" borderId="13" xfId="1" applyFill="1" applyBorder="1" applyAlignment="1">
      <alignment vertical="top" wrapText="1" indent="1"/>
    </xf>
    <xf numFmtId="0" fontId="6" fillId="0" borderId="0" xfId="0" applyFont="1" applyAlignment="1">
      <alignment vertical="top" wrapText="1"/>
    </xf>
    <xf numFmtId="0" fontId="4" fillId="7" borderId="82" xfId="0" applyFont="1" applyFill="1" applyBorder="1" applyAlignment="1">
      <alignment horizontal="center" vertical="top" wrapText="1"/>
    </xf>
    <xf numFmtId="0" fontId="4" fillId="7" borderId="83" xfId="0" applyFont="1" applyFill="1" applyBorder="1" applyAlignment="1">
      <alignment horizontal="center" vertical="top" wrapText="1"/>
    </xf>
    <xf numFmtId="0" fontId="4" fillId="7" borderId="84" xfId="0" applyFont="1" applyFill="1" applyBorder="1" applyAlignment="1">
      <alignment horizontal="center" vertical="top" wrapText="1"/>
    </xf>
    <xf numFmtId="0" fontId="4" fillId="7" borderId="85" xfId="0" applyFont="1" applyFill="1" applyBorder="1" applyAlignment="1">
      <alignment horizontal="center" vertical="top" wrapText="1"/>
    </xf>
    <xf numFmtId="0" fontId="9" fillId="4" borderId="17" xfId="1" applyFill="1" applyBorder="1" applyAlignment="1">
      <alignment vertical="top" wrapText="1" indent="2"/>
    </xf>
    <xf numFmtId="0" fontId="9" fillId="4" borderId="86" xfId="1" applyFill="1" applyBorder="1" applyAlignment="1">
      <alignment vertical="top" wrapText="1" indent="2"/>
    </xf>
    <xf numFmtId="0" fontId="9" fillId="4" borderId="18" xfId="1" applyFill="1" applyBorder="1" applyAlignment="1">
      <alignment vertical="top" wrapText="1" indent="2"/>
    </xf>
    <xf numFmtId="0" fontId="18" fillId="4" borderId="17" xfId="1" applyFont="1" applyFill="1" applyBorder="1" applyAlignment="1">
      <alignment vertical="top"/>
    </xf>
    <xf numFmtId="0" fontId="18" fillId="4" borderId="86" xfId="1" applyFont="1" applyFill="1" applyBorder="1" applyAlignment="1">
      <alignment vertical="top"/>
    </xf>
    <xf numFmtId="0" fontId="18" fillId="4" borderId="18" xfId="1" applyFont="1" applyFill="1" applyBorder="1" applyAlignment="1">
      <alignment vertical="top"/>
    </xf>
    <xf numFmtId="0" fontId="1" fillId="0" borderId="0" xfId="0" applyFont="1" applyAlignment="1">
      <alignment horizontal="right" vertical="center" wrapText="1" indent="1"/>
    </xf>
    <xf numFmtId="0" fontId="1" fillId="0" borderId="9" xfId="0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6" fillId="0" borderId="0" xfId="1" applyFont="1"/>
    <xf numFmtId="0" fontId="12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8" fillId="0" borderId="48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top" wrapText="1"/>
    </xf>
    <xf numFmtId="0" fontId="19" fillId="0" borderId="48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0" fontId="16" fillId="0" borderId="49" xfId="1" applyFont="1" applyBorder="1" applyAlignment="1">
      <alignment horizontal="center" vertical="center"/>
    </xf>
    <xf numFmtId="165" fontId="16" fillId="0" borderId="49" xfId="2" applyNumberFormat="1" applyFont="1" applyBorder="1" applyAlignment="1">
      <alignment horizontal="right" vertical="center"/>
    </xf>
    <xf numFmtId="3" fontId="16" fillId="0" borderId="48" xfId="1" applyNumberFormat="1" applyFont="1" applyBorder="1" applyAlignment="1">
      <alignment horizontal="right" vertical="center"/>
    </xf>
    <xf numFmtId="3" fontId="16" fillId="0" borderId="53" xfId="1" applyNumberFormat="1" applyFont="1" applyBorder="1" applyAlignment="1">
      <alignment horizontal="right" vertical="center"/>
    </xf>
    <xf numFmtId="3" fontId="16" fillId="0" borderId="54" xfId="1" applyNumberFormat="1" applyFont="1" applyBorder="1" applyAlignment="1">
      <alignment horizontal="right" vertical="center"/>
    </xf>
    <xf numFmtId="0" fontId="17" fillId="0" borderId="49" xfId="1" applyFont="1" applyBorder="1" applyAlignment="1">
      <alignment horizontal="left" vertical="center"/>
    </xf>
    <xf numFmtId="0" fontId="16" fillId="0" borderId="52" xfId="1" applyFont="1" applyBorder="1" applyAlignment="1">
      <alignment horizontal="center" vertical="center"/>
    </xf>
    <xf numFmtId="3" fontId="17" fillId="0" borderId="52" xfId="1" applyNumberFormat="1" applyFont="1" applyBorder="1" applyAlignment="1">
      <alignment horizontal="right" vertical="center"/>
    </xf>
    <xf numFmtId="165" fontId="17" fillId="0" borderId="49" xfId="2" applyNumberFormat="1" applyFont="1" applyBorder="1" applyAlignment="1">
      <alignment horizontal="right" vertical="center"/>
    </xf>
    <xf numFmtId="0" fontId="16" fillId="0" borderId="49" xfId="1" applyFont="1" applyBorder="1" applyAlignment="1">
      <alignment horizontal="center" vertical="top"/>
    </xf>
    <xf numFmtId="0" fontId="16" fillId="0" borderId="55" xfId="1" applyFont="1" applyBorder="1" applyAlignment="1">
      <alignment horizontal="left" vertical="top"/>
    </xf>
    <xf numFmtId="3" fontId="12" fillId="0" borderId="48" xfId="1" applyNumberFormat="1" applyFont="1" applyBorder="1" applyAlignment="1">
      <alignment horizontal="right" vertical="center"/>
    </xf>
    <xf numFmtId="3" fontId="12" fillId="0" borderId="53" xfId="1" applyNumberFormat="1" applyFont="1" applyBorder="1" applyAlignment="1">
      <alignment horizontal="right" vertical="center"/>
    </xf>
    <xf numFmtId="3" fontId="12" fillId="0" borderId="54" xfId="1" applyNumberFormat="1" applyFont="1" applyBorder="1" applyAlignment="1">
      <alignment horizontal="right" vertical="center"/>
    </xf>
    <xf numFmtId="0" fontId="16" fillId="0" borderId="55" xfId="1" applyFont="1" applyBorder="1" applyAlignment="1">
      <alignment horizontal="left" vertical="center" wrapText="1"/>
    </xf>
    <xf numFmtId="0" fontId="17" fillId="0" borderId="52" xfId="1" applyFont="1" applyBorder="1" applyAlignment="1">
      <alignment horizontal="center" vertical="center"/>
    </xf>
    <xf numFmtId="166" fontId="16" fillId="0" borderId="49" xfId="1" applyNumberFormat="1" applyFont="1" applyBorder="1" applyAlignment="1">
      <alignment horizontal="right" vertical="center"/>
    </xf>
    <xf numFmtId="3" fontId="16" fillId="0" borderId="49" xfId="1" applyNumberFormat="1" applyFont="1" applyBorder="1" applyAlignment="1">
      <alignment horizontal="right" vertical="center"/>
    </xf>
    <xf numFmtId="166" fontId="16" fillId="0" borderId="52" xfId="1" applyNumberFormat="1" applyFont="1" applyBorder="1" applyAlignment="1">
      <alignment horizontal="right" vertical="center"/>
    </xf>
    <xf numFmtId="3" fontId="16" fillId="0" borderId="52" xfId="1" applyNumberFormat="1" applyFont="1" applyBorder="1" applyAlignment="1">
      <alignment horizontal="right" vertical="center"/>
    </xf>
    <xf numFmtId="0" fontId="17" fillId="0" borderId="56" xfId="1" applyFont="1" applyBorder="1" applyAlignment="1">
      <alignment horizontal="left" vertical="center"/>
    </xf>
    <xf numFmtId="0" fontId="16" fillId="0" borderId="56" xfId="1" applyFont="1" applyBorder="1" applyAlignment="1">
      <alignment horizontal="left" vertical="center"/>
    </xf>
    <xf numFmtId="0" fontId="17" fillId="0" borderId="49" xfId="1" applyFont="1" applyBorder="1" applyAlignment="1">
      <alignment horizontal="center" vertical="center"/>
    </xf>
    <xf numFmtId="166" fontId="17" fillId="0" borderId="49" xfId="1" applyNumberFormat="1" applyFont="1" applyBorder="1" applyAlignment="1">
      <alignment horizontal="right" vertical="center"/>
    </xf>
    <xf numFmtId="0" fontId="16" fillId="0" borderId="50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right" vertical="center"/>
    </xf>
    <xf numFmtId="0" fontId="16" fillId="0" borderId="55" xfId="1" applyFont="1" applyBorder="1" applyAlignment="1">
      <alignment horizontal="left" vertical="center"/>
    </xf>
    <xf numFmtId="168" fontId="16" fillId="0" borderId="49" xfId="1" applyNumberFormat="1" applyFont="1" applyBorder="1" applyAlignment="1">
      <alignment horizontal="right" vertical="top"/>
    </xf>
    <xf numFmtId="3" fontId="16" fillId="0" borderId="49" xfId="1" applyNumberFormat="1" applyFont="1" applyBorder="1" applyAlignment="1">
      <alignment horizontal="right" vertical="top"/>
    </xf>
    <xf numFmtId="0" fontId="16" fillId="0" borderId="57" xfId="1" applyFont="1" applyBorder="1"/>
    <xf numFmtId="3" fontId="12" fillId="0" borderId="49" xfId="1" applyNumberFormat="1" applyFont="1" applyBorder="1" applyAlignment="1">
      <alignment horizontal="right" vertical="center"/>
    </xf>
    <xf numFmtId="0" fontId="16" fillId="0" borderId="50" xfId="1" applyFont="1" applyBorder="1" applyAlignment="1">
      <alignment wrapText="1"/>
    </xf>
    <xf numFmtId="0" fontId="16" fillId="0" borderId="49" xfId="1" applyFont="1" applyBorder="1" applyAlignment="1">
      <alignment horizontal="right" vertical="center"/>
    </xf>
    <xf numFmtId="0" fontId="16" fillId="0" borderId="50" xfId="1" applyFont="1" applyBorder="1"/>
    <xf numFmtId="0" fontId="16" fillId="0" borderId="48" xfId="1" applyFont="1" applyBorder="1" applyAlignment="1">
      <alignment horizontal="center" vertical="center"/>
    </xf>
    <xf numFmtId="0" fontId="16" fillId="0" borderId="52" xfId="1" applyFont="1" applyBorder="1" applyAlignment="1">
      <alignment horizontal="left" vertical="center" wrapText="1"/>
    </xf>
    <xf numFmtId="3" fontId="17" fillId="0" borderId="49" xfId="1" applyNumberFormat="1" applyFont="1" applyBorder="1" applyAlignment="1">
      <alignment horizontal="right" vertical="center"/>
    </xf>
    <xf numFmtId="165" fontId="20" fillId="0" borderId="49" xfId="2" applyNumberFormat="1" applyFont="1" applyBorder="1" applyAlignment="1">
      <alignment horizontal="right" vertical="center"/>
    </xf>
    <xf numFmtId="0" fontId="21" fillId="0" borderId="0" xfId="1" applyFont="1" applyAlignment="1">
      <alignment horizontal="center" vertical="top"/>
    </xf>
    <xf numFmtId="0" fontId="17" fillId="0" borderId="47" xfId="1" applyFont="1" applyBorder="1" applyAlignment="1">
      <alignment horizontal="left" wrapText="1"/>
    </xf>
    <xf numFmtId="0" fontId="9" fillId="0" borderId="47" xfId="1" applyBorder="1"/>
    <xf numFmtId="0" fontId="16" fillId="0" borderId="57" xfId="1" applyFont="1" applyBorder="1" applyAlignment="1">
      <alignment horizontal="left" vertical="center" wrapText="1"/>
    </xf>
    <xf numFmtId="0" fontId="16" fillId="0" borderId="47" xfId="1" applyFont="1" applyBorder="1" applyAlignment="1">
      <alignment horizontal="center" vertical="center" wrapText="1"/>
    </xf>
    <xf numFmtId="0" fontId="16" fillId="0" borderId="58" xfId="1" applyFont="1" applyBorder="1" applyAlignment="1">
      <alignment horizontal="center" vertical="center" wrapText="1"/>
    </xf>
    <xf numFmtId="0" fontId="9" fillId="0" borderId="47" xfId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left"/>
    </xf>
    <xf numFmtId="0" fontId="16" fillId="0" borderId="59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16" fillId="0" borderId="64" xfId="1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7" fillId="0" borderId="0" xfId="1" applyFont="1" applyAlignment="1">
      <alignment horizontal="left" wrapText="1"/>
    </xf>
    <xf numFmtId="0" fontId="22" fillId="0" borderId="0" xfId="1" applyFont="1" applyAlignment="1">
      <alignment horizontal="left" vertical="center"/>
    </xf>
    <xf numFmtId="0" fontId="18" fillId="0" borderId="1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6" fillId="0" borderId="59" xfId="1" applyFont="1" applyBorder="1" applyAlignment="1">
      <alignment horizontal="center" vertical="top" wrapText="1"/>
    </xf>
    <xf numFmtId="0" fontId="16" fillId="0" borderId="62" xfId="1" applyFont="1" applyBorder="1" applyAlignment="1">
      <alignment horizontal="center" vertical="top"/>
    </xf>
    <xf numFmtId="0" fontId="16" fillId="0" borderId="58" xfId="1" applyFont="1" applyBorder="1" applyAlignment="1">
      <alignment horizontal="center" vertical="top"/>
    </xf>
    <xf numFmtId="0" fontId="16" fillId="0" borderId="60" xfId="1" applyFont="1" applyBorder="1" applyAlignment="1">
      <alignment horizontal="center" vertical="top" wrapText="1"/>
    </xf>
    <xf numFmtId="0" fontId="9" fillId="0" borderId="66" xfId="1" applyBorder="1" applyAlignment="1">
      <alignment horizontal="center"/>
    </xf>
    <xf numFmtId="0" fontId="9" fillId="0" borderId="67" xfId="1" applyBorder="1" applyAlignment="1">
      <alignment horizontal="center"/>
    </xf>
    <xf numFmtId="0" fontId="17" fillId="0" borderId="66" xfId="1" applyFont="1" applyBorder="1" applyAlignment="1">
      <alignment horizontal="left" vertical="center" wrapText="1"/>
    </xf>
    <xf numFmtId="0" fontId="16" fillId="0" borderId="66" xfId="1" applyFont="1" applyBorder="1" applyAlignment="1">
      <alignment horizontal="center" vertical="center"/>
    </xf>
    <xf numFmtId="0" fontId="16" fillId="0" borderId="66" xfId="1" applyFont="1" applyBorder="1" applyAlignment="1">
      <alignment horizontal="right" vertical="center"/>
    </xf>
    <xf numFmtId="0" fontId="16" fillId="0" borderId="65" xfId="1" applyFont="1" applyBorder="1" applyAlignment="1">
      <alignment horizontal="right" vertical="center"/>
    </xf>
    <xf numFmtId="166" fontId="16" fillId="0" borderId="65" xfId="1" applyNumberFormat="1" applyFont="1" applyBorder="1" applyAlignment="1">
      <alignment horizontal="right" vertical="center"/>
    </xf>
    <xf numFmtId="166" fontId="16" fillId="0" borderId="66" xfId="1" applyNumberFormat="1" applyFont="1" applyBorder="1" applyAlignment="1">
      <alignment horizontal="right" vertical="center"/>
    </xf>
    <xf numFmtId="0" fontId="19" fillId="0" borderId="65" xfId="1" applyFont="1" applyBorder="1" applyAlignment="1">
      <alignment horizontal="center" vertical="center"/>
    </xf>
    <xf numFmtId="0" fontId="19" fillId="0" borderId="66" xfId="1" applyFont="1" applyBorder="1" applyAlignment="1">
      <alignment horizontal="center" vertical="center"/>
    </xf>
    <xf numFmtId="165" fontId="17" fillId="0" borderId="67" xfId="2" applyNumberFormat="1" applyFont="1" applyBorder="1" applyAlignment="1">
      <alignment horizontal="right" vertical="center"/>
    </xf>
    <xf numFmtId="0" fontId="16" fillId="0" borderId="66" xfId="1" applyFont="1" applyBorder="1" applyAlignment="1">
      <alignment horizontal="left" vertical="top" wrapText="1"/>
    </xf>
    <xf numFmtId="0" fontId="16" fillId="0" borderId="66" xfId="1" applyFont="1" applyBorder="1" applyAlignment="1">
      <alignment horizontal="left" vertical="center" wrapText="1"/>
    </xf>
    <xf numFmtId="0" fontId="17" fillId="0" borderId="66" xfId="1" applyFont="1" applyBorder="1" applyAlignment="1">
      <alignment horizontal="center" vertical="center"/>
    </xf>
    <xf numFmtId="0" fontId="17" fillId="0" borderId="66" xfId="1" applyFont="1" applyBorder="1" applyAlignment="1">
      <alignment horizontal="right" vertical="center"/>
    </xf>
    <xf numFmtId="0" fontId="17" fillId="0" borderId="65" xfId="1" applyFont="1" applyBorder="1" applyAlignment="1">
      <alignment horizontal="right" vertical="center"/>
    </xf>
    <xf numFmtId="166" fontId="17" fillId="0" borderId="66" xfId="1" applyNumberFormat="1" applyFont="1" applyBorder="1" applyAlignment="1">
      <alignment horizontal="right" vertical="center"/>
    </xf>
    <xf numFmtId="3" fontId="20" fillId="0" borderId="65" xfId="1" applyNumberFormat="1" applyFont="1" applyBorder="1" applyAlignment="1">
      <alignment horizontal="right" vertical="center"/>
    </xf>
    <xf numFmtId="3" fontId="20" fillId="0" borderId="53" xfId="1" applyNumberFormat="1" applyFont="1" applyBorder="1" applyAlignment="1">
      <alignment horizontal="right" vertical="center"/>
    </xf>
    <xf numFmtId="3" fontId="20" fillId="0" borderId="68" xfId="1" applyNumberFormat="1" applyFont="1" applyBorder="1" applyAlignment="1">
      <alignment horizontal="right" vertical="center"/>
    </xf>
    <xf numFmtId="166" fontId="20" fillId="0" borderId="66" xfId="1" applyNumberFormat="1" applyFont="1" applyBorder="1" applyAlignment="1">
      <alignment horizontal="right" vertical="center"/>
    </xf>
    <xf numFmtId="3" fontId="20" fillId="0" borderId="67" xfId="1" applyNumberFormat="1" applyFont="1" applyBorder="1" applyAlignment="1">
      <alignment horizontal="right" vertical="center"/>
    </xf>
    <xf numFmtId="0" fontId="16" fillId="0" borderId="65" xfId="1" applyFont="1" applyBorder="1" applyAlignment="1">
      <alignment horizontal="center" vertical="center" wrapText="1"/>
    </xf>
    <xf numFmtId="3" fontId="16" fillId="0" borderId="65" xfId="1" applyNumberFormat="1" applyFont="1" applyBorder="1" applyAlignment="1">
      <alignment horizontal="right" vertical="center"/>
    </xf>
    <xf numFmtId="3" fontId="16" fillId="0" borderId="68" xfId="1" applyNumberFormat="1" applyFont="1" applyBorder="1" applyAlignment="1">
      <alignment horizontal="right" vertical="center"/>
    </xf>
    <xf numFmtId="0" fontId="17" fillId="0" borderId="66" xfId="1" applyFont="1" applyBorder="1" applyAlignment="1">
      <alignment horizontal="left" vertical="top" wrapText="1"/>
    </xf>
    <xf numFmtId="0" fontId="17" fillId="0" borderId="65" xfId="1" applyFont="1" applyBorder="1" applyAlignment="1">
      <alignment horizontal="center" vertical="top" wrapText="1"/>
    </xf>
    <xf numFmtId="0" fontId="20" fillId="0" borderId="65" xfId="1" applyFont="1" applyBorder="1" applyAlignment="1">
      <alignment horizontal="right" vertical="center"/>
    </xf>
    <xf numFmtId="0" fontId="17" fillId="0" borderId="65" xfId="1" applyFont="1" applyBorder="1" applyAlignment="1">
      <alignment horizontal="center" vertical="center" wrapText="1"/>
    </xf>
    <xf numFmtId="166" fontId="17" fillId="0" borderId="65" xfId="1" applyNumberFormat="1" applyFont="1" applyBorder="1" applyAlignment="1">
      <alignment horizontal="right" vertical="center"/>
    </xf>
    <xf numFmtId="0" fontId="17" fillId="0" borderId="66" xfId="1" applyFont="1" applyBorder="1" applyAlignment="1">
      <alignment vertical="center"/>
    </xf>
    <xf numFmtId="166" fontId="17" fillId="0" borderId="67" xfId="1" applyNumberFormat="1" applyFont="1" applyBorder="1" applyAlignment="1">
      <alignment horizontal="right" vertical="center"/>
    </xf>
    <xf numFmtId="0" fontId="16" fillId="0" borderId="66" xfId="1" applyFont="1" applyBorder="1" applyAlignment="1">
      <alignment vertical="center"/>
    </xf>
    <xf numFmtId="0" fontId="16" fillId="0" borderId="69" xfId="1" applyFont="1" applyBorder="1" applyAlignment="1">
      <alignment horizontal="left" vertical="center" wrapText="1"/>
    </xf>
    <xf numFmtId="0" fontId="16" fillId="0" borderId="69" xfId="1" applyFont="1" applyBorder="1" applyAlignment="1">
      <alignment horizontal="center" vertical="center"/>
    </xf>
    <xf numFmtId="0" fontId="16" fillId="0" borderId="70" xfId="1" applyFont="1" applyBorder="1" applyAlignment="1">
      <alignment horizontal="right" vertical="center"/>
    </xf>
    <xf numFmtId="166" fontId="16" fillId="0" borderId="69" xfId="1" applyNumberFormat="1" applyFont="1" applyBorder="1" applyAlignment="1">
      <alignment horizontal="right" vertical="center"/>
    </xf>
    <xf numFmtId="166" fontId="17" fillId="0" borderId="71" xfId="1" applyNumberFormat="1" applyFont="1" applyBorder="1" applyAlignment="1">
      <alignment horizontal="right" vertical="center"/>
    </xf>
    <xf numFmtId="0" fontId="18" fillId="0" borderId="62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top" wrapText="1"/>
    </xf>
    <xf numFmtId="0" fontId="16" fillId="0" borderId="64" xfId="1" applyFont="1" applyBorder="1" applyAlignment="1">
      <alignment horizontal="center" vertical="top"/>
    </xf>
    <xf numFmtId="0" fontId="16" fillId="0" borderId="73" xfId="1" applyFont="1" applyBorder="1" applyAlignment="1">
      <alignment horizontal="center" vertical="center" wrapText="1"/>
    </xf>
    <xf numFmtId="0" fontId="16" fillId="0" borderId="73" xfId="1" applyFont="1" applyBorder="1" applyAlignment="1">
      <alignment horizontal="center" vertical="center"/>
    </xf>
    <xf numFmtId="0" fontId="16" fillId="0" borderId="72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right" vertical="center" wrapText="1"/>
    </xf>
    <xf numFmtId="0" fontId="16" fillId="0" borderId="65" xfId="1" applyFont="1" applyBorder="1" applyAlignment="1">
      <alignment horizontal="right" vertical="center" wrapText="1"/>
    </xf>
    <xf numFmtId="166" fontId="16" fillId="0" borderId="66" xfId="1" applyNumberFormat="1" applyFont="1" applyBorder="1" applyAlignment="1">
      <alignment horizontal="right" vertical="center" wrapText="1"/>
    </xf>
    <xf numFmtId="0" fontId="19" fillId="0" borderId="67" xfId="1" applyFont="1" applyBorder="1" applyAlignment="1">
      <alignment horizontal="center" vertical="center"/>
    </xf>
    <xf numFmtId="0" fontId="16" fillId="0" borderId="74" xfId="1" applyFont="1" applyBorder="1" applyAlignment="1">
      <alignment horizontal="left" vertical="center" wrapText="1"/>
    </xf>
    <xf numFmtId="0" fontId="16" fillId="0" borderId="73" xfId="1" applyFont="1" applyBorder="1" applyAlignment="1">
      <alignment horizontal="right" vertical="center"/>
    </xf>
    <xf numFmtId="0" fontId="16" fillId="0" borderId="67" xfId="1" applyFont="1" applyBorder="1" applyAlignment="1">
      <alignment vertical="center"/>
    </xf>
    <xf numFmtId="0" fontId="20" fillId="0" borderId="67" xfId="1" applyFont="1" applyBorder="1" applyAlignment="1">
      <alignment vertical="center"/>
    </xf>
    <xf numFmtId="0" fontId="17" fillId="0" borderId="73" xfId="1" applyFont="1" applyBorder="1" applyAlignment="1">
      <alignment horizontal="center" vertical="center"/>
    </xf>
    <xf numFmtId="3" fontId="20" fillId="0" borderId="73" xfId="1" applyNumberFormat="1" applyFont="1" applyBorder="1" applyAlignment="1">
      <alignment horizontal="right" vertical="center"/>
    </xf>
    <xf numFmtId="0" fontId="20" fillId="0" borderId="73" xfId="1" applyFont="1" applyBorder="1" applyAlignment="1">
      <alignment horizontal="right" vertical="center"/>
    </xf>
    <xf numFmtId="3" fontId="16" fillId="0" borderId="73" xfId="1" applyNumberFormat="1" applyFont="1" applyBorder="1" applyAlignment="1">
      <alignment horizontal="right" vertical="center"/>
    </xf>
    <xf numFmtId="0" fontId="17" fillId="0" borderId="74" xfId="1" applyFont="1" applyBorder="1" applyAlignment="1">
      <alignment horizontal="left" vertical="center" wrapText="1"/>
    </xf>
    <xf numFmtId="3" fontId="17" fillId="0" borderId="73" xfId="1" applyNumberFormat="1" applyFont="1" applyBorder="1" applyAlignment="1">
      <alignment horizontal="right" vertical="center"/>
    </xf>
    <xf numFmtId="0" fontId="17" fillId="0" borderId="69" xfId="1" applyFont="1" applyBorder="1" applyAlignment="1">
      <alignment horizontal="left" vertical="center" wrapText="1"/>
    </xf>
    <xf numFmtId="0" fontId="17" fillId="0" borderId="75" xfId="1" applyFont="1" applyBorder="1" applyAlignment="1">
      <alignment horizontal="center" vertical="center"/>
    </xf>
    <xf numFmtId="3" fontId="17" fillId="0" borderId="75" xfId="1" applyNumberFormat="1" applyFont="1" applyBorder="1" applyAlignment="1">
      <alignment horizontal="right" vertical="center"/>
    </xf>
    <xf numFmtId="0" fontId="18" fillId="0" borderId="61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3" fontId="20" fillId="0" borderId="67" xfId="1" applyNumberFormat="1" applyFont="1" applyBorder="1" applyAlignment="1">
      <alignment vertical="center"/>
    </xf>
    <xf numFmtId="166" fontId="16" fillId="0" borderId="67" xfId="1" applyNumberFormat="1" applyFont="1" applyBorder="1" applyAlignment="1">
      <alignment horizontal="right" vertical="center"/>
    </xf>
    <xf numFmtId="3" fontId="16" fillId="0" borderId="67" xfId="1" applyNumberFormat="1" applyFont="1" applyBorder="1" applyAlignment="1">
      <alignment horizontal="right" vertical="center"/>
    </xf>
    <xf numFmtId="3" fontId="16" fillId="0" borderId="67" xfId="1" applyNumberFormat="1" applyFont="1" applyBorder="1" applyAlignment="1">
      <alignment vertical="center"/>
    </xf>
    <xf numFmtId="166" fontId="20" fillId="0" borderId="67" xfId="1" applyNumberFormat="1" applyFont="1" applyBorder="1" applyAlignment="1">
      <alignment horizontal="right" vertical="center"/>
    </xf>
    <xf numFmtId="166" fontId="17" fillId="0" borderId="73" xfId="1" applyNumberFormat="1" applyFont="1" applyBorder="1" applyAlignment="1">
      <alignment horizontal="right" vertical="center"/>
    </xf>
    <xf numFmtId="0" fontId="17" fillId="0" borderId="67" xfId="1" applyFont="1" applyBorder="1" applyAlignment="1">
      <alignment vertical="center"/>
    </xf>
    <xf numFmtId="0" fontId="17" fillId="0" borderId="73" xfId="1" applyFont="1" applyBorder="1" applyAlignment="1">
      <alignment horizontal="right" vertical="center"/>
    </xf>
    <xf numFmtId="0" fontId="16" fillId="0" borderId="73" xfId="1" applyFont="1" applyBorder="1" applyAlignment="1">
      <alignment horizontal="right" vertical="center" wrapText="1"/>
    </xf>
    <xf numFmtId="166" fontId="16" fillId="0" borderId="67" xfId="1" applyNumberFormat="1" applyFont="1" applyBorder="1" applyAlignment="1">
      <alignment horizontal="right" vertical="center" wrapText="1"/>
    </xf>
    <xf numFmtId="0" fontId="16" fillId="0" borderId="67" xfId="1" applyFont="1" applyBorder="1" applyAlignment="1">
      <alignment vertical="center" wrapText="1"/>
    </xf>
    <xf numFmtId="166" fontId="16" fillId="0" borderId="73" xfId="1" applyNumberFormat="1" applyFont="1" applyBorder="1" applyAlignment="1">
      <alignment horizontal="right" vertical="center" wrapText="1"/>
    </xf>
    <xf numFmtId="0" fontId="16" fillId="0" borderId="70" xfId="1" applyFont="1" applyBorder="1" applyAlignment="1">
      <alignment horizontal="left" vertical="center" wrapText="1"/>
    </xf>
    <xf numFmtId="0" fontId="16" fillId="0" borderId="75" xfId="1" applyFont="1" applyBorder="1" applyAlignment="1">
      <alignment horizontal="center" vertical="center"/>
    </xf>
    <xf numFmtId="0" fontId="16" fillId="0" borderId="75" xfId="1" applyFont="1" applyBorder="1" applyAlignment="1">
      <alignment horizontal="right" vertical="center"/>
    </xf>
    <xf numFmtId="0" fontId="16" fillId="0" borderId="71" xfId="1" applyFont="1" applyBorder="1" applyAlignment="1">
      <alignment vertical="center"/>
    </xf>
    <xf numFmtId="3" fontId="17" fillId="0" borderId="71" xfId="1" applyNumberFormat="1" applyFont="1" applyBorder="1" applyAlignment="1">
      <alignment horizontal="right" vertical="center"/>
    </xf>
    <xf numFmtId="167" fontId="17" fillId="0" borderId="67" xfId="1" applyNumberFormat="1" applyFont="1" applyBorder="1" applyAlignment="1">
      <alignment horizontal="right" vertical="center"/>
    </xf>
    <xf numFmtId="0" fontId="17" fillId="0" borderId="75" xfId="1" applyFont="1" applyBorder="1" applyAlignment="1">
      <alignment horizontal="right" vertical="center"/>
    </xf>
    <xf numFmtId="167" fontId="16" fillId="0" borderId="73" xfId="1" applyNumberFormat="1" applyFont="1" applyBorder="1" applyAlignment="1">
      <alignment horizontal="right" vertical="center"/>
    </xf>
    <xf numFmtId="166" fontId="17" fillId="0" borderId="75" xfId="1" applyNumberFormat="1" applyFont="1" applyBorder="1" applyAlignment="1">
      <alignment horizontal="right" vertical="center"/>
    </xf>
  </cellXfs>
  <cellStyles count="5">
    <cellStyle name="Обычный" xfId="0" builtinId="0"/>
    <cellStyle name="Обычный 2" xfId="1" xr:uid="{00000000-0005-0000-0000-000001000000}"/>
    <cellStyle name="Процентный" xfId="4" builtinId="5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stanova.a\Desktop\&#1060;&#1054;%20&#1079;&#1072;%202020%20&#1075;&#1086;&#1076;\1%20&#1082;&#1074;.%202020%20&#1075;\&#1054;&#1044;&#1044;&#1057;%20&#1079;&#1072;%201%20&#1082;&#1074;.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0"/>
      <sheetName val="1000"/>
      <sheetName val="лист1"/>
      <sheetName val="лист2"/>
    </sheetNames>
    <sheetDataSet>
      <sheetData sheetId="0">
        <row r="1023">
          <cell r="I1023">
            <v>131911019.03319998</v>
          </cell>
        </row>
      </sheetData>
      <sheetData sheetId="1">
        <row r="10">
          <cell r="F10">
            <v>91544313.329999998</v>
          </cell>
        </row>
        <row r="52">
          <cell r="H52">
            <v>930000000</v>
          </cell>
        </row>
      </sheetData>
      <sheetData sheetId="2">
        <row r="46">
          <cell r="AF46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726C-F66E-4BEB-B77B-3E837DD264CF}">
  <sheetPr>
    <outlinePr summaryBelow="0" summaryRight="0"/>
    <pageSetUpPr autoPageBreaks="0" fitToPage="1"/>
  </sheetPr>
  <dimension ref="A1:L154"/>
  <sheetViews>
    <sheetView topLeftCell="A145" workbookViewId="0">
      <selection sqref="A1:L154"/>
    </sheetView>
  </sheetViews>
  <sheetFormatPr defaultRowHeight="11.25" outlineLevelRow="4" x14ac:dyDescent="0.2"/>
  <cols>
    <col min="1" max="1" width="12.5703125" style="18" customWidth="1"/>
    <col min="2" max="2" width="3.5703125" style="18" customWidth="1"/>
    <col min="3" max="3" width="14" style="18" customWidth="1"/>
    <col min="4" max="4" width="2.28515625" style="18" customWidth="1"/>
    <col min="5" max="5" width="13.7109375" style="18" customWidth="1"/>
    <col min="6" max="6" width="16" style="18" customWidth="1"/>
    <col min="7" max="7" width="6.140625" style="18" customWidth="1"/>
    <col min="8" max="8" width="9.85546875" style="18" customWidth="1"/>
    <col min="9" max="10" width="16" style="18" customWidth="1"/>
    <col min="11" max="11" width="1.42578125" style="18" customWidth="1"/>
    <col min="12" max="12" width="14.5703125" style="18" customWidth="1"/>
    <col min="13" max="256" width="9.140625" style="18" customWidth="1"/>
    <col min="257" max="257" width="12.5703125" style="18" customWidth="1"/>
    <col min="258" max="258" width="3.5703125" style="18" customWidth="1"/>
    <col min="259" max="259" width="14" style="18" customWidth="1"/>
    <col min="260" max="260" width="2.28515625" style="18" customWidth="1"/>
    <col min="261" max="261" width="13.7109375" style="18" customWidth="1"/>
    <col min="262" max="262" width="16" style="18" customWidth="1"/>
    <col min="263" max="263" width="6.140625" style="18" customWidth="1"/>
    <col min="264" max="264" width="9.85546875" style="18" customWidth="1"/>
    <col min="265" max="266" width="16" style="18" customWidth="1"/>
    <col min="267" max="267" width="1.42578125" style="18" customWidth="1"/>
    <col min="268" max="268" width="14.5703125" style="18" customWidth="1"/>
    <col min="269" max="512" width="9.140625" style="18"/>
    <col min="513" max="513" width="12.5703125" style="18" customWidth="1"/>
    <col min="514" max="514" width="3.5703125" style="18" customWidth="1"/>
    <col min="515" max="515" width="14" style="18" customWidth="1"/>
    <col min="516" max="516" width="2.28515625" style="18" customWidth="1"/>
    <col min="517" max="517" width="13.7109375" style="18" customWidth="1"/>
    <col min="518" max="518" width="16" style="18" customWidth="1"/>
    <col min="519" max="519" width="6.140625" style="18" customWidth="1"/>
    <col min="520" max="520" width="9.85546875" style="18" customWidth="1"/>
    <col min="521" max="522" width="16" style="18" customWidth="1"/>
    <col min="523" max="523" width="1.42578125" style="18" customWidth="1"/>
    <col min="524" max="524" width="14.5703125" style="18" customWidth="1"/>
    <col min="525" max="768" width="9.140625" style="18"/>
    <col min="769" max="769" width="12.5703125" style="18" customWidth="1"/>
    <col min="770" max="770" width="3.5703125" style="18" customWidth="1"/>
    <col min="771" max="771" width="14" style="18" customWidth="1"/>
    <col min="772" max="772" width="2.28515625" style="18" customWidth="1"/>
    <col min="773" max="773" width="13.7109375" style="18" customWidth="1"/>
    <col min="774" max="774" width="16" style="18" customWidth="1"/>
    <col min="775" max="775" width="6.140625" style="18" customWidth="1"/>
    <col min="776" max="776" width="9.85546875" style="18" customWidth="1"/>
    <col min="777" max="778" width="16" style="18" customWidth="1"/>
    <col min="779" max="779" width="1.42578125" style="18" customWidth="1"/>
    <col min="780" max="780" width="14.5703125" style="18" customWidth="1"/>
    <col min="781" max="1024" width="9.140625" style="18"/>
    <col min="1025" max="1025" width="12.5703125" style="18" customWidth="1"/>
    <col min="1026" max="1026" width="3.5703125" style="18" customWidth="1"/>
    <col min="1027" max="1027" width="14" style="18" customWidth="1"/>
    <col min="1028" max="1028" width="2.28515625" style="18" customWidth="1"/>
    <col min="1029" max="1029" width="13.7109375" style="18" customWidth="1"/>
    <col min="1030" max="1030" width="16" style="18" customWidth="1"/>
    <col min="1031" max="1031" width="6.140625" style="18" customWidth="1"/>
    <col min="1032" max="1032" width="9.85546875" style="18" customWidth="1"/>
    <col min="1033" max="1034" width="16" style="18" customWidth="1"/>
    <col min="1035" max="1035" width="1.42578125" style="18" customWidth="1"/>
    <col min="1036" max="1036" width="14.5703125" style="18" customWidth="1"/>
    <col min="1037" max="1280" width="9.140625" style="18"/>
    <col min="1281" max="1281" width="12.5703125" style="18" customWidth="1"/>
    <col min="1282" max="1282" width="3.5703125" style="18" customWidth="1"/>
    <col min="1283" max="1283" width="14" style="18" customWidth="1"/>
    <col min="1284" max="1284" width="2.28515625" style="18" customWidth="1"/>
    <col min="1285" max="1285" width="13.7109375" style="18" customWidth="1"/>
    <col min="1286" max="1286" width="16" style="18" customWidth="1"/>
    <col min="1287" max="1287" width="6.140625" style="18" customWidth="1"/>
    <col min="1288" max="1288" width="9.85546875" style="18" customWidth="1"/>
    <col min="1289" max="1290" width="16" style="18" customWidth="1"/>
    <col min="1291" max="1291" width="1.42578125" style="18" customWidth="1"/>
    <col min="1292" max="1292" width="14.5703125" style="18" customWidth="1"/>
    <col min="1293" max="1536" width="9.140625" style="18"/>
    <col min="1537" max="1537" width="12.5703125" style="18" customWidth="1"/>
    <col min="1538" max="1538" width="3.5703125" style="18" customWidth="1"/>
    <col min="1539" max="1539" width="14" style="18" customWidth="1"/>
    <col min="1540" max="1540" width="2.28515625" style="18" customWidth="1"/>
    <col min="1541" max="1541" width="13.7109375" style="18" customWidth="1"/>
    <col min="1542" max="1542" width="16" style="18" customWidth="1"/>
    <col min="1543" max="1543" width="6.140625" style="18" customWidth="1"/>
    <col min="1544" max="1544" width="9.85546875" style="18" customWidth="1"/>
    <col min="1545" max="1546" width="16" style="18" customWidth="1"/>
    <col min="1547" max="1547" width="1.42578125" style="18" customWidth="1"/>
    <col min="1548" max="1548" width="14.5703125" style="18" customWidth="1"/>
    <col min="1549" max="1792" width="9.140625" style="18"/>
    <col min="1793" max="1793" width="12.5703125" style="18" customWidth="1"/>
    <col min="1794" max="1794" width="3.5703125" style="18" customWidth="1"/>
    <col min="1795" max="1795" width="14" style="18" customWidth="1"/>
    <col min="1796" max="1796" width="2.28515625" style="18" customWidth="1"/>
    <col min="1797" max="1797" width="13.7109375" style="18" customWidth="1"/>
    <col min="1798" max="1798" width="16" style="18" customWidth="1"/>
    <col min="1799" max="1799" width="6.140625" style="18" customWidth="1"/>
    <col min="1800" max="1800" width="9.85546875" style="18" customWidth="1"/>
    <col min="1801" max="1802" width="16" style="18" customWidth="1"/>
    <col min="1803" max="1803" width="1.42578125" style="18" customWidth="1"/>
    <col min="1804" max="1804" width="14.5703125" style="18" customWidth="1"/>
    <col min="1805" max="2048" width="9.140625" style="18"/>
    <col min="2049" max="2049" width="12.5703125" style="18" customWidth="1"/>
    <col min="2050" max="2050" width="3.5703125" style="18" customWidth="1"/>
    <col min="2051" max="2051" width="14" style="18" customWidth="1"/>
    <col min="2052" max="2052" width="2.28515625" style="18" customWidth="1"/>
    <col min="2053" max="2053" width="13.7109375" style="18" customWidth="1"/>
    <col min="2054" max="2054" width="16" style="18" customWidth="1"/>
    <col min="2055" max="2055" width="6.140625" style="18" customWidth="1"/>
    <col min="2056" max="2056" width="9.85546875" style="18" customWidth="1"/>
    <col min="2057" max="2058" width="16" style="18" customWidth="1"/>
    <col min="2059" max="2059" width="1.42578125" style="18" customWidth="1"/>
    <col min="2060" max="2060" width="14.5703125" style="18" customWidth="1"/>
    <col min="2061" max="2304" width="9.140625" style="18"/>
    <col min="2305" max="2305" width="12.5703125" style="18" customWidth="1"/>
    <col min="2306" max="2306" width="3.5703125" style="18" customWidth="1"/>
    <col min="2307" max="2307" width="14" style="18" customWidth="1"/>
    <col min="2308" max="2308" width="2.28515625" style="18" customWidth="1"/>
    <col min="2309" max="2309" width="13.7109375" style="18" customWidth="1"/>
    <col min="2310" max="2310" width="16" style="18" customWidth="1"/>
    <col min="2311" max="2311" width="6.140625" style="18" customWidth="1"/>
    <col min="2312" max="2312" width="9.85546875" style="18" customWidth="1"/>
    <col min="2313" max="2314" width="16" style="18" customWidth="1"/>
    <col min="2315" max="2315" width="1.42578125" style="18" customWidth="1"/>
    <col min="2316" max="2316" width="14.5703125" style="18" customWidth="1"/>
    <col min="2317" max="2560" width="9.140625" style="18"/>
    <col min="2561" max="2561" width="12.5703125" style="18" customWidth="1"/>
    <col min="2562" max="2562" width="3.5703125" style="18" customWidth="1"/>
    <col min="2563" max="2563" width="14" style="18" customWidth="1"/>
    <col min="2564" max="2564" width="2.28515625" style="18" customWidth="1"/>
    <col min="2565" max="2565" width="13.7109375" style="18" customWidth="1"/>
    <col min="2566" max="2566" width="16" style="18" customWidth="1"/>
    <col min="2567" max="2567" width="6.140625" style="18" customWidth="1"/>
    <col min="2568" max="2568" width="9.85546875" style="18" customWidth="1"/>
    <col min="2569" max="2570" width="16" style="18" customWidth="1"/>
    <col min="2571" max="2571" width="1.42578125" style="18" customWidth="1"/>
    <col min="2572" max="2572" width="14.5703125" style="18" customWidth="1"/>
    <col min="2573" max="2816" width="9.140625" style="18"/>
    <col min="2817" max="2817" width="12.5703125" style="18" customWidth="1"/>
    <col min="2818" max="2818" width="3.5703125" style="18" customWidth="1"/>
    <col min="2819" max="2819" width="14" style="18" customWidth="1"/>
    <col min="2820" max="2820" width="2.28515625" style="18" customWidth="1"/>
    <col min="2821" max="2821" width="13.7109375" style="18" customWidth="1"/>
    <col min="2822" max="2822" width="16" style="18" customWidth="1"/>
    <col min="2823" max="2823" width="6.140625" style="18" customWidth="1"/>
    <col min="2824" max="2824" width="9.85546875" style="18" customWidth="1"/>
    <col min="2825" max="2826" width="16" style="18" customWidth="1"/>
    <col min="2827" max="2827" width="1.42578125" style="18" customWidth="1"/>
    <col min="2828" max="2828" width="14.5703125" style="18" customWidth="1"/>
    <col min="2829" max="3072" width="9.140625" style="18"/>
    <col min="3073" max="3073" width="12.5703125" style="18" customWidth="1"/>
    <col min="3074" max="3074" width="3.5703125" style="18" customWidth="1"/>
    <col min="3075" max="3075" width="14" style="18" customWidth="1"/>
    <col min="3076" max="3076" width="2.28515625" style="18" customWidth="1"/>
    <col min="3077" max="3077" width="13.7109375" style="18" customWidth="1"/>
    <col min="3078" max="3078" width="16" style="18" customWidth="1"/>
    <col min="3079" max="3079" width="6.140625" style="18" customWidth="1"/>
    <col min="3080" max="3080" width="9.85546875" style="18" customWidth="1"/>
    <col min="3081" max="3082" width="16" style="18" customWidth="1"/>
    <col min="3083" max="3083" width="1.42578125" style="18" customWidth="1"/>
    <col min="3084" max="3084" width="14.5703125" style="18" customWidth="1"/>
    <col min="3085" max="3328" width="9.140625" style="18"/>
    <col min="3329" max="3329" width="12.5703125" style="18" customWidth="1"/>
    <col min="3330" max="3330" width="3.5703125" style="18" customWidth="1"/>
    <col min="3331" max="3331" width="14" style="18" customWidth="1"/>
    <col min="3332" max="3332" width="2.28515625" style="18" customWidth="1"/>
    <col min="3333" max="3333" width="13.7109375" style="18" customWidth="1"/>
    <col min="3334" max="3334" width="16" style="18" customWidth="1"/>
    <col min="3335" max="3335" width="6.140625" style="18" customWidth="1"/>
    <col min="3336" max="3336" width="9.85546875" style="18" customWidth="1"/>
    <col min="3337" max="3338" width="16" style="18" customWidth="1"/>
    <col min="3339" max="3339" width="1.42578125" style="18" customWidth="1"/>
    <col min="3340" max="3340" width="14.5703125" style="18" customWidth="1"/>
    <col min="3341" max="3584" width="9.140625" style="18"/>
    <col min="3585" max="3585" width="12.5703125" style="18" customWidth="1"/>
    <col min="3586" max="3586" width="3.5703125" style="18" customWidth="1"/>
    <col min="3587" max="3587" width="14" style="18" customWidth="1"/>
    <col min="3588" max="3588" width="2.28515625" style="18" customWidth="1"/>
    <col min="3589" max="3589" width="13.7109375" style="18" customWidth="1"/>
    <col min="3590" max="3590" width="16" style="18" customWidth="1"/>
    <col min="3591" max="3591" width="6.140625" style="18" customWidth="1"/>
    <col min="3592" max="3592" width="9.85546875" style="18" customWidth="1"/>
    <col min="3593" max="3594" width="16" style="18" customWidth="1"/>
    <col min="3595" max="3595" width="1.42578125" style="18" customWidth="1"/>
    <col min="3596" max="3596" width="14.5703125" style="18" customWidth="1"/>
    <col min="3597" max="3840" width="9.140625" style="18"/>
    <col min="3841" max="3841" width="12.5703125" style="18" customWidth="1"/>
    <col min="3842" max="3842" width="3.5703125" style="18" customWidth="1"/>
    <col min="3843" max="3843" width="14" style="18" customWidth="1"/>
    <col min="3844" max="3844" width="2.28515625" style="18" customWidth="1"/>
    <col min="3845" max="3845" width="13.7109375" style="18" customWidth="1"/>
    <col min="3846" max="3846" width="16" style="18" customWidth="1"/>
    <col min="3847" max="3847" width="6.140625" style="18" customWidth="1"/>
    <col min="3848" max="3848" width="9.85546875" style="18" customWidth="1"/>
    <col min="3849" max="3850" width="16" style="18" customWidth="1"/>
    <col min="3851" max="3851" width="1.42578125" style="18" customWidth="1"/>
    <col min="3852" max="3852" width="14.5703125" style="18" customWidth="1"/>
    <col min="3853" max="4096" width="9.140625" style="18"/>
    <col min="4097" max="4097" width="12.5703125" style="18" customWidth="1"/>
    <col min="4098" max="4098" width="3.5703125" style="18" customWidth="1"/>
    <col min="4099" max="4099" width="14" style="18" customWidth="1"/>
    <col min="4100" max="4100" width="2.28515625" style="18" customWidth="1"/>
    <col min="4101" max="4101" width="13.7109375" style="18" customWidth="1"/>
    <col min="4102" max="4102" width="16" style="18" customWidth="1"/>
    <col min="4103" max="4103" width="6.140625" style="18" customWidth="1"/>
    <col min="4104" max="4104" width="9.85546875" style="18" customWidth="1"/>
    <col min="4105" max="4106" width="16" style="18" customWidth="1"/>
    <col min="4107" max="4107" width="1.42578125" style="18" customWidth="1"/>
    <col min="4108" max="4108" width="14.5703125" style="18" customWidth="1"/>
    <col min="4109" max="4352" width="9.140625" style="18"/>
    <col min="4353" max="4353" width="12.5703125" style="18" customWidth="1"/>
    <col min="4354" max="4354" width="3.5703125" style="18" customWidth="1"/>
    <col min="4355" max="4355" width="14" style="18" customWidth="1"/>
    <col min="4356" max="4356" width="2.28515625" style="18" customWidth="1"/>
    <col min="4357" max="4357" width="13.7109375" style="18" customWidth="1"/>
    <col min="4358" max="4358" width="16" style="18" customWidth="1"/>
    <col min="4359" max="4359" width="6.140625" style="18" customWidth="1"/>
    <col min="4360" max="4360" width="9.85546875" style="18" customWidth="1"/>
    <col min="4361" max="4362" width="16" style="18" customWidth="1"/>
    <col min="4363" max="4363" width="1.42578125" style="18" customWidth="1"/>
    <col min="4364" max="4364" width="14.5703125" style="18" customWidth="1"/>
    <col min="4365" max="4608" width="9.140625" style="18"/>
    <col min="4609" max="4609" width="12.5703125" style="18" customWidth="1"/>
    <col min="4610" max="4610" width="3.5703125" style="18" customWidth="1"/>
    <col min="4611" max="4611" width="14" style="18" customWidth="1"/>
    <col min="4612" max="4612" width="2.28515625" style="18" customWidth="1"/>
    <col min="4613" max="4613" width="13.7109375" style="18" customWidth="1"/>
    <col min="4614" max="4614" width="16" style="18" customWidth="1"/>
    <col min="4615" max="4615" width="6.140625" style="18" customWidth="1"/>
    <col min="4616" max="4616" width="9.85546875" style="18" customWidth="1"/>
    <col min="4617" max="4618" width="16" style="18" customWidth="1"/>
    <col min="4619" max="4619" width="1.42578125" style="18" customWidth="1"/>
    <col min="4620" max="4620" width="14.5703125" style="18" customWidth="1"/>
    <col min="4621" max="4864" width="9.140625" style="18"/>
    <col min="4865" max="4865" width="12.5703125" style="18" customWidth="1"/>
    <col min="4866" max="4866" width="3.5703125" style="18" customWidth="1"/>
    <col min="4867" max="4867" width="14" style="18" customWidth="1"/>
    <col min="4868" max="4868" width="2.28515625" style="18" customWidth="1"/>
    <col min="4869" max="4869" width="13.7109375" style="18" customWidth="1"/>
    <col min="4870" max="4870" width="16" style="18" customWidth="1"/>
    <col min="4871" max="4871" width="6.140625" style="18" customWidth="1"/>
    <col min="4872" max="4872" width="9.85546875" style="18" customWidth="1"/>
    <col min="4873" max="4874" width="16" style="18" customWidth="1"/>
    <col min="4875" max="4875" width="1.42578125" style="18" customWidth="1"/>
    <col min="4876" max="4876" width="14.5703125" style="18" customWidth="1"/>
    <col min="4877" max="5120" width="9.140625" style="18"/>
    <col min="5121" max="5121" width="12.5703125" style="18" customWidth="1"/>
    <col min="5122" max="5122" width="3.5703125" style="18" customWidth="1"/>
    <col min="5123" max="5123" width="14" style="18" customWidth="1"/>
    <col min="5124" max="5124" width="2.28515625" style="18" customWidth="1"/>
    <col min="5125" max="5125" width="13.7109375" style="18" customWidth="1"/>
    <col min="5126" max="5126" width="16" style="18" customWidth="1"/>
    <col min="5127" max="5127" width="6.140625" style="18" customWidth="1"/>
    <col min="5128" max="5128" width="9.85546875" style="18" customWidth="1"/>
    <col min="5129" max="5130" width="16" style="18" customWidth="1"/>
    <col min="5131" max="5131" width="1.42578125" style="18" customWidth="1"/>
    <col min="5132" max="5132" width="14.5703125" style="18" customWidth="1"/>
    <col min="5133" max="5376" width="9.140625" style="18"/>
    <col min="5377" max="5377" width="12.5703125" style="18" customWidth="1"/>
    <col min="5378" max="5378" width="3.5703125" style="18" customWidth="1"/>
    <col min="5379" max="5379" width="14" style="18" customWidth="1"/>
    <col min="5380" max="5380" width="2.28515625" style="18" customWidth="1"/>
    <col min="5381" max="5381" width="13.7109375" style="18" customWidth="1"/>
    <col min="5382" max="5382" width="16" style="18" customWidth="1"/>
    <col min="5383" max="5383" width="6.140625" style="18" customWidth="1"/>
    <col min="5384" max="5384" width="9.85546875" style="18" customWidth="1"/>
    <col min="5385" max="5386" width="16" style="18" customWidth="1"/>
    <col min="5387" max="5387" width="1.42578125" style="18" customWidth="1"/>
    <col min="5388" max="5388" width="14.5703125" style="18" customWidth="1"/>
    <col min="5389" max="5632" width="9.140625" style="18"/>
    <col min="5633" max="5633" width="12.5703125" style="18" customWidth="1"/>
    <col min="5634" max="5634" width="3.5703125" style="18" customWidth="1"/>
    <col min="5635" max="5635" width="14" style="18" customWidth="1"/>
    <col min="5636" max="5636" width="2.28515625" style="18" customWidth="1"/>
    <col min="5637" max="5637" width="13.7109375" style="18" customWidth="1"/>
    <col min="5638" max="5638" width="16" style="18" customWidth="1"/>
    <col min="5639" max="5639" width="6.140625" style="18" customWidth="1"/>
    <col min="5640" max="5640" width="9.85546875" style="18" customWidth="1"/>
    <col min="5641" max="5642" width="16" style="18" customWidth="1"/>
    <col min="5643" max="5643" width="1.42578125" style="18" customWidth="1"/>
    <col min="5644" max="5644" width="14.5703125" style="18" customWidth="1"/>
    <col min="5645" max="5888" width="9.140625" style="18"/>
    <col min="5889" max="5889" width="12.5703125" style="18" customWidth="1"/>
    <col min="5890" max="5890" width="3.5703125" style="18" customWidth="1"/>
    <col min="5891" max="5891" width="14" style="18" customWidth="1"/>
    <col min="5892" max="5892" width="2.28515625" style="18" customWidth="1"/>
    <col min="5893" max="5893" width="13.7109375" style="18" customWidth="1"/>
    <col min="5894" max="5894" width="16" style="18" customWidth="1"/>
    <col min="5895" max="5895" width="6.140625" style="18" customWidth="1"/>
    <col min="5896" max="5896" width="9.85546875" style="18" customWidth="1"/>
    <col min="5897" max="5898" width="16" style="18" customWidth="1"/>
    <col min="5899" max="5899" width="1.42578125" style="18" customWidth="1"/>
    <col min="5900" max="5900" width="14.5703125" style="18" customWidth="1"/>
    <col min="5901" max="6144" width="9.140625" style="18"/>
    <col min="6145" max="6145" width="12.5703125" style="18" customWidth="1"/>
    <col min="6146" max="6146" width="3.5703125" style="18" customWidth="1"/>
    <col min="6147" max="6147" width="14" style="18" customWidth="1"/>
    <col min="6148" max="6148" width="2.28515625" style="18" customWidth="1"/>
    <col min="6149" max="6149" width="13.7109375" style="18" customWidth="1"/>
    <col min="6150" max="6150" width="16" style="18" customWidth="1"/>
    <col min="6151" max="6151" width="6.140625" style="18" customWidth="1"/>
    <col min="6152" max="6152" width="9.85546875" style="18" customWidth="1"/>
    <col min="6153" max="6154" width="16" style="18" customWidth="1"/>
    <col min="6155" max="6155" width="1.42578125" style="18" customWidth="1"/>
    <col min="6156" max="6156" width="14.5703125" style="18" customWidth="1"/>
    <col min="6157" max="6400" width="9.140625" style="18"/>
    <col min="6401" max="6401" width="12.5703125" style="18" customWidth="1"/>
    <col min="6402" max="6402" width="3.5703125" style="18" customWidth="1"/>
    <col min="6403" max="6403" width="14" style="18" customWidth="1"/>
    <col min="6404" max="6404" width="2.28515625" style="18" customWidth="1"/>
    <col min="6405" max="6405" width="13.7109375" style="18" customWidth="1"/>
    <col min="6406" max="6406" width="16" style="18" customWidth="1"/>
    <col min="6407" max="6407" width="6.140625" style="18" customWidth="1"/>
    <col min="6408" max="6408" width="9.85546875" style="18" customWidth="1"/>
    <col min="6409" max="6410" width="16" style="18" customWidth="1"/>
    <col min="6411" max="6411" width="1.42578125" style="18" customWidth="1"/>
    <col min="6412" max="6412" width="14.5703125" style="18" customWidth="1"/>
    <col min="6413" max="6656" width="9.140625" style="18"/>
    <col min="6657" max="6657" width="12.5703125" style="18" customWidth="1"/>
    <col min="6658" max="6658" width="3.5703125" style="18" customWidth="1"/>
    <col min="6659" max="6659" width="14" style="18" customWidth="1"/>
    <col min="6660" max="6660" width="2.28515625" style="18" customWidth="1"/>
    <col min="6661" max="6661" width="13.7109375" style="18" customWidth="1"/>
    <col min="6662" max="6662" width="16" style="18" customWidth="1"/>
    <col min="6663" max="6663" width="6.140625" style="18" customWidth="1"/>
    <col min="6664" max="6664" width="9.85546875" style="18" customWidth="1"/>
    <col min="6665" max="6666" width="16" style="18" customWidth="1"/>
    <col min="6667" max="6667" width="1.42578125" style="18" customWidth="1"/>
    <col min="6668" max="6668" width="14.5703125" style="18" customWidth="1"/>
    <col min="6669" max="6912" width="9.140625" style="18"/>
    <col min="6913" max="6913" width="12.5703125" style="18" customWidth="1"/>
    <col min="6914" max="6914" width="3.5703125" style="18" customWidth="1"/>
    <col min="6915" max="6915" width="14" style="18" customWidth="1"/>
    <col min="6916" max="6916" width="2.28515625" style="18" customWidth="1"/>
    <col min="6917" max="6917" width="13.7109375" style="18" customWidth="1"/>
    <col min="6918" max="6918" width="16" style="18" customWidth="1"/>
    <col min="6919" max="6919" width="6.140625" style="18" customWidth="1"/>
    <col min="6920" max="6920" width="9.85546875" style="18" customWidth="1"/>
    <col min="6921" max="6922" width="16" style="18" customWidth="1"/>
    <col min="6923" max="6923" width="1.42578125" style="18" customWidth="1"/>
    <col min="6924" max="6924" width="14.5703125" style="18" customWidth="1"/>
    <col min="6925" max="7168" width="9.140625" style="18"/>
    <col min="7169" max="7169" width="12.5703125" style="18" customWidth="1"/>
    <col min="7170" max="7170" width="3.5703125" style="18" customWidth="1"/>
    <col min="7171" max="7171" width="14" style="18" customWidth="1"/>
    <col min="7172" max="7172" width="2.28515625" style="18" customWidth="1"/>
    <col min="7173" max="7173" width="13.7109375" style="18" customWidth="1"/>
    <col min="7174" max="7174" width="16" style="18" customWidth="1"/>
    <col min="7175" max="7175" width="6.140625" style="18" customWidth="1"/>
    <col min="7176" max="7176" width="9.85546875" style="18" customWidth="1"/>
    <col min="7177" max="7178" width="16" style="18" customWidth="1"/>
    <col min="7179" max="7179" width="1.42578125" style="18" customWidth="1"/>
    <col min="7180" max="7180" width="14.5703125" style="18" customWidth="1"/>
    <col min="7181" max="7424" width="9.140625" style="18"/>
    <col min="7425" max="7425" width="12.5703125" style="18" customWidth="1"/>
    <col min="7426" max="7426" width="3.5703125" style="18" customWidth="1"/>
    <col min="7427" max="7427" width="14" style="18" customWidth="1"/>
    <col min="7428" max="7428" width="2.28515625" style="18" customWidth="1"/>
    <col min="7429" max="7429" width="13.7109375" style="18" customWidth="1"/>
    <col min="7430" max="7430" width="16" style="18" customWidth="1"/>
    <col min="7431" max="7431" width="6.140625" style="18" customWidth="1"/>
    <col min="7432" max="7432" width="9.85546875" style="18" customWidth="1"/>
    <col min="7433" max="7434" width="16" style="18" customWidth="1"/>
    <col min="7435" max="7435" width="1.42578125" style="18" customWidth="1"/>
    <col min="7436" max="7436" width="14.5703125" style="18" customWidth="1"/>
    <col min="7437" max="7680" width="9.140625" style="18"/>
    <col min="7681" max="7681" width="12.5703125" style="18" customWidth="1"/>
    <col min="7682" max="7682" width="3.5703125" style="18" customWidth="1"/>
    <col min="7683" max="7683" width="14" style="18" customWidth="1"/>
    <col min="7684" max="7684" width="2.28515625" style="18" customWidth="1"/>
    <col min="7685" max="7685" width="13.7109375" style="18" customWidth="1"/>
    <col min="7686" max="7686" width="16" style="18" customWidth="1"/>
    <col min="7687" max="7687" width="6.140625" style="18" customWidth="1"/>
    <col min="7688" max="7688" width="9.85546875" style="18" customWidth="1"/>
    <col min="7689" max="7690" width="16" style="18" customWidth="1"/>
    <col min="7691" max="7691" width="1.42578125" style="18" customWidth="1"/>
    <col min="7692" max="7692" width="14.5703125" style="18" customWidth="1"/>
    <col min="7693" max="7936" width="9.140625" style="18"/>
    <col min="7937" max="7937" width="12.5703125" style="18" customWidth="1"/>
    <col min="7938" max="7938" width="3.5703125" style="18" customWidth="1"/>
    <col min="7939" max="7939" width="14" style="18" customWidth="1"/>
    <col min="7940" max="7940" width="2.28515625" style="18" customWidth="1"/>
    <col min="7941" max="7941" width="13.7109375" style="18" customWidth="1"/>
    <col min="7942" max="7942" width="16" style="18" customWidth="1"/>
    <col min="7943" max="7943" width="6.140625" style="18" customWidth="1"/>
    <col min="7944" max="7944" width="9.85546875" style="18" customWidth="1"/>
    <col min="7945" max="7946" width="16" style="18" customWidth="1"/>
    <col min="7947" max="7947" width="1.42578125" style="18" customWidth="1"/>
    <col min="7948" max="7948" width="14.5703125" style="18" customWidth="1"/>
    <col min="7949" max="8192" width="9.140625" style="18"/>
    <col min="8193" max="8193" width="12.5703125" style="18" customWidth="1"/>
    <col min="8194" max="8194" width="3.5703125" style="18" customWidth="1"/>
    <col min="8195" max="8195" width="14" style="18" customWidth="1"/>
    <col min="8196" max="8196" width="2.28515625" style="18" customWidth="1"/>
    <col min="8197" max="8197" width="13.7109375" style="18" customWidth="1"/>
    <col min="8198" max="8198" width="16" style="18" customWidth="1"/>
    <col min="8199" max="8199" width="6.140625" style="18" customWidth="1"/>
    <col min="8200" max="8200" width="9.85546875" style="18" customWidth="1"/>
    <col min="8201" max="8202" width="16" style="18" customWidth="1"/>
    <col min="8203" max="8203" width="1.42578125" style="18" customWidth="1"/>
    <col min="8204" max="8204" width="14.5703125" style="18" customWidth="1"/>
    <col min="8205" max="8448" width="9.140625" style="18"/>
    <col min="8449" max="8449" width="12.5703125" style="18" customWidth="1"/>
    <col min="8450" max="8450" width="3.5703125" style="18" customWidth="1"/>
    <col min="8451" max="8451" width="14" style="18" customWidth="1"/>
    <col min="8452" max="8452" width="2.28515625" style="18" customWidth="1"/>
    <col min="8453" max="8453" width="13.7109375" style="18" customWidth="1"/>
    <col min="8454" max="8454" width="16" style="18" customWidth="1"/>
    <col min="8455" max="8455" width="6.140625" style="18" customWidth="1"/>
    <col min="8456" max="8456" width="9.85546875" style="18" customWidth="1"/>
    <col min="8457" max="8458" width="16" style="18" customWidth="1"/>
    <col min="8459" max="8459" width="1.42578125" style="18" customWidth="1"/>
    <col min="8460" max="8460" width="14.5703125" style="18" customWidth="1"/>
    <col min="8461" max="8704" width="9.140625" style="18"/>
    <col min="8705" max="8705" width="12.5703125" style="18" customWidth="1"/>
    <col min="8706" max="8706" width="3.5703125" style="18" customWidth="1"/>
    <col min="8707" max="8707" width="14" style="18" customWidth="1"/>
    <col min="8708" max="8708" width="2.28515625" style="18" customWidth="1"/>
    <col min="8709" max="8709" width="13.7109375" style="18" customWidth="1"/>
    <col min="8710" max="8710" width="16" style="18" customWidth="1"/>
    <col min="8711" max="8711" width="6.140625" style="18" customWidth="1"/>
    <col min="8712" max="8712" width="9.85546875" style="18" customWidth="1"/>
    <col min="8713" max="8714" width="16" style="18" customWidth="1"/>
    <col min="8715" max="8715" width="1.42578125" style="18" customWidth="1"/>
    <col min="8716" max="8716" width="14.5703125" style="18" customWidth="1"/>
    <col min="8717" max="8960" width="9.140625" style="18"/>
    <col min="8961" max="8961" width="12.5703125" style="18" customWidth="1"/>
    <col min="8962" max="8962" width="3.5703125" style="18" customWidth="1"/>
    <col min="8963" max="8963" width="14" style="18" customWidth="1"/>
    <col min="8964" max="8964" width="2.28515625" style="18" customWidth="1"/>
    <col min="8965" max="8965" width="13.7109375" style="18" customWidth="1"/>
    <col min="8966" max="8966" width="16" style="18" customWidth="1"/>
    <col min="8967" max="8967" width="6.140625" style="18" customWidth="1"/>
    <col min="8968" max="8968" width="9.85546875" style="18" customWidth="1"/>
    <col min="8969" max="8970" width="16" style="18" customWidth="1"/>
    <col min="8971" max="8971" width="1.42578125" style="18" customWidth="1"/>
    <col min="8972" max="8972" width="14.5703125" style="18" customWidth="1"/>
    <col min="8973" max="9216" width="9.140625" style="18"/>
    <col min="9217" max="9217" width="12.5703125" style="18" customWidth="1"/>
    <col min="9218" max="9218" width="3.5703125" style="18" customWidth="1"/>
    <col min="9219" max="9219" width="14" style="18" customWidth="1"/>
    <col min="9220" max="9220" width="2.28515625" style="18" customWidth="1"/>
    <col min="9221" max="9221" width="13.7109375" style="18" customWidth="1"/>
    <col min="9222" max="9222" width="16" style="18" customWidth="1"/>
    <col min="9223" max="9223" width="6.140625" style="18" customWidth="1"/>
    <col min="9224" max="9224" width="9.85546875" style="18" customWidth="1"/>
    <col min="9225" max="9226" width="16" style="18" customWidth="1"/>
    <col min="9227" max="9227" width="1.42578125" style="18" customWidth="1"/>
    <col min="9228" max="9228" width="14.5703125" style="18" customWidth="1"/>
    <col min="9229" max="9472" width="9.140625" style="18"/>
    <col min="9473" max="9473" width="12.5703125" style="18" customWidth="1"/>
    <col min="9474" max="9474" width="3.5703125" style="18" customWidth="1"/>
    <col min="9475" max="9475" width="14" style="18" customWidth="1"/>
    <col min="9476" max="9476" width="2.28515625" style="18" customWidth="1"/>
    <col min="9477" max="9477" width="13.7109375" style="18" customWidth="1"/>
    <col min="9478" max="9478" width="16" style="18" customWidth="1"/>
    <col min="9479" max="9479" width="6.140625" style="18" customWidth="1"/>
    <col min="9480" max="9480" width="9.85546875" style="18" customWidth="1"/>
    <col min="9481" max="9482" width="16" style="18" customWidth="1"/>
    <col min="9483" max="9483" width="1.42578125" style="18" customWidth="1"/>
    <col min="9484" max="9484" width="14.5703125" style="18" customWidth="1"/>
    <col min="9485" max="9728" width="9.140625" style="18"/>
    <col min="9729" max="9729" width="12.5703125" style="18" customWidth="1"/>
    <col min="9730" max="9730" width="3.5703125" style="18" customWidth="1"/>
    <col min="9731" max="9731" width="14" style="18" customWidth="1"/>
    <col min="9732" max="9732" width="2.28515625" style="18" customWidth="1"/>
    <col min="9733" max="9733" width="13.7109375" style="18" customWidth="1"/>
    <col min="9734" max="9734" width="16" style="18" customWidth="1"/>
    <col min="9735" max="9735" width="6.140625" style="18" customWidth="1"/>
    <col min="9736" max="9736" width="9.85546875" style="18" customWidth="1"/>
    <col min="9737" max="9738" width="16" style="18" customWidth="1"/>
    <col min="9739" max="9739" width="1.42578125" style="18" customWidth="1"/>
    <col min="9740" max="9740" width="14.5703125" style="18" customWidth="1"/>
    <col min="9741" max="9984" width="9.140625" style="18"/>
    <col min="9985" max="9985" width="12.5703125" style="18" customWidth="1"/>
    <col min="9986" max="9986" width="3.5703125" style="18" customWidth="1"/>
    <col min="9987" max="9987" width="14" style="18" customWidth="1"/>
    <col min="9988" max="9988" width="2.28515625" style="18" customWidth="1"/>
    <col min="9989" max="9989" width="13.7109375" style="18" customWidth="1"/>
    <col min="9990" max="9990" width="16" style="18" customWidth="1"/>
    <col min="9991" max="9991" width="6.140625" style="18" customWidth="1"/>
    <col min="9992" max="9992" width="9.85546875" style="18" customWidth="1"/>
    <col min="9993" max="9994" width="16" style="18" customWidth="1"/>
    <col min="9995" max="9995" width="1.42578125" style="18" customWidth="1"/>
    <col min="9996" max="9996" width="14.5703125" style="18" customWidth="1"/>
    <col min="9997" max="10240" width="9.140625" style="18"/>
    <col min="10241" max="10241" width="12.5703125" style="18" customWidth="1"/>
    <col min="10242" max="10242" width="3.5703125" style="18" customWidth="1"/>
    <col min="10243" max="10243" width="14" style="18" customWidth="1"/>
    <col min="10244" max="10244" width="2.28515625" style="18" customWidth="1"/>
    <col min="10245" max="10245" width="13.7109375" style="18" customWidth="1"/>
    <col min="10246" max="10246" width="16" style="18" customWidth="1"/>
    <col min="10247" max="10247" width="6.140625" style="18" customWidth="1"/>
    <col min="10248" max="10248" width="9.85546875" style="18" customWidth="1"/>
    <col min="10249" max="10250" width="16" style="18" customWidth="1"/>
    <col min="10251" max="10251" width="1.42578125" style="18" customWidth="1"/>
    <col min="10252" max="10252" width="14.5703125" style="18" customWidth="1"/>
    <col min="10253" max="10496" width="9.140625" style="18"/>
    <col min="10497" max="10497" width="12.5703125" style="18" customWidth="1"/>
    <col min="10498" max="10498" width="3.5703125" style="18" customWidth="1"/>
    <col min="10499" max="10499" width="14" style="18" customWidth="1"/>
    <col min="10500" max="10500" width="2.28515625" style="18" customWidth="1"/>
    <col min="10501" max="10501" width="13.7109375" style="18" customWidth="1"/>
    <col min="10502" max="10502" width="16" style="18" customWidth="1"/>
    <col min="10503" max="10503" width="6.140625" style="18" customWidth="1"/>
    <col min="10504" max="10504" width="9.85546875" style="18" customWidth="1"/>
    <col min="10505" max="10506" width="16" style="18" customWidth="1"/>
    <col min="10507" max="10507" width="1.42578125" style="18" customWidth="1"/>
    <col min="10508" max="10508" width="14.5703125" style="18" customWidth="1"/>
    <col min="10509" max="10752" width="9.140625" style="18"/>
    <col min="10753" max="10753" width="12.5703125" style="18" customWidth="1"/>
    <col min="10754" max="10754" width="3.5703125" style="18" customWidth="1"/>
    <col min="10755" max="10755" width="14" style="18" customWidth="1"/>
    <col min="10756" max="10756" width="2.28515625" style="18" customWidth="1"/>
    <col min="10757" max="10757" width="13.7109375" style="18" customWidth="1"/>
    <col min="10758" max="10758" width="16" style="18" customWidth="1"/>
    <col min="10759" max="10759" width="6.140625" style="18" customWidth="1"/>
    <col min="10760" max="10760" width="9.85546875" style="18" customWidth="1"/>
    <col min="10761" max="10762" width="16" style="18" customWidth="1"/>
    <col min="10763" max="10763" width="1.42578125" style="18" customWidth="1"/>
    <col min="10764" max="10764" width="14.5703125" style="18" customWidth="1"/>
    <col min="10765" max="11008" width="9.140625" style="18"/>
    <col min="11009" max="11009" width="12.5703125" style="18" customWidth="1"/>
    <col min="11010" max="11010" width="3.5703125" style="18" customWidth="1"/>
    <col min="11011" max="11011" width="14" style="18" customWidth="1"/>
    <col min="11012" max="11012" width="2.28515625" style="18" customWidth="1"/>
    <col min="11013" max="11013" width="13.7109375" style="18" customWidth="1"/>
    <col min="11014" max="11014" width="16" style="18" customWidth="1"/>
    <col min="11015" max="11015" width="6.140625" style="18" customWidth="1"/>
    <col min="11016" max="11016" width="9.85546875" style="18" customWidth="1"/>
    <col min="11017" max="11018" width="16" style="18" customWidth="1"/>
    <col min="11019" max="11019" width="1.42578125" style="18" customWidth="1"/>
    <col min="11020" max="11020" width="14.5703125" style="18" customWidth="1"/>
    <col min="11021" max="11264" width="9.140625" style="18"/>
    <col min="11265" max="11265" width="12.5703125" style="18" customWidth="1"/>
    <col min="11266" max="11266" width="3.5703125" style="18" customWidth="1"/>
    <col min="11267" max="11267" width="14" style="18" customWidth="1"/>
    <col min="11268" max="11268" width="2.28515625" style="18" customWidth="1"/>
    <col min="11269" max="11269" width="13.7109375" style="18" customWidth="1"/>
    <col min="11270" max="11270" width="16" style="18" customWidth="1"/>
    <col min="11271" max="11271" width="6.140625" style="18" customWidth="1"/>
    <col min="11272" max="11272" width="9.85546875" style="18" customWidth="1"/>
    <col min="11273" max="11274" width="16" style="18" customWidth="1"/>
    <col min="11275" max="11275" width="1.42578125" style="18" customWidth="1"/>
    <col min="11276" max="11276" width="14.5703125" style="18" customWidth="1"/>
    <col min="11277" max="11520" width="9.140625" style="18"/>
    <col min="11521" max="11521" width="12.5703125" style="18" customWidth="1"/>
    <col min="11522" max="11522" width="3.5703125" style="18" customWidth="1"/>
    <col min="11523" max="11523" width="14" style="18" customWidth="1"/>
    <col min="11524" max="11524" width="2.28515625" style="18" customWidth="1"/>
    <col min="11525" max="11525" width="13.7109375" style="18" customWidth="1"/>
    <col min="11526" max="11526" width="16" style="18" customWidth="1"/>
    <col min="11527" max="11527" width="6.140625" style="18" customWidth="1"/>
    <col min="11528" max="11528" width="9.85546875" style="18" customWidth="1"/>
    <col min="11529" max="11530" width="16" style="18" customWidth="1"/>
    <col min="11531" max="11531" width="1.42578125" style="18" customWidth="1"/>
    <col min="11532" max="11532" width="14.5703125" style="18" customWidth="1"/>
    <col min="11533" max="11776" width="9.140625" style="18"/>
    <col min="11777" max="11777" width="12.5703125" style="18" customWidth="1"/>
    <col min="11778" max="11778" width="3.5703125" style="18" customWidth="1"/>
    <col min="11779" max="11779" width="14" style="18" customWidth="1"/>
    <col min="11780" max="11780" width="2.28515625" style="18" customWidth="1"/>
    <col min="11781" max="11781" width="13.7109375" style="18" customWidth="1"/>
    <col min="11782" max="11782" width="16" style="18" customWidth="1"/>
    <col min="11783" max="11783" width="6.140625" style="18" customWidth="1"/>
    <col min="11784" max="11784" width="9.85546875" style="18" customWidth="1"/>
    <col min="11785" max="11786" width="16" style="18" customWidth="1"/>
    <col min="11787" max="11787" width="1.42578125" style="18" customWidth="1"/>
    <col min="11788" max="11788" width="14.5703125" style="18" customWidth="1"/>
    <col min="11789" max="12032" width="9.140625" style="18"/>
    <col min="12033" max="12033" width="12.5703125" style="18" customWidth="1"/>
    <col min="12034" max="12034" width="3.5703125" style="18" customWidth="1"/>
    <col min="12035" max="12035" width="14" style="18" customWidth="1"/>
    <col min="12036" max="12036" width="2.28515625" style="18" customWidth="1"/>
    <col min="12037" max="12037" width="13.7109375" style="18" customWidth="1"/>
    <col min="12038" max="12038" width="16" style="18" customWidth="1"/>
    <col min="12039" max="12039" width="6.140625" style="18" customWidth="1"/>
    <col min="12040" max="12040" width="9.85546875" style="18" customWidth="1"/>
    <col min="12041" max="12042" width="16" style="18" customWidth="1"/>
    <col min="12043" max="12043" width="1.42578125" style="18" customWidth="1"/>
    <col min="12044" max="12044" width="14.5703125" style="18" customWidth="1"/>
    <col min="12045" max="12288" width="9.140625" style="18"/>
    <col min="12289" max="12289" width="12.5703125" style="18" customWidth="1"/>
    <col min="12290" max="12290" width="3.5703125" style="18" customWidth="1"/>
    <col min="12291" max="12291" width="14" style="18" customWidth="1"/>
    <col min="12292" max="12292" width="2.28515625" style="18" customWidth="1"/>
    <col min="12293" max="12293" width="13.7109375" style="18" customWidth="1"/>
    <col min="12294" max="12294" width="16" style="18" customWidth="1"/>
    <col min="12295" max="12295" width="6.140625" style="18" customWidth="1"/>
    <col min="12296" max="12296" width="9.85546875" style="18" customWidth="1"/>
    <col min="12297" max="12298" width="16" style="18" customWidth="1"/>
    <col min="12299" max="12299" width="1.42578125" style="18" customWidth="1"/>
    <col min="12300" max="12300" width="14.5703125" style="18" customWidth="1"/>
    <col min="12301" max="12544" width="9.140625" style="18"/>
    <col min="12545" max="12545" width="12.5703125" style="18" customWidth="1"/>
    <col min="12546" max="12546" width="3.5703125" style="18" customWidth="1"/>
    <col min="12547" max="12547" width="14" style="18" customWidth="1"/>
    <col min="12548" max="12548" width="2.28515625" style="18" customWidth="1"/>
    <col min="12549" max="12549" width="13.7109375" style="18" customWidth="1"/>
    <col min="12550" max="12550" width="16" style="18" customWidth="1"/>
    <col min="12551" max="12551" width="6.140625" style="18" customWidth="1"/>
    <col min="12552" max="12552" width="9.85546875" style="18" customWidth="1"/>
    <col min="12553" max="12554" width="16" style="18" customWidth="1"/>
    <col min="12555" max="12555" width="1.42578125" style="18" customWidth="1"/>
    <col min="12556" max="12556" width="14.5703125" style="18" customWidth="1"/>
    <col min="12557" max="12800" width="9.140625" style="18"/>
    <col min="12801" max="12801" width="12.5703125" style="18" customWidth="1"/>
    <col min="12802" max="12802" width="3.5703125" style="18" customWidth="1"/>
    <col min="12803" max="12803" width="14" style="18" customWidth="1"/>
    <col min="12804" max="12804" width="2.28515625" style="18" customWidth="1"/>
    <col min="12805" max="12805" width="13.7109375" style="18" customWidth="1"/>
    <col min="12806" max="12806" width="16" style="18" customWidth="1"/>
    <col min="12807" max="12807" width="6.140625" style="18" customWidth="1"/>
    <col min="12808" max="12808" width="9.85546875" style="18" customWidth="1"/>
    <col min="12809" max="12810" width="16" style="18" customWidth="1"/>
    <col min="12811" max="12811" width="1.42578125" style="18" customWidth="1"/>
    <col min="12812" max="12812" width="14.5703125" style="18" customWidth="1"/>
    <col min="12813" max="13056" width="9.140625" style="18"/>
    <col min="13057" max="13057" width="12.5703125" style="18" customWidth="1"/>
    <col min="13058" max="13058" width="3.5703125" style="18" customWidth="1"/>
    <col min="13059" max="13059" width="14" style="18" customWidth="1"/>
    <col min="13060" max="13060" width="2.28515625" style="18" customWidth="1"/>
    <col min="13061" max="13061" width="13.7109375" style="18" customWidth="1"/>
    <col min="13062" max="13062" width="16" style="18" customWidth="1"/>
    <col min="13063" max="13063" width="6.140625" style="18" customWidth="1"/>
    <col min="13064" max="13064" width="9.85546875" style="18" customWidth="1"/>
    <col min="13065" max="13066" width="16" style="18" customWidth="1"/>
    <col min="13067" max="13067" width="1.42578125" style="18" customWidth="1"/>
    <col min="13068" max="13068" width="14.5703125" style="18" customWidth="1"/>
    <col min="13069" max="13312" width="9.140625" style="18"/>
    <col min="13313" max="13313" width="12.5703125" style="18" customWidth="1"/>
    <col min="13314" max="13314" width="3.5703125" style="18" customWidth="1"/>
    <col min="13315" max="13315" width="14" style="18" customWidth="1"/>
    <col min="13316" max="13316" width="2.28515625" style="18" customWidth="1"/>
    <col min="13317" max="13317" width="13.7109375" style="18" customWidth="1"/>
    <col min="13318" max="13318" width="16" style="18" customWidth="1"/>
    <col min="13319" max="13319" width="6.140625" style="18" customWidth="1"/>
    <col min="13320" max="13320" width="9.85546875" style="18" customWidth="1"/>
    <col min="13321" max="13322" width="16" style="18" customWidth="1"/>
    <col min="13323" max="13323" width="1.42578125" style="18" customWidth="1"/>
    <col min="13324" max="13324" width="14.5703125" style="18" customWidth="1"/>
    <col min="13325" max="13568" width="9.140625" style="18"/>
    <col min="13569" max="13569" width="12.5703125" style="18" customWidth="1"/>
    <col min="13570" max="13570" width="3.5703125" style="18" customWidth="1"/>
    <col min="13571" max="13571" width="14" style="18" customWidth="1"/>
    <col min="13572" max="13572" width="2.28515625" style="18" customWidth="1"/>
    <col min="13573" max="13573" width="13.7109375" style="18" customWidth="1"/>
    <col min="13574" max="13574" width="16" style="18" customWidth="1"/>
    <col min="13575" max="13575" width="6.140625" style="18" customWidth="1"/>
    <col min="13576" max="13576" width="9.85546875" style="18" customWidth="1"/>
    <col min="13577" max="13578" width="16" style="18" customWidth="1"/>
    <col min="13579" max="13579" width="1.42578125" style="18" customWidth="1"/>
    <col min="13580" max="13580" width="14.5703125" style="18" customWidth="1"/>
    <col min="13581" max="13824" width="9.140625" style="18"/>
    <col min="13825" max="13825" width="12.5703125" style="18" customWidth="1"/>
    <col min="13826" max="13826" width="3.5703125" style="18" customWidth="1"/>
    <col min="13827" max="13827" width="14" style="18" customWidth="1"/>
    <col min="13828" max="13828" width="2.28515625" style="18" customWidth="1"/>
    <col min="13829" max="13829" width="13.7109375" style="18" customWidth="1"/>
    <col min="13830" max="13830" width="16" style="18" customWidth="1"/>
    <col min="13831" max="13831" width="6.140625" style="18" customWidth="1"/>
    <col min="13832" max="13832" width="9.85546875" style="18" customWidth="1"/>
    <col min="13833" max="13834" width="16" style="18" customWidth="1"/>
    <col min="13835" max="13835" width="1.42578125" style="18" customWidth="1"/>
    <col min="13836" max="13836" width="14.5703125" style="18" customWidth="1"/>
    <col min="13837" max="14080" width="9.140625" style="18"/>
    <col min="14081" max="14081" width="12.5703125" style="18" customWidth="1"/>
    <col min="14082" max="14082" width="3.5703125" style="18" customWidth="1"/>
    <col min="14083" max="14083" width="14" style="18" customWidth="1"/>
    <col min="14084" max="14084" width="2.28515625" style="18" customWidth="1"/>
    <col min="14085" max="14085" width="13.7109375" style="18" customWidth="1"/>
    <col min="14086" max="14086" width="16" style="18" customWidth="1"/>
    <col min="14087" max="14087" width="6.140625" style="18" customWidth="1"/>
    <col min="14088" max="14088" width="9.85546875" style="18" customWidth="1"/>
    <col min="14089" max="14090" width="16" style="18" customWidth="1"/>
    <col min="14091" max="14091" width="1.42578125" style="18" customWidth="1"/>
    <col min="14092" max="14092" width="14.5703125" style="18" customWidth="1"/>
    <col min="14093" max="14336" width="9.140625" style="18"/>
    <col min="14337" max="14337" width="12.5703125" style="18" customWidth="1"/>
    <col min="14338" max="14338" width="3.5703125" style="18" customWidth="1"/>
    <col min="14339" max="14339" width="14" style="18" customWidth="1"/>
    <col min="14340" max="14340" width="2.28515625" style="18" customWidth="1"/>
    <col min="14341" max="14341" width="13.7109375" style="18" customWidth="1"/>
    <col min="14342" max="14342" width="16" style="18" customWidth="1"/>
    <col min="14343" max="14343" width="6.140625" style="18" customWidth="1"/>
    <col min="14344" max="14344" width="9.85546875" style="18" customWidth="1"/>
    <col min="14345" max="14346" width="16" style="18" customWidth="1"/>
    <col min="14347" max="14347" width="1.42578125" style="18" customWidth="1"/>
    <col min="14348" max="14348" width="14.5703125" style="18" customWidth="1"/>
    <col min="14349" max="14592" width="9.140625" style="18"/>
    <col min="14593" max="14593" width="12.5703125" style="18" customWidth="1"/>
    <col min="14594" max="14594" width="3.5703125" style="18" customWidth="1"/>
    <col min="14595" max="14595" width="14" style="18" customWidth="1"/>
    <col min="14596" max="14596" width="2.28515625" style="18" customWidth="1"/>
    <col min="14597" max="14597" width="13.7109375" style="18" customWidth="1"/>
    <col min="14598" max="14598" width="16" style="18" customWidth="1"/>
    <col min="14599" max="14599" width="6.140625" style="18" customWidth="1"/>
    <col min="14600" max="14600" width="9.85546875" style="18" customWidth="1"/>
    <col min="14601" max="14602" width="16" style="18" customWidth="1"/>
    <col min="14603" max="14603" width="1.42578125" style="18" customWidth="1"/>
    <col min="14604" max="14604" width="14.5703125" style="18" customWidth="1"/>
    <col min="14605" max="14848" width="9.140625" style="18"/>
    <col min="14849" max="14849" width="12.5703125" style="18" customWidth="1"/>
    <col min="14850" max="14850" width="3.5703125" style="18" customWidth="1"/>
    <col min="14851" max="14851" width="14" style="18" customWidth="1"/>
    <col min="14852" max="14852" width="2.28515625" style="18" customWidth="1"/>
    <col min="14853" max="14853" width="13.7109375" style="18" customWidth="1"/>
    <col min="14854" max="14854" width="16" style="18" customWidth="1"/>
    <col min="14855" max="14855" width="6.140625" style="18" customWidth="1"/>
    <col min="14856" max="14856" width="9.85546875" style="18" customWidth="1"/>
    <col min="14857" max="14858" width="16" style="18" customWidth="1"/>
    <col min="14859" max="14859" width="1.42578125" style="18" customWidth="1"/>
    <col min="14860" max="14860" width="14.5703125" style="18" customWidth="1"/>
    <col min="14861" max="15104" width="9.140625" style="18"/>
    <col min="15105" max="15105" width="12.5703125" style="18" customWidth="1"/>
    <col min="15106" max="15106" width="3.5703125" style="18" customWidth="1"/>
    <col min="15107" max="15107" width="14" style="18" customWidth="1"/>
    <col min="15108" max="15108" width="2.28515625" style="18" customWidth="1"/>
    <col min="15109" max="15109" width="13.7109375" style="18" customWidth="1"/>
    <col min="15110" max="15110" width="16" style="18" customWidth="1"/>
    <col min="15111" max="15111" width="6.140625" style="18" customWidth="1"/>
    <col min="15112" max="15112" width="9.85546875" style="18" customWidth="1"/>
    <col min="15113" max="15114" width="16" style="18" customWidth="1"/>
    <col min="15115" max="15115" width="1.42578125" style="18" customWidth="1"/>
    <col min="15116" max="15116" width="14.5703125" style="18" customWidth="1"/>
    <col min="15117" max="15360" width="9.140625" style="18"/>
    <col min="15361" max="15361" width="12.5703125" style="18" customWidth="1"/>
    <col min="15362" max="15362" width="3.5703125" style="18" customWidth="1"/>
    <col min="15363" max="15363" width="14" style="18" customWidth="1"/>
    <col min="15364" max="15364" width="2.28515625" style="18" customWidth="1"/>
    <col min="15365" max="15365" width="13.7109375" style="18" customWidth="1"/>
    <col min="15366" max="15366" width="16" style="18" customWidth="1"/>
    <col min="15367" max="15367" width="6.140625" style="18" customWidth="1"/>
    <col min="15368" max="15368" width="9.85546875" style="18" customWidth="1"/>
    <col min="15369" max="15370" width="16" style="18" customWidth="1"/>
    <col min="15371" max="15371" width="1.42578125" style="18" customWidth="1"/>
    <col min="15372" max="15372" width="14.5703125" style="18" customWidth="1"/>
    <col min="15373" max="15616" width="9.140625" style="18"/>
    <col min="15617" max="15617" width="12.5703125" style="18" customWidth="1"/>
    <col min="15618" max="15618" width="3.5703125" style="18" customWidth="1"/>
    <col min="15619" max="15619" width="14" style="18" customWidth="1"/>
    <col min="15620" max="15620" width="2.28515625" style="18" customWidth="1"/>
    <col min="15621" max="15621" width="13.7109375" style="18" customWidth="1"/>
    <col min="15622" max="15622" width="16" style="18" customWidth="1"/>
    <col min="15623" max="15623" width="6.140625" style="18" customWidth="1"/>
    <col min="15624" max="15624" width="9.85546875" style="18" customWidth="1"/>
    <col min="15625" max="15626" width="16" style="18" customWidth="1"/>
    <col min="15627" max="15627" width="1.42578125" style="18" customWidth="1"/>
    <col min="15628" max="15628" width="14.5703125" style="18" customWidth="1"/>
    <col min="15629" max="15872" width="9.140625" style="18"/>
    <col min="15873" max="15873" width="12.5703125" style="18" customWidth="1"/>
    <col min="15874" max="15874" width="3.5703125" style="18" customWidth="1"/>
    <col min="15875" max="15875" width="14" style="18" customWidth="1"/>
    <col min="15876" max="15876" width="2.28515625" style="18" customWidth="1"/>
    <col min="15877" max="15877" width="13.7109375" style="18" customWidth="1"/>
    <col min="15878" max="15878" width="16" style="18" customWidth="1"/>
    <col min="15879" max="15879" width="6.140625" style="18" customWidth="1"/>
    <col min="15880" max="15880" width="9.85546875" style="18" customWidth="1"/>
    <col min="15881" max="15882" width="16" style="18" customWidth="1"/>
    <col min="15883" max="15883" width="1.42578125" style="18" customWidth="1"/>
    <col min="15884" max="15884" width="14.5703125" style="18" customWidth="1"/>
    <col min="15885" max="16128" width="9.140625" style="18"/>
    <col min="16129" max="16129" width="12.5703125" style="18" customWidth="1"/>
    <col min="16130" max="16130" width="3.5703125" style="18" customWidth="1"/>
    <col min="16131" max="16131" width="14" style="18" customWidth="1"/>
    <col min="16132" max="16132" width="2.28515625" style="18" customWidth="1"/>
    <col min="16133" max="16133" width="13.7109375" style="18" customWidth="1"/>
    <col min="16134" max="16134" width="16" style="18" customWidth="1"/>
    <col min="16135" max="16135" width="6.140625" style="18" customWidth="1"/>
    <col min="16136" max="16136" width="9.85546875" style="18" customWidth="1"/>
    <col min="16137" max="16138" width="16" style="18" customWidth="1"/>
    <col min="16139" max="16139" width="1.42578125" style="18" customWidth="1"/>
    <col min="16140" max="16140" width="14.5703125" style="18" customWidth="1"/>
    <col min="16141" max="16384" width="9.140625" style="18"/>
  </cols>
  <sheetData>
    <row r="1" spans="1:12" ht="12.75" customHeight="1" x14ac:dyDescent="0.25">
      <c r="A1" s="285" t="s">
        <v>22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/>
    </row>
    <row r="2" spans="1:12" ht="15.75" customHeight="1" x14ac:dyDescent="0.25">
      <c r="A2" s="286" t="s">
        <v>638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/>
    </row>
    <row r="3" spans="1:12" ht="2.1" customHeight="1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1.25" customHeight="1" x14ac:dyDescent="0.25">
      <c r="A4" s="287" t="s">
        <v>172</v>
      </c>
      <c r="B4" s="287"/>
      <c r="C4" s="287" t="s">
        <v>173</v>
      </c>
      <c r="D4" s="287"/>
      <c r="E4" s="287"/>
      <c r="F4" s="287"/>
      <c r="G4" s="287"/>
      <c r="H4" s="287"/>
      <c r="I4" s="287"/>
      <c r="J4" s="287"/>
      <c r="K4" s="287"/>
      <c r="L4"/>
    </row>
    <row r="5" spans="1:12" ht="2.1" customHeight="1" x14ac:dyDescent="0.25">
      <c r="A5"/>
      <c r="B5"/>
      <c r="C5"/>
      <c r="D5"/>
      <c r="E5"/>
      <c r="F5"/>
      <c r="G5"/>
      <c r="H5"/>
      <c r="I5"/>
      <c r="J5"/>
      <c r="K5"/>
      <c r="L5"/>
    </row>
    <row r="6" spans="1:12" ht="9.9499999999999993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2.75" customHeight="1" outlineLevel="1" x14ac:dyDescent="0.25">
      <c r="A7" s="182" t="s">
        <v>174</v>
      </c>
      <c r="B7" s="182" t="s">
        <v>283</v>
      </c>
      <c r="C7" s="182"/>
      <c r="D7" s="182"/>
      <c r="E7"/>
      <c r="F7"/>
      <c r="G7"/>
      <c r="H7"/>
      <c r="I7"/>
      <c r="J7"/>
      <c r="K7"/>
      <c r="L7"/>
    </row>
    <row r="8" spans="1:12" ht="9.9499999999999993" customHeight="1" x14ac:dyDescent="0.25">
      <c r="A8"/>
      <c r="B8"/>
      <c r="C8"/>
      <c r="D8"/>
      <c r="E8"/>
      <c r="F8"/>
      <c r="G8"/>
      <c r="H8"/>
      <c r="I8"/>
      <c r="J8"/>
      <c r="K8"/>
      <c r="L8"/>
    </row>
    <row r="9" spans="1:12" ht="12" customHeight="1" x14ac:dyDescent="0.2">
      <c r="A9" s="288" t="s">
        <v>175</v>
      </c>
      <c r="B9" s="288"/>
      <c r="C9" s="288"/>
      <c r="D9" s="284" t="s">
        <v>284</v>
      </c>
      <c r="E9" s="284"/>
      <c r="F9" s="284"/>
      <c r="G9" s="284" t="s">
        <v>285</v>
      </c>
      <c r="H9" s="284"/>
      <c r="I9" s="284"/>
      <c r="J9" s="284" t="s">
        <v>286</v>
      </c>
      <c r="K9" s="284"/>
      <c r="L9" s="284"/>
    </row>
    <row r="10" spans="1:12" ht="12" customHeight="1" x14ac:dyDescent="0.2">
      <c r="A10" s="289"/>
      <c r="B10" s="290"/>
      <c r="C10" s="291"/>
      <c r="D10" s="284" t="s">
        <v>176</v>
      </c>
      <c r="E10" s="284"/>
      <c r="F10" s="189" t="s">
        <v>177</v>
      </c>
      <c r="G10" s="284" t="s">
        <v>176</v>
      </c>
      <c r="H10" s="284"/>
      <c r="I10" s="189" t="s">
        <v>177</v>
      </c>
      <c r="J10" s="189" t="s">
        <v>176</v>
      </c>
      <c r="K10" s="284" t="s">
        <v>177</v>
      </c>
      <c r="L10" s="284"/>
    </row>
    <row r="11" spans="1:12" ht="12" customHeight="1" x14ac:dyDescent="0.2">
      <c r="A11" s="280" t="s">
        <v>178</v>
      </c>
      <c r="B11" s="280"/>
      <c r="C11" s="280"/>
      <c r="D11" s="277">
        <v>104490284.25</v>
      </c>
      <c r="E11" s="277"/>
      <c r="F11" s="183"/>
      <c r="G11" s="277">
        <v>28055387059.25</v>
      </c>
      <c r="H11" s="277"/>
      <c r="I11" s="188">
        <v>23215310896.240002</v>
      </c>
      <c r="J11" s="188">
        <v>4944566447.2600002</v>
      </c>
      <c r="K11" s="184"/>
      <c r="L11" s="185"/>
    </row>
    <row r="12" spans="1:12" ht="12" customHeight="1" outlineLevel="1" x14ac:dyDescent="0.2">
      <c r="A12" s="276" t="s">
        <v>179</v>
      </c>
      <c r="B12" s="276"/>
      <c r="C12" s="276"/>
      <c r="D12" s="277">
        <v>91544313.329999998</v>
      </c>
      <c r="E12" s="277"/>
      <c r="F12" s="183"/>
      <c r="G12" s="277">
        <v>16680388892.230001</v>
      </c>
      <c r="H12" s="277"/>
      <c r="I12" s="188">
        <v>16444171443.92</v>
      </c>
      <c r="J12" s="188">
        <v>327761761.63999999</v>
      </c>
      <c r="K12" s="184"/>
      <c r="L12" s="185"/>
    </row>
    <row r="13" spans="1:12" ht="12" customHeight="1" outlineLevel="2" x14ac:dyDescent="0.2">
      <c r="A13" s="278" t="s">
        <v>541</v>
      </c>
      <c r="B13" s="278"/>
      <c r="C13" s="278"/>
      <c r="D13" s="184"/>
      <c r="E13" s="185"/>
      <c r="F13" s="183"/>
      <c r="G13" s="277">
        <v>33024</v>
      </c>
      <c r="H13" s="277"/>
      <c r="I13" s="188">
        <v>33024</v>
      </c>
      <c r="J13" s="183"/>
      <c r="K13" s="184"/>
      <c r="L13" s="185"/>
    </row>
    <row r="14" spans="1:12" ht="12" customHeight="1" outlineLevel="2" x14ac:dyDescent="0.2">
      <c r="A14" s="278" t="s">
        <v>180</v>
      </c>
      <c r="B14" s="278"/>
      <c r="C14" s="278"/>
      <c r="D14" s="184"/>
      <c r="E14" s="185"/>
      <c r="F14" s="183"/>
      <c r="G14" s="277">
        <v>4470667286.75</v>
      </c>
      <c r="H14" s="277"/>
      <c r="I14" s="188">
        <v>4470667286.75</v>
      </c>
      <c r="J14" s="183"/>
      <c r="K14" s="184"/>
      <c r="L14" s="185"/>
    </row>
    <row r="15" spans="1:12" ht="21.75" customHeight="1" outlineLevel="3" x14ac:dyDescent="0.2">
      <c r="A15" s="282" t="s">
        <v>181</v>
      </c>
      <c r="B15" s="282"/>
      <c r="C15" s="282"/>
      <c r="D15" s="184"/>
      <c r="E15" s="185"/>
      <c r="F15" s="183"/>
      <c r="G15" s="277">
        <v>3021883024</v>
      </c>
      <c r="H15" s="277"/>
      <c r="I15" s="188">
        <v>3021883024</v>
      </c>
      <c r="J15" s="183"/>
      <c r="K15" s="184"/>
      <c r="L15" s="185"/>
    </row>
    <row r="16" spans="1:12" ht="21.75" customHeight="1" outlineLevel="3" x14ac:dyDescent="0.2">
      <c r="A16" s="282" t="s">
        <v>182</v>
      </c>
      <c r="B16" s="282"/>
      <c r="C16" s="282"/>
      <c r="D16" s="184"/>
      <c r="E16" s="185"/>
      <c r="F16" s="183"/>
      <c r="G16" s="277">
        <v>1448784262.7500002</v>
      </c>
      <c r="H16" s="277"/>
      <c r="I16" s="188">
        <v>1448784262.7500002</v>
      </c>
      <c r="J16" s="183"/>
      <c r="K16" s="184"/>
      <c r="L16" s="185"/>
    </row>
    <row r="17" spans="1:12" ht="21.75" customHeight="1" outlineLevel="2" x14ac:dyDescent="0.2">
      <c r="A17" s="278" t="s">
        <v>183</v>
      </c>
      <c r="B17" s="278"/>
      <c r="C17" s="278"/>
      <c r="D17" s="277">
        <v>1544313.33</v>
      </c>
      <c r="E17" s="277"/>
      <c r="F17" s="183"/>
      <c r="G17" s="277">
        <v>11045062981.48</v>
      </c>
      <c r="H17" s="277"/>
      <c r="I17" s="188">
        <v>10807471133.17</v>
      </c>
      <c r="J17" s="188">
        <v>239136161.63999999</v>
      </c>
      <c r="K17" s="184"/>
      <c r="L17" s="185"/>
    </row>
    <row r="18" spans="1:12" ht="21.75" customHeight="1" outlineLevel="2" x14ac:dyDescent="0.2">
      <c r="A18" s="278" t="s">
        <v>184</v>
      </c>
      <c r="B18" s="278"/>
      <c r="C18" s="278"/>
      <c r="D18" s="277">
        <v>90000000</v>
      </c>
      <c r="E18" s="277"/>
      <c r="F18" s="183"/>
      <c r="G18" s="277">
        <v>1084000000</v>
      </c>
      <c r="H18" s="277"/>
      <c r="I18" s="188">
        <v>1166000000</v>
      </c>
      <c r="J18" s="188">
        <v>8000000</v>
      </c>
      <c r="K18" s="184"/>
      <c r="L18" s="185"/>
    </row>
    <row r="19" spans="1:12" ht="21.75" customHeight="1" outlineLevel="2" x14ac:dyDescent="0.2">
      <c r="A19" s="278" t="s">
        <v>185</v>
      </c>
      <c r="B19" s="278"/>
      <c r="C19" s="278"/>
      <c r="D19" s="184"/>
      <c r="E19" s="185"/>
      <c r="F19" s="183"/>
      <c r="G19" s="277">
        <v>80625600</v>
      </c>
      <c r="H19" s="277"/>
      <c r="I19" s="183"/>
      <c r="J19" s="188">
        <v>80625600</v>
      </c>
      <c r="K19" s="184"/>
      <c r="L19" s="185"/>
    </row>
    <row r="20" spans="1:12" ht="21.75" customHeight="1" outlineLevel="1" x14ac:dyDescent="0.2">
      <c r="A20" s="276" t="s">
        <v>186</v>
      </c>
      <c r="B20" s="276"/>
      <c r="C20" s="276"/>
      <c r="D20" s="277">
        <v>496196.47</v>
      </c>
      <c r="E20" s="277"/>
      <c r="F20" s="183"/>
      <c r="G20" s="277">
        <v>3619938090.7800002</v>
      </c>
      <c r="H20" s="277"/>
      <c r="I20" s="188">
        <v>2157628345.5999999</v>
      </c>
      <c r="J20" s="188">
        <v>1462805941.6499999</v>
      </c>
      <c r="K20" s="184"/>
      <c r="L20" s="185"/>
    </row>
    <row r="21" spans="1:12" ht="32.25" customHeight="1" outlineLevel="2" x14ac:dyDescent="0.2">
      <c r="A21" s="278" t="s">
        <v>187</v>
      </c>
      <c r="B21" s="278"/>
      <c r="C21" s="278"/>
      <c r="D21" s="277">
        <v>21814.71</v>
      </c>
      <c r="E21" s="277"/>
      <c r="F21" s="183"/>
      <c r="G21" s="277">
        <v>2894223892.5100002</v>
      </c>
      <c r="H21" s="277"/>
      <c r="I21" s="188">
        <v>2074618772.0799999</v>
      </c>
      <c r="J21" s="188">
        <v>819626935.13999999</v>
      </c>
      <c r="K21" s="184"/>
      <c r="L21" s="185"/>
    </row>
    <row r="22" spans="1:12" ht="21.75" customHeight="1" outlineLevel="2" x14ac:dyDescent="0.2">
      <c r="A22" s="278" t="s">
        <v>188</v>
      </c>
      <c r="B22" s="278"/>
      <c r="C22" s="278"/>
      <c r="D22" s="184"/>
      <c r="E22" s="185"/>
      <c r="F22" s="183"/>
      <c r="G22" s="277">
        <v>3741314.07</v>
      </c>
      <c r="H22" s="277"/>
      <c r="I22" s="188">
        <v>3741314.07</v>
      </c>
      <c r="J22" s="183"/>
      <c r="K22" s="184"/>
      <c r="L22" s="185"/>
    </row>
    <row r="23" spans="1:12" ht="21.75" customHeight="1" outlineLevel="3" x14ac:dyDescent="0.2">
      <c r="A23" s="282" t="s">
        <v>189</v>
      </c>
      <c r="B23" s="282"/>
      <c r="C23" s="282"/>
      <c r="D23" s="184"/>
      <c r="E23" s="185"/>
      <c r="F23" s="183"/>
      <c r="G23" s="277">
        <v>3698579.5</v>
      </c>
      <c r="H23" s="277"/>
      <c r="I23" s="188">
        <v>3698579.5</v>
      </c>
      <c r="J23" s="183"/>
      <c r="K23" s="184"/>
      <c r="L23" s="185"/>
    </row>
    <row r="24" spans="1:12" ht="21.75" customHeight="1" outlineLevel="3" x14ac:dyDescent="0.2">
      <c r="A24" s="282" t="s">
        <v>190</v>
      </c>
      <c r="B24" s="282"/>
      <c r="C24" s="282"/>
      <c r="D24" s="184"/>
      <c r="E24" s="185"/>
      <c r="F24" s="183"/>
      <c r="G24" s="277">
        <v>42734.57</v>
      </c>
      <c r="H24" s="277"/>
      <c r="I24" s="188">
        <v>42734.57</v>
      </c>
      <c r="J24" s="183"/>
      <c r="K24" s="184"/>
      <c r="L24" s="185"/>
    </row>
    <row r="25" spans="1:12" ht="21.75" customHeight="1" outlineLevel="2" x14ac:dyDescent="0.2">
      <c r="A25" s="278" t="s">
        <v>191</v>
      </c>
      <c r="B25" s="278"/>
      <c r="C25" s="278"/>
      <c r="D25" s="277">
        <v>474381.76</v>
      </c>
      <c r="E25" s="277"/>
      <c r="F25" s="183"/>
      <c r="G25" s="277">
        <v>721972884.20000005</v>
      </c>
      <c r="H25" s="277"/>
      <c r="I25" s="188">
        <v>79268259.450000003</v>
      </c>
      <c r="J25" s="188">
        <v>643179006.50999999</v>
      </c>
      <c r="K25" s="184"/>
      <c r="L25" s="185"/>
    </row>
    <row r="26" spans="1:12" ht="32.25" customHeight="1" outlineLevel="3" x14ac:dyDescent="0.2">
      <c r="A26" s="282" t="s">
        <v>550</v>
      </c>
      <c r="B26" s="282"/>
      <c r="C26" s="282"/>
      <c r="D26" s="184"/>
      <c r="E26" s="185"/>
      <c r="F26" s="183"/>
      <c r="G26" s="277">
        <v>568363</v>
      </c>
      <c r="H26" s="277"/>
      <c r="I26" s="188">
        <v>568363</v>
      </c>
      <c r="J26" s="183"/>
      <c r="K26" s="184"/>
      <c r="L26" s="185"/>
    </row>
    <row r="27" spans="1:12" ht="21.75" customHeight="1" outlineLevel="3" x14ac:dyDescent="0.2">
      <c r="A27" s="282" t="s">
        <v>192</v>
      </c>
      <c r="B27" s="282"/>
      <c r="C27" s="282"/>
      <c r="D27" s="277">
        <v>474381.76</v>
      </c>
      <c r="E27" s="277"/>
      <c r="F27" s="183"/>
      <c r="G27" s="277">
        <v>721404521.20000005</v>
      </c>
      <c r="H27" s="277"/>
      <c r="I27" s="188">
        <v>78699896.450000003</v>
      </c>
      <c r="J27" s="188">
        <v>643179006.50999999</v>
      </c>
      <c r="K27" s="184"/>
      <c r="L27" s="185"/>
    </row>
    <row r="28" spans="1:12" ht="12" customHeight="1" outlineLevel="1" x14ac:dyDescent="0.2">
      <c r="A28" s="276" t="s">
        <v>193</v>
      </c>
      <c r="B28" s="276"/>
      <c r="C28" s="276"/>
      <c r="D28" s="277">
        <v>1641650.91</v>
      </c>
      <c r="E28" s="277"/>
      <c r="F28" s="183"/>
      <c r="G28" s="277">
        <v>5604129547.0699997</v>
      </c>
      <c r="H28" s="277"/>
      <c r="I28" s="188">
        <v>3299378970.2200003</v>
      </c>
      <c r="J28" s="188">
        <v>2306392227.7600002</v>
      </c>
      <c r="K28" s="184"/>
      <c r="L28" s="185"/>
    </row>
    <row r="29" spans="1:12" ht="12" customHeight="1" outlineLevel="2" x14ac:dyDescent="0.2">
      <c r="A29" s="278" t="s">
        <v>194</v>
      </c>
      <c r="B29" s="278"/>
      <c r="C29" s="278"/>
      <c r="D29" s="277">
        <v>1641650.91</v>
      </c>
      <c r="E29" s="277"/>
      <c r="F29" s="183"/>
      <c r="G29" s="277">
        <v>1698286986.1600001</v>
      </c>
      <c r="H29" s="277"/>
      <c r="I29" s="188">
        <v>1172747189.6400001</v>
      </c>
      <c r="J29" s="188">
        <v>527181447.43000001</v>
      </c>
      <c r="K29" s="184"/>
      <c r="L29" s="185"/>
    </row>
    <row r="30" spans="1:12" ht="12" customHeight="1" outlineLevel="2" x14ac:dyDescent="0.2">
      <c r="A30" s="278" t="s">
        <v>195</v>
      </c>
      <c r="B30" s="278"/>
      <c r="C30" s="278"/>
      <c r="D30" s="184"/>
      <c r="E30" s="185"/>
      <c r="F30" s="183"/>
      <c r="G30" s="277">
        <v>3291902207.3400002</v>
      </c>
      <c r="H30" s="277"/>
      <c r="I30" s="188">
        <v>1812585821.47</v>
      </c>
      <c r="J30" s="188">
        <v>1479316385.8700001</v>
      </c>
      <c r="K30" s="184"/>
      <c r="L30" s="185"/>
    </row>
    <row r="31" spans="1:12" ht="12" customHeight="1" outlineLevel="2" x14ac:dyDescent="0.2">
      <c r="A31" s="278" t="s">
        <v>542</v>
      </c>
      <c r="B31" s="278"/>
      <c r="C31" s="278"/>
      <c r="D31" s="184"/>
      <c r="E31" s="185"/>
      <c r="F31" s="183"/>
      <c r="G31" s="277">
        <v>613940353.57000005</v>
      </c>
      <c r="H31" s="277"/>
      <c r="I31" s="188">
        <v>314045959.11000001</v>
      </c>
      <c r="J31" s="188">
        <v>299894394.45999998</v>
      </c>
      <c r="K31" s="184"/>
      <c r="L31" s="185"/>
    </row>
    <row r="32" spans="1:12" ht="12" customHeight="1" outlineLevel="1" x14ac:dyDescent="0.2">
      <c r="A32" s="276" t="s">
        <v>196</v>
      </c>
      <c r="B32" s="276"/>
      <c r="C32" s="276"/>
      <c r="D32" s="277">
        <v>4933525.2699999996</v>
      </c>
      <c r="E32" s="277"/>
      <c r="F32" s="183"/>
      <c r="G32" s="277">
        <v>1413094456.5999999</v>
      </c>
      <c r="H32" s="277"/>
      <c r="I32" s="188">
        <v>737871566.13999999</v>
      </c>
      <c r="J32" s="188">
        <v>680156415.73000002</v>
      </c>
      <c r="K32" s="184"/>
      <c r="L32" s="185"/>
    </row>
    <row r="33" spans="1:12" ht="21.75" customHeight="1" outlineLevel="2" x14ac:dyDescent="0.2">
      <c r="A33" s="278" t="s">
        <v>197</v>
      </c>
      <c r="B33" s="278"/>
      <c r="C33" s="278"/>
      <c r="D33" s="277">
        <v>261521.96</v>
      </c>
      <c r="E33" s="277"/>
      <c r="F33" s="183"/>
      <c r="G33" s="277">
        <v>511328.83</v>
      </c>
      <c r="H33" s="277"/>
      <c r="I33" s="183"/>
      <c r="J33" s="188">
        <v>772850.79</v>
      </c>
      <c r="K33" s="184"/>
      <c r="L33" s="185"/>
    </row>
    <row r="34" spans="1:12" ht="21.75" customHeight="1" outlineLevel="3" x14ac:dyDescent="0.2">
      <c r="A34" s="282" t="s">
        <v>198</v>
      </c>
      <c r="B34" s="282"/>
      <c r="C34" s="282"/>
      <c r="D34" s="277">
        <v>261521.96</v>
      </c>
      <c r="E34" s="277"/>
      <c r="F34" s="183"/>
      <c r="G34" s="277">
        <v>511328.83</v>
      </c>
      <c r="H34" s="277"/>
      <c r="I34" s="183"/>
      <c r="J34" s="188">
        <v>772850.79</v>
      </c>
      <c r="K34" s="184"/>
      <c r="L34" s="185"/>
    </row>
    <row r="35" spans="1:12" ht="21.75" customHeight="1" outlineLevel="2" x14ac:dyDescent="0.2">
      <c r="A35" s="278" t="s">
        <v>199</v>
      </c>
      <c r="B35" s="278"/>
      <c r="C35" s="278"/>
      <c r="D35" s="277">
        <v>4672003.3099999996</v>
      </c>
      <c r="E35" s="277"/>
      <c r="F35" s="183"/>
      <c r="G35" s="277">
        <v>1412377055.46</v>
      </c>
      <c r="H35" s="277"/>
      <c r="I35" s="188">
        <v>737871566.13999999</v>
      </c>
      <c r="J35" s="188">
        <v>679177492.63</v>
      </c>
      <c r="K35" s="184"/>
      <c r="L35" s="185"/>
    </row>
    <row r="36" spans="1:12" ht="21.75" customHeight="1" outlineLevel="3" x14ac:dyDescent="0.2">
      <c r="A36" s="282" t="s">
        <v>200</v>
      </c>
      <c r="B36" s="282"/>
      <c r="C36" s="282"/>
      <c r="D36" s="277">
        <v>1582310.98</v>
      </c>
      <c r="E36" s="277"/>
      <c r="F36" s="183"/>
      <c r="G36" s="277">
        <v>687720326.58000004</v>
      </c>
      <c r="H36" s="277"/>
      <c r="I36" s="188">
        <v>50090343.530000001</v>
      </c>
      <c r="J36" s="188">
        <v>639212294.02999997</v>
      </c>
      <c r="K36" s="184"/>
      <c r="L36" s="185"/>
    </row>
    <row r="37" spans="1:12" ht="21.75" customHeight="1" outlineLevel="3" x14ac:dyDescent="0.2">
      <c r="A37" s="282" t="s">
        <v>201</v>
      </c>
      <c r="B37" s="282"/>
      <c r="C37" s="282"/>
      <c r="D37" s="277">
        <v>3089692.33</v>
      </c>
      <c r="E37" s="277"/>
      <c r="F37" s="183"/>
      <c r="G37" s="277">
        <v>724656728.88</v>
      </c>
      <c r="H37" s="277"/>
      <c r="I37" s="188">
        <v>687781222.61000001</v>
      </c>
      <c r="J37" s="188">
        <v>39965198.600000001</v>
      </c>
      <c r="K37" s="184"/>
      <c r="L37" s="185"/>
    </row>
    <row r="38" spans="1:12" ht="21.75" customHeight="1" outlineLevel="4" x14ac:dyDescent="0.2">
      <c r="A38" s="281" t="s">
        <v>287</v>
      </c>
      <c r="B38" s="281"/>
      <c r="C38" s="281"/>
      <c r="D38" s="277">
        <v>3089692.33</v>
      </c>
      <c r="E38" s="277"/>
      <c r="F38" s="183"/>
      <c r="G38" s="277">
        <v>676609388.89999998</v>
      </c>
      <c r="H38" s="277"/>
      <c r="I38" s="188">
        <v>673427694.61000001</v>
      </c>
      <c r="J38" s="188">
        <v>6271386.6200000001</v>
      </c>
      <c r="K38" s="184"/>
      <c r="L38" s="185"/>
    </row>
    <row r="39" spans="1:12" ht="21.75" customHeight="1" outlineLevel="4" x14ac:dyDescent="0.2">
      <c r="A39" s="281" t="s">
        <v>202</v>
      </c>
      <c r="B39" s="281"/>
      <c r="C39" s="281"/>
      <c r="D39" s="184"/>
      <c r="E39" s="185"/>
      <c r="F39" s="183"/>
      <c r="G39" s="277">
        <v>14341333</v>
      </c>
      <c r="H39" s="277"/>
      <c r="I39" s="188">
        <v>14341333</v>
      </c>
      <c r="J39" s="183"/>
      <c r="K39" s="184"/>
      <c r="L39" s="185"/>
    </row>
    <row r="40" spans="1:12" ht="21.75" customHeight="1" outlineLevel="4" x14ac:dyDescent="0.2">
      <c r="A40" s="281" t="s">
        <v>551</v>
      </c>
      <c r="B40" s="281"/>
      <c r="C40" s="281"/>
      <c r="D40" s="184"/>
      <c r="E40" s="185"/>
      <c r="F40" s="183"/>
      <c r="G40" s="277">
        <v>33706006.979999997</v>
      </c>
      <c r="H40" s="277"/>
      <c r="I40" s="188">
        <v>12195</v>
      </c>
      <c r="J40" s="188">
        <v>33693811.979999997</v>
      </c>
      <c r="K40" s="184"/>
      <c r="L40" s="185"/>
    </row>
    <row r="41" spans="1:12" ht="21.75" customHeight="1" outlineLevel="2" x14ac:dyDescent="0.2">
      <c r="A41" s="278" t="s">
        <v>543</v>
      </c>
      <c r="B41" s="278"/>
      <c r="C41" s="278"/>
      <c r="D41" s="184"/>
      <c r="E41" s="185"/>
      <c r="F41" s="183"/>
      <c r="G41" s="277">
        <v>206072.31</v>
      </c>
      <c r="H41" s="277"/>
      <c r="I41" s="183"/>
      <c r="J41" s="188">
        <v>206072.31</v>
      </c>
      <c r="K41" s="184"/>
      <c r="L41" s="185"/>
    </row>
    <row r="42" spans="1:12" ht="12" customHeight="1" outlineLevel="1" x14ac:dyDescent="0.2">
      <c r="A42" s="276" t="s">
        <v>203</v>
      </c>
      <c r="B42" s="276"/>
      <c r="C42" s="276"/>
      <c r="D42" s="277">
        <v>5874598.2699999996</v>
      </c>
      <c r="E42" s="277"/>
      <c r="F42" s="183"/>
      <c r="G42" s="277">
        <v>737836072.57000005</v>
      </c>
      <c r="H42" s="277"/>
      <c r="I42" s="188">
        <v>576260570.36000001</v>
      </c>
      <c r="J42" s="188">
        <v>167450100.47999999</v>
      </c>
      <c r="K42" s="184"/>
      <c r="L42" s="185"/>
    </row>
    <row r="43" spans="1:12" ht="21.75" customHeight="1" outlineLevel="2" x14ac:dyDescent="0.2">
      <c r="A43" s="278" t="s">
        <v>204</v>
      </c>
      <c r="B43" s="278"/>
      <c r="C43" s="278"/>
      <c r="D43" s="277">
        <v>5318023.2</v>
      </c>
      <c r="E43" s="277"/>
      <c r="F43" s="183"/>
      <c r="G43" s="277">
        <v>726459316.11000001</v>
      </c>
      <c r="H43" s="277"/>
      <c r="I43" s="188">
        <v>568259390.25999999</v>
      </c>
      <c r="J43" s="188">
        <v>163517949.05000001</v>
      </c>
      <c r="K43" s="184"/>
      <c r="L43" s="185"/>
    </row>
    <row r="44" spans="1:12" ht="12" customHeight="1" outlineLevel="2" x14ac:dyDescent="0.2">
      <c r="A44" s="278" t="s">
        <v>205</v>
      </c>
      <c r="B44" s="278"/>
      <c r="C44" s="278"/>
      <c r="D44" s="277">
        <v>556575.06999999995</v>
      </c>
      <c r="E44" s="277"/>
      <c r="F44" s="183"/>
      <c r="G44" s="277">
        <v>11376756.460000001</v>
      </c>
      <c r="H44" s="277"/>
      <c r="I44" s="188">
        <v>8001180.0999999996</v>
      </c>
      <c r="J44" s="188">
        <v>3932151.43</v>
      </c>
      <c r="K44" s="184"/>
      <c r="L44" s="185"/>
    </row>
    <row r="45" spans="1:12" ht="12" customHeight="1" x14ac:dyDescent="0.2">
      <c r="A45" s="280" t="s">
        <v>206</v>
      </c>
      <c r="B45" s="280"/>
      <c r="C45" s="280"/>
      <c r="D45" s="277">
        <v>61586958.539999999</v>
      </c>
      <c r="E45" s="277"/>
      <c r="F45" s="183"/>
      <c r="G45" s="277">
        <v>7275138208.8299999</v>
      </c>
      <c r="H45" s="277"/>
      <c r="I45" s="188">
        <v>3910500334.0499997</v>
      </c>
      <c r="J45" s="188">
        <v>3426224833.3200002</v>
      </c>
      <c r="K45" s="184"/>
      <c r="L45" s="185"/>
    </row>
    <row r="46" spans="1:12" ht="21.75" customHeight="1" outlineLevel="1" x14ac:dyDescent="0.2">
      <c r="A46" s="276" t="s">
        <v>639</v>
      </c>
      <c r="B46" s="276"/>
      <c r="C46" s="276"/>
      <c r="D46" s="184"/>
      <c r="E46" s="185"/>
      <c r="F46" s="183"/>
      <c r="G46" s="277">
        <v>2645814.1800000002</v>
      </c>
      <c r="H46" s="277"/>
      <c r="I46" s="183"/>
      <c r="J46" s="188">
        <v>2645814.1800000002</v>
      </c>
      <c r="K46" s="184"/>
      <c r="L46" s="185"/>
    </row>
    <row r="47" spans="1:12" ht="21.75" customHeight="1" outlineLevel="2" x14ac:dyDescent="0.2">
      <c r="A47" s="278" t="s">
        <v>640</v>
      </c>
      <c r="B47" s="278"/>
      <c r="C47" s="278"/>
      <c r="D47" s="184"/>
      <c r="E47" s="185"/>
      <c r="F47" s="183"/>
      <c r="G47" s="277">
        <v>2645814.1800000002</v>
      </c>
      <c r="H47" s="277"/>
      <c r="I47" s="183"/>
      <c r="J47" s="188">
        <v>2645814.1800000002</v>
      </c>
      <c r="K47" s="184"/>
      <c r="L47" s="185"/>
    </row>
    <row r="48" spans="1:12" ht="32.25" customHeight="1" outlineLevel="3" x14ac:dyDescent="0.2">
      <c r="A48" s="282" t="s">
        <v>641</v>
      </c>
      <c r="B48" s="282"/>
      <c r="C48" s="282"/>
      <c r="D48" s="184"/>
      <c r="E48" s="185"/>
      <c r="F48" s="183"/>
      <c r="G48" s="277">
        <v>2645814.1800000002</v>
      </c>
      <c r="H48" s="277"/>
      <c r="I48" s="183"/>
      <c r="J48" s="188">
        <v>2645814.1800000002</v>
      </c>
      <c r="K48" s="184"/>
      <c r="L48" s="185"/>
    </row>
    <row r="49" spans="1:12" ht="12" customHeight="1" outlineLevel="1" x14ac:dyDescent="0.2">
      <c r="A49" s="276" t="s">
        <v>544</v>
      </c>
      <c r="B49" s="276"/>
      <c r="C49" s="276"/>
      <c r="D49" s="184"/>
      <c r="E49" s="185"/>
      <c r="F49" s="183"/>
      <c r="G49" s="277">
        <v>1541402.38</v>
      </c>
      <c r="H49" s="277"/>
      <c r="I49" s="188">
        <v>128450.2</v>
      </c>
      <c r="J49" s="188">
        <v>1412952.18</v>
      </c>
      <c r="K49" s="184"/>
      <c r="L49" s="185"/>
    </row>
    <row r="50" spans="1:12" ht="12" customHeight="1" outlineLevel="2" x14ac:dyDescent="0.2">
      <c r="A50" s="278" t="s">
        <v>545</v>
      </c>
      <c r="B50" s="278"/>
      <c r="C50" s="278"/>
      <c r="D50" s="184"/>
      <c r="E50" s="185"/>
      <c r="F50" s="183"/>
      <c r="G50" s="277">
        <v>1541402.38</v>
      </c>
      <c r="H50" s="277"/>
      <c r="I50" s="183"/>
      <c r="J50" s="188">
        <v>1541402.38</v>
      </c>
      <c r="K50" s="184"/>
      <c r="L50" s="185"/>
    </row>
    <row r="51" spans="1:12" ht="12" customHeight="1" outlineLevel="3" x14ac:dyDescent="0.2">
      <c r="A51" s="282" t="s">
        <v>546</v>
      </c>
      <c r="B51" s="282"/>
      <c r="C51" s="282"/>
      <c r="D51" s="184"/>
      <c r="E51" s="185"/>
      <c r="F51" s="183"/>
      <c r="G51" s="277">
        <v>1541402.38</v>
      </c>
      <c r="H51" s="277"/>
      <c r="I51" s="183"/>
      <c r="J51" s="188">
        <v>1541402.38</v>
      </c>
      <c r="K51" s="184"/>
      <c r="L51" s="185"/>
    </row>
    <row r="52" spans="1:12" ht="21.75" customHeight="1" outlineLevel="2" x14ac:dyDescent="0.2">
      <c r="A52" s="278" t="s">
        <v>547</v>
      </c>
      <c r="B52" s="278"/>
      <c r="C52" s="278"/>
      <c r="D52" s="184"/>
      <c r="E52" s="185"/>
      <c r="F52" s="183"/>
      <c r="G52" s="184"/>
      <c r="H52" s="185"/>
      <c r="I52" s="188">
        <v>128450.2</v>
      </c>
      <c r="J52" s="183"/>
      <c r="K52" s="277">
        <v>128450.2</v>
      </c>
      <c r="L52" s="277"/>
    </row>
    <row r="53" spans="1:12" ht="21.75" customHeight="1" outlineLevel="3" x14ac:dyDescent="0.2">
      <c r="A53" s="282" t="s">
        <v>548</v>
      </c>
      <c r="B53" s="282"/>
      <c r="C53" s="282"/>
      <c r="D53" s="184"/>
      <c r="E53" s="185"/>
      <c r="F53" s="183"/>
      <c r="G53" s="184"/>
      <c r="H53" s="185"/>
      <c r="I53" s="188">
        <v>128450.2</v>
      </c>
      <c r="J53" s="183"/>
      <c r="K53" s="277">
        <v>128450.2</v>
      </c>
      <c r="L53" s="277"/>
    </row>
    <row r="54" spans="1:12" ht="12" customHeight="1" outlineLevel="1" x14ac:dyDescent="0.2">
      <c r="A54" s="276" t="s">
        <v>207</v>
      </c>
      <c r="B54" s="276"/>
      <c r="C54" s="276"/>
      <c r="D54" s="277">
        <v>49470217.07</v>
      </c>
      <c r="E54" s="277"/>
      <c r="F54" s="183"/>
      <c r="G54" s="277">
        <v>6769644971.2600002</v>
      </c>
      <c r="H54" s="277"/>
      <c r="I54" s="188">
        <v>3640583696.73</v>
      </c>
      <c r="J54" s="188">
        <v>3178531491.5999999</v>
      </c>
      <c r="K54" s="184"/>
      <c r="L54" s="185"/>
    </row>
    <row r="55" spans="1:12" ht="12" customHeight="1" outlineLevel="2" x14ac:dyDescent="0.2">
      <c r="A55" s="278" t="s">
        <v>208</v>
      </c>
      <c r="B55" s="278"/>
      <c r="C55" s="278"/>
      <c r="D55" s="277">
        <v>43008802.859999999</v>
      </c>
      <c r="E55" s="277"/>
      <c r="F55" s="183"/>
      <c r="G55" s="277">
        <v>6756765170.5700006</v>
      </c>
      <c r="H55" s="277"/>
      <c r="I55" s="188">
        <v>3323788306.21</v>
      </c>
      <c r="J55" s="188">
        <v>3475985667.2199998</v>
      </c>
      <c r="K55" s="184"/>
      <c r="L55" s="185"/>
    </row>
    <row r="56" spans="1:12" ht="21.75" customHeight="1" outlineLevel="3" x14ac:dyDescent="0.2">
      <c r="A56" s="282" t="s">
        <v>209</v>
      </c>
      <c r="B56" s="282"/>
      <c r="C56" s="282"/>
      <c r="D56" s="277">
        <v>6472327.2800000003</v>
      </c>
      <c r="E56" s="277"/>
      <c r="F56" s="183"/>
      <c r="G56" s="277">
        <v>3285106022.4700003</v>
      </c>
      <c r="H56" s="277"/>
      <c r="I56" s="188">
        <v>3287760289.8899999</v>
      </c>
      <c r="J56" s="188">
        <v>3818059.86</v>
      </c>
      <c r="K56" s="184"/>
      <c r="L56" s="185"/>
    </row>
    <row r="57" spans="1:12" ht="21.75" customHeight="1" outlineLevel="3" x14ac:dyDescent="0.2">
      <c r="A57" s="282" t="s">
        <v>210</v>
      </c>
      <c r="B57" s="282"/>
      <c r="C57" s="282"/>
      <c r="D57" s="277">
        <v>36536475.579999998</v>
      </c>
      <c r="E57" s="277"/>
      <c r="F57" s="183"/>
      <c r="G57" s="277">
        <v>3471659148.0999999</v>
      </c>
      <c r="H57" s="277"/>
      <c r="I57" s="188">
        <v>36028016.32</v>
      </c>
      <c r="J57" s="188">
        <v>3472167607.3600001</v>
      </c>
      <c r="K57" s="184"/>
      <c r="L57" s="185"/>
    </row>
    <row r="58" spans="1:12" ht="21.75" customHeight="1" outlineLevel="2" x14ac:dyDescent="0.2">
      <c r="A58" s="278" t="s">
        <v>211</v>
      </c>
      <c r="B58" s="278"/>
      <c r="C58" s="278"/>
      <c r="D58" s="184"/>
      <c r="E58" s="185"/>
      <c r="F58" s="188">
        <v>214072.78</v>
      </c>
      <c r="G58" s="277">
        <v>3801660.88</v>
      </c>
      <c r="H58" s="277"/>
      <c r="I58" s="188">
        <v>304530837.75999999</v>
      </c>
      <c r="J58" s="183"/>
      <c r="K58" s="277">
        <v>300943249.66000003</v>
      </c>
      <c r="L58" s="277"/>
    </row>
    <row r="59" spans="1:12" ht="21.75" customHeight="1" outlineLevel="3" x14ac:dyDescent="0.2">
      <c r="A59" s="282" t="s">
        <v>212</v>
      </c>
      <c r="B59" s="282"/>
      <c r="C59" s="282"/>
      <c r="D59" s="184"/>
      <c r="E59" s="185"/>
      <c r="F59" s="188">
        <v>214072.78</v>
      </c>
      <c r="G59" s="277">
        <v>3801660.88</v>
      </c>
      <c r="H59" s="277"/>
      <c r="I59" s="188">
        <v>304530837.75999999</v>
      </c>
      <c r="J59" s="183"/>
      <c r="K59" s="277">
        <v>300943249.66000003</v>
      </c>
      <c r="L59" s="277"/>
    </row>
    <row r="60" spans="1:12" ht="12" customHeight="1" outlineLevel="2" x14ac:dyDescent="0.2">
      <c r="A60" s="278" t="s">
        <v>213</v>
      </c>
      <c r="B60" s="278"/>
      <c r="C60" s="278"/>
      <c r="D60" s="277">
        <v>6675486.9900000002</v>
      </c>
      <c r="E60" s="277"/>
      <c r="F60" s="183"/>
      <c r="G60" s="277">
        <v>9078139.8100000005</v>
      </c>
      <c r="H60" s="277"/>
      <c r="I60" s="188">
        <v>12264552.76</v>
      </c>
      <c r="J60" s="188">
        <v>3489074.04</v>
      </c>
      <c r="K60" s="184"/>
      <c r="L60" s="185"/>
    </row>
    <row r="61" spans="1:12" ht="12" customHeight="1" outlineLevel="3" x14ac:dyDescent="0.2">
      <c r="A61" s="282" t="s">
        <v>214</v>
      </c>
      <c r="B61" s="282"/>
      <c r="C61" s="282"/>
      <c r="D61" s="277">
        <v>6675486.9900000002</v>
      </c>
      <c r="E61" s="277"/>
      <c r="F61" s="183"/>
      <c r="G61" s="277">
        <v>9078139.8100000005</v>
      </c>
      <c r="H61" s="277"/>
      <c r="I61" s="188">
        <v>12264552.76</v>
      </c>
      <c r="J61" s="188">
        <v>3489074.04</v>
      </c>
      <c r="K61" s="184"/>
      <c r="L61" s="185"/>
    </row>
    <row r="62" spans="1:12" ht="12" customHeight="1" outlineLevel="1" x14ac:dyDescent="0.2">
      <c r="A62" s="276" t="s">
        <v>215</v>
      </c>
      <c r="B62" s="276"/>
      <c r="C62" s="276"/>
      <c r="D62" s="277">
        <v>7537154.7599999998</v>
      </c>
      <c r="E62" s="277"/>
      <c r="F62" s="183"/>
      <c r="G62" s="277">
        <v>22893500</v>
      </c>
      <c r="H62" s="277"/>
      <c r="I62" s="188">
        <v>1591941.04</v>
      </c>
      <c r="J62" s="188">
        <v>28838713.719999999</v>
      </c>
      <c r="K62" s="184"/>
      <c r="L62" s="185"/>
    </row>
    <row r="63" spans="1:12" ht="21.75" customHeight="1" outlineLevel="2" x14ac:dyDescent="0.2">
      <c r="A63" s="278" t="s">
        <v>216</v>
      </c>
      <c r="B63" s="278"/>
      <c r="C63" s="278"/>
      <c r="D63" s="277">
        <v>7569892.8600000003</v>
      </c>
      <c r="E63" s="277"/>
      <c r="F63" s="183"/>
      <c r="G63" s="277">
        <v>22893500</v>
      </c>
      <c r="H63" s="277"/>
      <c r="I63" s="183"/>
      <c r="J63" s="188">
        <v>30463392.859999999</v>
      </c>
      <c r="K63" s="184"/>
      <c r="L63" s="185"/>
    </row>
    <row r="64" spans="1:12" ht="21.75" customHeight="1" outlineLevel="2" x14ac:dyDescent="0.2">
      <c r="A64" s="278" t="s">
        <v>217</v>
      </c>
      <c r="B64" s="278"/>
      <c r="C64" s="278"/>
      <c r="D64" s="184"/>
      <c r="E64" s="185"/>
      <c r="F64" s="188">
        <v>32738.1</v>
      </c>
      <c r="G64" s="184"/>
      <c r="H64" s="185"/>
      <c r="I64" s="188">
        <v>1591941.04</v>
      </c>
      <c r="J64" s="183"/>
      <c r="K64" s="277">
        <v>1624679.14</v>
      </c>
      <c r="L64" s="277"/>
    </row>
    <row r="65" spans="1:12" ht="12" customHeight="1" outlineLevel="1" x14ac:dyDescent="0.2">
      <c r="A65" s="276" t="s">
        <v>218</v>
      </c>
      <c r="B65" s="276"/>
      <c r="C65" s="276"/>
      <c r="D65" s="277">
        <v>4579586.71</v>
      </c>
      <c r="E65" s="277"/>
      <c r="F65" s="183"/>
      <c r="G65" s="184"/>
      <c r="H65" s="185"/>
      <c r="I65" s="188">
        <v>4579586.71</v>
      </c>
      <c r="J65" s="183"/>
      <c r="K65" s="184"/>
      <c r="L65" s="185"/>
    </row>
    <row r="66" spans="1:12" ht="32.25" customHeight="1" outlineLevel="2" x14ac:dyDescent="0.2">
      <c r="A66" s="278" t="s">
        <v>219</v>
      </c>
      <c r="B66" s="278"/>
      <c r="C66" s="278"/>
      <c r="D66" s="277">
        <v>4579586.71</v>
      </c>
      <c r="E66" s="277"/>
      <c r="F66" s="183"/>
      <c r="G66" s="184"/>
      <c r="H66" s="185"/>
      <c r="I66" s="188">
        <v>4579586.71</v>
      </c>
      <c r="J66" s="183"/>
      <c r="K66" s="184"/>
      <c r="L66" s="185"/>
    </row>
    <row r="67" spans="1:12" ht="12" customHeight="1" outlineLevel="1" x14ac:dyDescent="0.2">
      <c r="A67" s="276" t="s">
        <v>220</v>
      </c>
      <c r="B67" s="276"/>
      <c r="C67" s="276"/>
      <c r="D67" s="184"/>
      <c r="E67" s="185"/>
      <c r="F67" s="183"/>
      <c r="G67" s="277">
        <v>478412521.00999999</v>
      </c>
      <c r="H67" s="277"/>
      <c r="I67" s="188">
        <v>263616659.37</v>
      </c>
      <c r="J67" s="188">
        <v>214795861.63999999</v>
      </c>
      <c r="K67" s="184"/>
      <c r="L67" s="185"/>
    </row>
    <row r="68" spans="1:12" ht="12" customHeight="1" outlineLevel="2" x14ac:dyDescent="0.2">
      <c r="A68" s="278" t="s">
        <v>642</v>
      </c>
      <c r="B68" s="278"/>
      <c r="C68" s="278"/>
      <c r="D68" s="184"/>
      <c r="E68" s="185"/>
      <c r="F68" s="183"/>
      <c r="G68" s="277">
        <v>2212827.9900000002</v>
      </c>
      <c r="H68" s="277"/>
      <c r="I68" s="188">
        <v>92201.16</v>
      </c>
      <c r="J68" s="188">
        <v>2120626.83</v>
      </c>
      <c r="K68" s="184"/>
      <c r="L68" s="185"/>
    </row>
    <row r="69" spans="1:12" ht="21.75" customHeight="1" outlineLevel="2" x14ac:dyDescent="0.2">
      <c r="A69" s="278" t="s">
        <v>221</v>
      </c>
      <c r="B69" s="278"/>
      <c r="C69" s="278"/>
      <c r="D69" s="184"/>
      <c r="E69" s="185"/>
      <c r="F69" s="183"/>
      <c r="G69" s="277">
        <v>396574093.01999998</v>
      </c>
      <c r="H69" s="277"/>
      <c r="I69" s="188">
        <v>183898858.21000001</v>
      </c>
      <c r="J69" s="188">
        <v>212675234.81</v>
      </c>
      <c r="K69" s="184"/>
      <c r="L69" s="185"/>
    </row>
    <row r="70" spans="1:12" ht="21.75" customHeight="1" outlineLevel="3" x14ac:dyDescent="0.2">
      <c r="A70" s="282" t="s">
        <v>552</v>
      </c>
      <c r="B70" s="282"/>
      <c r="C70" s="282"/>
      <c r="D70" s="184"/>
      <c r="E70" s="185"/>
      <c r="F70" s="183"/>
      <c r="G70" s="277">
        <v>242129932.00999999</v>
      </c>
      <c r="H70" s="277"/>
      <c r="I70" s="188">
        <v>83813142.430000007</v>
      </c>
      <c r="J70" s="188">
        <v>158316789.58000001</v>
      </c>
      <c r="K70" s="184"/>
      <c r="L70" s="185"/>
    </row>
    <row r="71" spans="1:12" ht="12" customHeight="1" outlineLevel="3" x14ac:dyDescent="0.2">
      <c r="A71" s="282" t="s">
        <v>643</v>
      </c>
      <c r="B71" s="282"/>
      <c r="C71" s="282"/>
      <c r="D71" s="184"/>
      <c r="E71" s="185"/>
      <c r="F71" s="183"/>
      <c r="G71" s="277">
        <v>41135374.159999996</v>
      </c>
      <c r="H71" s="277"/>
      <c r="I71" s="183"/>
      <c r="J71" s="188">
        <v>41135374.159999996</v>
      </c>
      <c r="K71" s="184"/>
      <c r="L71" s="185"/>
    </row>
    <row r="72" spans="1:12" ht="12" customHeight="1" outlineLevel="3" x14ac:dyDescent="0.2">
      <c r="A72" s="282" t="s">
        <v>222</v>
      </c>
      <c r="B72" s="282"/>
      <c r="C72" s="282"/>
      <c r="D72" s="184"/>
      <c r="E72" s="185"/>
      <c r="F72" s="183"/>
      <c r="G72" s="277">
        <v>113308786.84999999</v>
      </c>
      <c r="H72" s="277"/>
      <c r="I72" s="188">
        <v>100085715.78</v>
      </c>
      <c r="J72" s="188">
        <v>13223071.07</v>
      </c>
      <c r="K72" s="184"/>
      <c r="L72" s="185"/>
    </row>
    <row r="73" spans="1:12" ht="21.75" customHeight="1" outlineLevel="2" x14ac:dyDescent="0.2">
      <c r="A73" s="278" t="s">
        <v>553</v>
      </c>
      <c r="B73" s="278"/>
      <c r="C73" s="278"/>
      <c r="D73" s="184"/>
      <c r="E73" s="185"/>
      <c r="F73" s="183"/>
      <c r="G73" s="277">
        <v>79625600</v>
      </c>
      <c r="H73" s="277"/>
      <c r="I73" s="188">
        <v>79625600</v>
      </c>
      <c r="J73" s="183"/>
      <c r="K73" s="184"/>
      <c r="L73" s="185"/>
    </row>
    <row r="74" spans="1:12" ht="12" customHeight="1" x14ac:dyDescent="0.2">
      <c r="A74" s="280" t="s">
        <v>223</v>
      </c>
      <c r="B74" s="280"/>
      <c r="C74" s="280"/>
      <c r="D74" s="184"/>
      <c r="E74" s="185"/>
      <c r="F74" s="188">
        <v>68856815.25</v>
      </c>
      <c r="G74" s="277">
        <v>7867605555.1000004</v>
      </c>
      <c r="H74" s="277"/>
      <c r="I74" s="188">
        <v>9602208592.8800011</v>
      </c>
      <c r="J74" s="183"/>
      <c r="K74" s="277">
        <v>1803459853.0300002</v>
      </c>
      <c r="L74" s="277"/>
    </row>
    <row r="75" spans="1:12" ht="12" customHeight="1" outlineLevel="1" x14ac:dyDescent="0.2">
      <c r="A75" s="276" t="s">
        <v>224</v>
      </c>
      <c r="B75" s="276"/>
      <c r="C75" s="276"/>
      <c r="D75" s="184"/>
      <c r="E75" s="185"/>
      <c r="F75" s="188">
        <v>792901.83</v>
      </c>
      <c r="G75" s="277">
        <v>277270085.13999999</v>
      </c>
      <c r="H75" s="277"/>
      <c r="I75" s="188">
        <v>511445347.75</v>
      </c>
      <c r="J75" s="183"/>
      <c r="K75" s="277">
        <v>234968164.44</v>
      </c>
      <c r="L75" s="277"/>
    </row>
    <row r="76" spans="1:12" ht="21.75" customHeight="1" outlineLevel="2" x14ac:dyDescent="0.2">
      <c r="A76" s="278" t="s">
        <v>644</v>
      </c>
      <c r="B76" s="278"/>
      <c r="C76" s="278"/>
      <c r="D76" s="184"/>
      <c r="E76" s="185"/>
      <c r="F76" s="183"/>
      <c r="G76" s="184"/>
      <c r="H76" s="185"/>
      <c r="I76" s="188">
        <v>134964955</v>
      </c>
      <c r="J76" s="183"/>
      <c r="K76" s="277">
        <v>134964955</v>
      </c>
      <c r="L76" s="277"/>
    </row>
    <row r="77" spans="1:12" ht="21.75" customHeight="1" outlineLevel="3" x14ac:dyDescent="0.2">
      <c r="A77" s="282" t="s">
        <v>645</v>
      </c>
      <c r="B77" s="282"/>
      <c r="C77" s="282"/>
      <c r="D77" s="184"/>
      <c r="E77" s="185"/>
      <c r="F77" s="183"/>
      <c r="G77" s="184"/>
      <c r="H77" s="185"/>
      <c r="I77" s="188">
        <v>134964955</v>
      </c>
      <c r="J77" s="183"/>
      <c r="K77" s="277">
        <v>134964955</v>
      </c>
      <c r="L77" s="277"/>
    </row>
    <row r="78" spans="1:12" ht="21.75" customHeight="1" outlineLevel="2" x14ac:dyDescent="0.2">
      <c r="A78" s="278" t="s">
        <v>225</v>
      </c>
      <c r="B78" s="278"/>
      <c r="C78" s="278"/>
      <c r="D78" s="184"/>
      <c r="E78" s="185"/>
      <c r="F78" s="188">
        <v>388350.52</v>
      </c>
      <c r="G78" s="277">
        <v>43787788.520000003</v>
      </c>
      <c r="H78" s="277"/>
      <c r="I78" s="188">
        <v>48232436.170000002</v>
      </c>
      <c r="J78" s="183"/>
      <c r="K78" s="277">
        <v>4832998.17</v>
      </c>
      <c r="L78" s="277"/>
    </row>
    <row r="79" spans="1:12" ht="21.75" customHeight="1" outlineLevel="2" x14ac:dyDescent="0.2">
      <c r="A79" s="278" t="s">
        <v>226</v>
      </c>
      <c r="B79" s="278"/>
      <c r="C79" s="278"/>
      <c r="D79" s="184"/>
      <c r="E79" s="185"/>
      <c r="F79" s="183"/>
      <c r="G79" s="277">
        <v>63913535.009999998</v>
      </c>
      <c r="H79" s="277"/>
      <c r="I79" s="188">
        <v>97870023.989999995</v>
      </c>
      <c r="J79" s="183"/>
      <c r="K79" s="277">
        <v>33956488.979999997</v>
      </c>
      <c r="L79" s="277"/>
    </row>
    <row r="80" spans="1:12" ht="21.75" customHeight="1" outlineLevel="3" x14ac:dyDescent="0.2">
      <c r="A80" s="282" t="s">
        <v>227</v>
      </c>
      <c r="B80" s="282"/>
      <c r="C80" s="282"/>
      <c r="D80" s="184"/>
      <c r="E80" s="185"/>
      <c r="F80" s="183"/>
      <c r="G80" s="277">
        <v>49822684.009999998</v>
      </c>
      <c r="H80" s="277"/>
      <c r="I80" s="188">
        <v>49822684.009999998</v>
      </c>
      <c r="J80" s="183"/>
      <c r="K80" s="184"/>
      <c r="L80" s="185"/>
    </row>
    <row r="81" spans="1:12" ht="21.75" customHeight="1" outlineLevel="3" x14ac:dyDescent="0.2">
      <c r="A81" s="282" t="s">
        <v>228</v>
      </c>
      <c r="B81" s="282"/>
      <c r="C81" s="282"/>
      <c r="D81" s="184"/>
      <c r="E81" s="185"/>
      <c r="F81" s="183"/>
      <c r="G81" s="277">
        <v>14090851</v>
      </c>
      <c r="H81" s="277"/>
      <c r="I81" s="188">
        <v>48047339.979999997</v>
      </c>
      <c r="J81" s="183"/>
      <c r="K81" s="277">
        <v>33956488.979999997</v>
      </c>
      <c r="L81" s="277"/>
    </row>
    <row r="82" spans="1:12" ht="21.75" customHeight="1" outlineLevel="4" x14ac:dyDescent="0.2">
      <c r="A82" s="281" t="s">
        <v>229</v>
      </c>
      <c r="B82" s="281"/>
      <c r="C82" s="281"/>
      <c r="D82" s="184"/>
      <c r="E82" s="185"/>
      <c r="F82" s="183"/>
      <c r="G82" s="277">
        <v>14078656</v>
      </c>
      <c r="H82" s="277"/>
      <c r="I82" s="188">
        <v>14341333</v>
      </c>
      <c r="J82" s="183"/>
      <c r="K82" s="277">
        <v>262677</v>
      </c>
      <c r="L82" s="277"/>
    </row>
    <row r="83" spans="1:12" ht="21.75" customHeight="1" outlineLevel="4" x14ac:dyDescent="0.2">
      <c r="A83" s="281" t="s">
        <v>554</v>
      </c>
      <c r="B83" s="281"/>
      <c r="C83" s="281"/>
      <c r="D83" s="184"/>
      <c r="E83" s="185"/>
      <c r="F83" s="183"/>
      <c r="G83" s="277">
        <v>12195</v>
      </c>
      <c r="H83" s="277"/>
      <c r="I83" s="188">
        <v>33706006.979999997</v>
      </c>
      <c r="J83" s="183"/>
      <c r="K83" s="277">
        <v>33693811.979999997</v>
      </c>
      <c r="L83" s="277"/>
    </row>
    <row r="84" spans="1:12" ht="12" customHeight="1" outlineLevel="2" x14ac:dyDescent="0.2">
      <c r="A84" s="278" t="s">
        <v>230</v>
      </c>
      <c r="B84" s="278"/>
      <c r="C84" s="278"/>
      <c r="D84" s="184"/>
      <c r="E84" s="185"/>
      <c r="F84" s="188">
        <v>330457.31</v>
      </c>
      <c r="G84" s="277">
        <v>33332938</v>
      </c>
      <c r="H84" s="277"/>
      <c r="I84" s="188">
        <v>36516733</v>
      </c>
      <c r="J84" s="183"/>
      <c r="K84" s="277">
        <v>3514252.31</v>
      </c>
      <c r="L84" s="277"/>
    </row>
    <row r="85" spans="1:12" ht="12" customHeight="1" outlineLevel="2" x14ac:dyDescent="0.2">
      <c r="A85" s="278" t="s">
        <v>555</v>
      </c>
      <c r="B85" s="278"/>
      <c r="C85" s="278"/>
      <c r="D85" s="184"/>
      <c r="E85" s="185"/>
      <c r="F85" s="183"/>
      <c r="G85" s="277">
        <v>10359</v>
      </c>
      <c r="H85" s="277"/>
      <c r="I85" s="188">
        <v>10359</v>
      </c>
      <c r="J85" s="183"/>
      <c r="K85" s="184"/>
      <c r="L85" s="185"/>
    </row>
    <row r="86" spans="1:12" ht="21.75" customHeight="1" outlineLevel="2" x14ac:dyDescent="0.2">
      <c r="A86" s="278" t="s">
        <v>231</v>
      </c>
      <c r="B86" s="278"/>
      <c r="C86" s="278"/>
      <c r="D86" s="184"/>
      <c r="E86" s="185"/>
      <c r="F86" s="188">
        <v>70791</v>
      </c>
      <c r="G86" s="277">
        <v>1008830</v>
      </c>
      <c r="H86" s="277"/>
      <c r="I86" s="188">
        <v>944342</v>
      </c>
      <c r="J86" s="183"/>
      <c r="K86" s="277">
        <v>6303</v>
      </c>
      <c r="L86" s="277"/>
    </row>
    <row r="87" spans="1:12" ht="12" customHeight="1" outlineLevel="2" x14ac:dyDescent="0.2">
      <c r="A87" s="278" t="s">
        <v>232</v>
      </c>
      <c r="B87" s="278"/>
      <c r="C87" s="278"/>
      <c r="D87" s="184"/>
      <c r="E87" s="185"/>
      <c r="F87" s="188">
        <v>1510</v>
      </c>
      <c r="G87" s="277">
        <v>3934858</v>
      </c>
      <c r="H87" s="277"/>
      <c r="I87" s="188">
        <v>3933348</v>
      </c>
      <c r="J87" s="183"/>
      <c r="K87" s="184"/>
      <c r="L87" s="185"/>
    </row>
    <row r="88" spans="1:12" ht="12" customHeight="1" outlineLevel="2" x14ac:dyDescent="0.2">
      <c r="A88" s="278" t="s">
        <v>233</v>
      </c>
      <c r="B88" s="278"/>
      <c r="C88" s="278"/>
      <c r="D88" s="184"/>
      <c r="E88" s="185"/>
      <c r="F88" s="188">
        <v>1793</v>
      </c>
      <c r="G88" s="277">
        <v>131281776.61</v>
      </c>
      <c r="H88" s="277"/>
      <c r="I88" s="188">
        <v>188973150.59</v>
      </c>
      <c r="J88" s="183"/>
      <c r="K88" s="277">
        <v>57693166.979999997</v>
      </c>
      <c r="L88" s="277"/>
    </row>
    <row r="89" spans="1:12" ht="32.25" customHeight="1" outlineLevel="1" x14ac:dyDescent="0.2">
      <c r="A89" s="276" t="s">
        <v>234</v>
      </c>
      <c r="B89" s="276"/>
      <c r="C89" s="276"/>
      <c r="D89" s="184"/>
      <c r="E89" s="185"/>
      <c r="F89" s="188">
        <v>736259.8</v>
      </c>
      <c r="G89" s="277">
        <v>101950562.78</v>
      </c>
      <c r="H89" s="277"/>
      <c r="I89" s="188">
        <v>111260950.43000001</v>
      </c>
      <c r="J89" s="183"/>
      <c r="K89" s="277">
        <v>10046647.449999999</v>
      </c>
      <c r="L89" s="277"/>
    </row>
    <row r="90" spans="1:12" ht="21.75" customHeight="1" outlineLevel="2" x14ac:dyDescent="0.2">
      <c r="A90" s="278" t="s">
        <v>235</v>
      </c>
      <c r="B90" s="278"/>
      <c r="C90" s="278"/>
      <c r="D90" s="184"/>
      <c r="E90" s="185"/>
      <c r="F90" s="188">
        <v>199966.88</v>
      </c>
      <c r="G90" s="277">
        <v>31566750</v>
      </c>
      <c r="H90" s="277"/>
      <c r="I90" s="188">
        <v>34448311</v>
      </c>
      <c r="J90" s="183"/>
      <c r="K90" s="277">
        <v>3081527.88</v>
      </c>
      <c r="L90" s="277"/>
    </row>
    <row r="91" spans="1:12" ht="21.75" customHeight="1" outlineLevel="3" x14ac:dyDescent="0.2">
      <c r="A91" s="282" t="s">
        <v>236</v>
      </c>
      <c r="B91" s="282"/>
      <c r="C91" s="282"/>
      <c r="D91" s="184"/>
      <c r="E91" s="185"/>
      <c r="F91" s="188">
        <v>135644.13</v>
      </c>
      <c r="G91" s="277">
        <v>15747102</v>
      </c>
      <c r="H91" s="277"/>
      <c r="I91" s="188">
        <v>17120696</v>
      </c>
      <c r="J91" s="183"/>
      <c r="K91" s="277">
        <v>1509238.13</v>
      </c>
      <c r="L91" s="277"/>
    </row>
    <row r="92" spans="1:12" ht="32.25" customHeight="1" outlineLevel="3" x14ac:dyDescent="0.2">
      <c r="A92" s="282" t="s">
        <v>237</v>
      </c>
      <c r="B92" s="282"/>
      <c r="C92" s="282"/>
      <c r="D92" s="184"/>
      <c r="E92" s="185"/>
      <c r="F92" s="183"/>
      <c r="G92" s="277">
        <v>5450855</v>
      </c>
      <c r="H92" s="277"/>
      <c r="I92" s="188">
        <v>6004650</v>
      </c>
      <c r="J92" s="183"/>
      <c r="K92" s="277">
        <v>553795</v>
      </c>
      <c r="L92" s="277"/>
    </row>
    <row r="93" spans="1:12" ht="32.25" customHeight="1" outlineLevel="3" x14ac:dyDescent="0.2">
      <c r="A93" s="282" t="s">
        <v>238</v>
      </c>
      <c r="B93" s="282"/>
      <c r="C93" s="282"/>
      <c r="D93" s="184"/>
      <c r="E93" s="185"/>
      <c r="F93" s="188">
        <v>64322.75</v>
      </c>
      <c r="G93" s="277">
        <v>10368793</v>
      </c>
      <c r="H93" s="277"/>
      <c r="I93" s="188">
        <v>11322965</v>
      </c>
      <c r="J93" s="183"/>
      <c r="K93" s="277">
        <v>1018494.75</v>
      </c>
      <c r="L93" s="277"/>
    </row>
    <row r="94" spans="1:12" ht="21.75" customHeight="1" outlineLevel="2" x14ac:dyDescent="0.2">
      <c r="A94" s="278" t="s">
        <v>239</v>
      </c>
      <c r="B94" s="278"/>
      <c r="C94" s="278"/>
      <c r="D94" s="184"/>
      <c r="E94" s="185"/>
      <c r="F94" s="188">
        <v>536292.92000000004</v>
      </c>
      <c r="G94" s="277">
        <v>70263812.780000001</v>
      </c>
      <c r="H94" s="277"/>
      <c r="I94" s="188">
        <v>76692639.430000007</v>
      </c>
      <c r="J94" s="183"/>
      <c r="K94" s="277">
        <v>6965119.5700000003</v>
      </c>
      <c r="L94" s="277"/>
    </row>
    <row r="95" spans="1:12" ht="21.75" customHeight="1" outlineLevel="3" x14ac:dyDescent="0.2">
      <c r="A95" s="282" t="s">
        <v>240</v>
      </c>
      <c r="B95" s="282"/>
      <c r="C95" s="282"/>
      <c r="D95" s="184"/>
      <c r="E95" s="185"/>
      <c r="F95" s="188">
        <v>536292.92000000004</v>
      </c>
      <c r="G95" s="277">
        <v>58639418.350000001</v>
      </c>
      <c r="H95" s="277"/>
      <c r="I95" s="188">
        <v>63958565</v>
      </c>
      <c r="J95" s="183"/>
      <c r="K95" s="277">
        <v>5855439.5700000003</v>
      </c>
      <c r="L95" s="277"/>
    </row>
    <row r="96" spans="1:12" ht="32.25" customHeight="1" outlineLevel="3" x14ac:dyDescent="0.2">
      <c r="A96" s="282" t="s">
        <v>241</v>
      </c>
      <c r="B96" s="282"/>
      <c r="C96" s="282"/>
      <c r="D96" s="184"/>
      <c r="E96" s="185"/>
      <c r="F96" s="183"/>
      <c r="G96" s="277">
        <v>11624394.43</v>
      </c>
      <c r="H96" s="277"/>
      <c r="I96" s="188">
        <v>12734074.43</v>
      </c>
      <c r="J96" s="183"/>
      <c r="K96" s="277">
        <v>1109680</v>
      </c>
      <c r="L96" s="277"/>
    </row>
    <row r="97" spans="1:12" ht="21.75" customHeight="1" outlineLevel="2" x14ac:dyDescent="0.2">
      <c r="A97" s="278" t="s">
        <v>556</v>
      </c>
      <c r="B97" s="278"/>
      <c r="C97" s="278"/>
      <c r="D97" s="184"/>
      <c r="E97" s="185"/>
      <c r="F97" s="183"/>
      <c r="G97" s="277">
        <v>120000</v>
      </c>
      <c r="H97" s="277"/>
      <c r="I97" s="188">
        <v>120000</v>
      </c>
      <c r="J97" s="183"/>
      <c r="K97" s="184"/>
      <c r="L97" s="185"/>
    </row>
    <row r="98" spans="1:12" ht="21.75" customHeight="1" outlineLevel="1" x14ac:dyDescent="0.2">
      <c r="A98" s="276" t="s">
        <v>242</v>
      </c>
      <c r="B98" s="276"/>
      <c r="C98" s="276"/>
      <c r="D98" s="184"/>
      <c r="E98" s="185"/>
      <c r="F98" s="188">
        <v>57740941.859999999</v>
      </c>
      <c r="G98" s="277">
        <v>7000057594.54</v>
      </c>
      <c r="H98" s="277"/>
      <c r="I98" s="188">
        <v>8335078968.9499998</v>
      </c>
      <c r="J98" s="183"/>
      <c r="K98" s="277">
        <v>1392762316.2700002</v>
      </c>
      <c r="L98" s="277"/>
    </row>
    <row r="99" spans="1:12" ht="21.75" customHeight="1" outlineLevel="2" x14ac:dyDescent="0.2">
      <c r="A99" s="278" t="s">
        <v>243</v>
      </c>
      <c r="B99" s="278"/>
      <c r="C99" s="278"/>
      <c r="D99" s="184"/>
      <c r="E99" s="185"/>
      <c r="F99" s="188">
        <v>57474882.310000002</v>
      </c>
      <c r="G99" s="277">
        <v>6367381704.8600006</v>
      </c>
      <c r="H99" s="277"/>
      <c r="I99" s="188">
        <v>7663526066.8400002</v>
      </c>
      <c r="J99" s="183"/>
      <c r="K99" s="277">
        <v>1353619244.29</v>
      </c>
      <c r="L99" s="277"/>
    </row>
    <row r="100" spans="1:12" ht="21.75" customHeight="1" outlineLevel="2" x14ac:dyDescent="0.2">
      <c r="A100" s="278" t="s">
        <v>244</v>
      </c>
      <c r="B100" s="278"/>
      <c r="C100" s="278"/>
      <c r="D100" s="184"/>
      <c r="E100" s="185"/>
      <c r="F100" s="188">
        <v>182522.05</v>
      </c>
      <c r="G100" s="277">
        <v>601830900.39999998</v>
      </c>
      <c r="H100" s="277"/>
      <c r="I100" s="188">
        <v>636877888.87</v>
      </c>
      <c r="J100" s="183"/>
      <c r="K100" s="277">
        <v>35229510.520000003</v>
      </c>
      <c r="L100" s="277"/>
    </row>
    <row r="101" spans="1:12" ht="21.75" customHeight="1" outlineLevel="2" x14ac:dyDescent="0.2">
      <c r="A101" s="278" t="s">
        <v>245</v>
      </c>
      <c r="B101" s="278"/>
      <c r="C101" s="278"/>
      <c r="D101" s="184"/>
      <c r="E101" s="185"/>
      <c r="F101" s="188">
        <v>83537.5</v>
      </c>
      <c r="G101" s="277">
        <v>30844989.280000001</v>
      </c>
      <c r="H101" s="277"/>
      <c r="I101" s="188">
        <v>34675013.240000002</v>
      </c>
      <c r="J101" s="183"/>
      <c r="K101" s="277">
        <v>3913561.46</v>
      </c>
      <c r="L101" s="277"/>
    </row>
    <row r="102" spans="1:12" ht="32.25" customHeight="1" outlineLevel="3" x14ac:dyDescent="0.2">
      <c r="A102" s="282" t="s">
        <v>246</v>
      </c>
      <c r="B102" s="282"/>
      <c r="C102" s="282"/>
      <c r="D102" s="184"/>
      <c r="E102" s="185"/>
      <c r="F102" s="183"/>
      <c r="G102" s="277">
        <v>4165873.28</v>
      </c>
      <c r="H102" s="277"/>
      <c r="I102" s="188">
        <v>4854895.05</v>
      </c>
      <c r="J102" s="183"/>
      <c r="K102" s="277">
        <v>689021.77</v>
      </c>
      <c r="L102" s="277"/>
    </row>
    <row r="103" spans="1:12" ht="32.25" customHeight="1" outlineLevel="3" x14ac:dyDescent="0.2">
      <c r="A103" s="282" t="s">
        <v>247</v>
      </c>
      <c r="B103" s="282"/>
      <c r="C103" s="282"/>
      <c r="D103" s="184"/>
      <c r="E103" s="185"/>
      <c r="F103" s="188">
        <v>83537.5</v>
      </c>
      <c r="G103" s="277">
        <v>290484.7</v>
      </c>
      <c r="H103" s="277"/>
      <c r="I103" s="188">
        <v>206992.2</v>
      </c>
      <c r="J103" s="183"/>
      <c r="K103" s="283">
        <v>45</v>
      </c>
      <c r="L103" s="283"/>
    </row>
    <row r="104" spans="1:12" ht="21.75" customHeight="1" outlineLevel="3" x14ac:dyDescent="0.2">
      <c r="A104" s="282" t="s">
        <v>248</v>
      </c>
      <c r="B104" s="282"/>
      <c r="C104" s="282"/>
      <c r="D104" s="184"/>
      <c r="E104" s="185"/>
      <c r="F104" s="183"/>
      <c r="G104" s="277">
        <v>26388631.300000001</v>
      </c>
      <c r="H104" s="277"/>
      <c r="I104" s="188">
        <v>29613125.989999998</v>
      </c>
      <c r="J104" s="183"/>
      <c r="K104" s="277">
        <v>3224494.69</v>
      </c>
      <c r="L104" s="277"/>
    </row>
    <row r="105" spans="1:12" ht="21.75" customHeight="1" outlineLevel="4" x14ac:dyDescent="0.2">
      <c r="A105" s="281" t="s">
        <v>249</v>
      </c>
      <c r="B105" s="281"/>
      <c r="C105" s="281"/>
      <c r="D105" s="184"/>
      <c r="E105" s="185"/>
      <c r="F105" s="183"/>
      <c r="G105" s="277">
        <v>26388631.300000001</v>
      </c>
      <c r="H105" s="277"/>
      <c r="I105" s="188">
        <v>29613125.989999998</v>
      </c>
      <c r="J105" s="183"/>
      <c r="K105" s="277">
        <v>3224494.69</v>
      </c>
      <c r="L105" s="277"/>
    </row>
    <row r="106" spans="1:12" ht="21.75" customHeight="1" outlineLevel="1" x14ac:dyDescent="0.2">
      <c r="A106" s="276" t="s">
        <v>250</v>
      </c>
      <c r="B106" s="276"/>
      <c r="C106" s="276"/>
      <c r="D106" s="184"/>
      <c r="E106" s="185"/>
      <c r="F106" s="188">
        <v>2844319.97</v>
      </c>
      <c r="G106" s="277">
        <v>67274982.969999999</v>
      </c>
      <c r="H106" s="277"/>
      <c r="I106" s="188">
        <v>148560454.52000001</v>
      </c>
      <c r="J106" s="183"/>
      <c r="K106" s="277">
        <v>84129791.519999996</v>
      </c>
      <c r="L106" s="277"/>
    </row>
    <row r="107" spans="1:12" ht="32.25" customHeight="1" outlineLevel="2" x14ac:dyDescent="0.2">
      <c r="A107" s="278" t="s">
        <v>251</v>
      </c>
      <c r="B107" s="278"/>
      <c r="C107" s="278"/>
      <c r="D107" s="184"/>
      <c r="E107" s="185"/>
      <c r="F107" s="188">
        <v>2844319.97</v>
      </c>
      <c r="G107" s="277">
        <v>53376094.369999997</v>
      </c>
      <c r="H107" s="277"/>
      <c r="I107" s="188">
        <v>83818865.920000002</v>
      </c>
      <c r="J107" s="183"/>
      <c r="K107" s="277">
        <v>33287091.52</v>
      </c>
      <c r="L107" s="277"/>
    </row>
    <row r="108" spans="1:12" ht="21.75" customHeight="1" outlineLevel="2" x14ac:dyDescent="0.2">
      <c r="A108" s="278" t="s">
        <v>557</v>
      </c>
      <c r="B108" s="278"/>
      <c r="C108" s="278"/>
      <c r="D108" s="184"/>
      <c r="E108" s="185"/>
      <c r="F108" s="183"/>
      <c r="G108" s="277">
        <v>13898888.6</v>
      </c>
      <c r="H108" s="277"/>
      <c r="I108" s="188">
        <v>64741588.600000001</v>
      </c>
      <c r="J108" s="183"/>
      <c r="K108" s="277">
        <v>50842700</v>
      </c>
      <c r="L108" s="277"/>
    </row>
    <row r="109" spans="1:12" ht="21.75" customHeight="1" outlineLevel="1" x14ac:dyDescent="0.2">
      <c r="A109" s="276" t="s">
        <v>252</v>
      </c>
      <c r="B109" s="276"/>
      <c r="C109" s="276"/>
      <c r="D109" s="184"/>
      <c r="E109" s="185"/>
      <c r="F109" s="188">
        <v>6742391.79</v>
      </c>
      <c r="G109" s="277">
        <v>421052329.67000002</v>
      </c>
      <c r="H109" s="277"/>
      <c r="I109" s="188">
        <v>495862871.23000002</v>
      </c>
      <c r="J109" s="183"/>
      <c r="K109" s="277">
        <v>81552933.349999994</v>
      </c>
      <c r="L109" s="277"/>
    </row>
    <row r="110" spans="1:12" ht="21.75" customHeight="1" outlineLevel="2" x14ac:dyDescent="0.2">
      <c r="A110" s="278" t="s">
        <v>549</v>
      </c>
      <c r="B110" s="278"/>
      <c r="C110" s="278"/>
      <c r="D110" s="184"/>
      <c r="E110" s="185"/>
      <c r="F110" s="183"/>
      <c r="G110" s="277">
        <v>408092329.67000002</v>
      </c>
      <c r="H110" s="277"/>
      <c r="I110" s="188">
        <v>485998441.36000001</v>
      </c>
      <c r="J110" s="183"/>
      <c r="K110" s="277">
        <v>77906111.689999998</v>
      </c>
      <c r="L110" s="277"/>
    </row>
    <row r="111" spans="1:12" ht="21.75" customHeight="1" outlineLevel="2" x14ac:dyDescent="0.2">
      <c r="A111" s="278" t="s">
        <v>253</v>
      </c>
      <c r="B111" s="278"/>
      <c r="C111" s="278"/>
      <c r="D111" s="184"/>
      <c r="E111" s="185"/>
      <c r="F111" s="188">
        <v>6742391.79</v>
      </c>
      <c r="G111" s="277">
        <v>12960000</v>
      </c>
      <c r="H111" s="277"/>
      <c r="I111" s="188">
        <v>9864429.8699999992</v>
      </c>
      <c r="J111" s="183"/>
      <c r="K111" s="277">
        <v>3646821.66</v>
      </c>
      <c r="L111" s="277"/>
    </row>
    <row r="112" spans="1:12" ht="12" customHeight="1" x14ac:dyDescent="0.2">
      <c r="A112" s="280" t="s">
        <v>558</v>
      </c>
      <c r="B112" s="280"/>
      <c r="C112" s="280"/>
      <c r="D112" s="184"/>
      <c r="E112" s="185"/>
      <c r="F112" s="183"/>
      <c r="G112" s="277">
        <v>65007588.600000001</v>
      </c>
      <c r="H112" s="277"/>
      <c r="I112" s="188">
        <v>371581552</v>
      </c>
      <c r="J112" s="183"/>
      <c r="K112" s="277">
        <v>306573963.39999998</v>
      </c>
      <c r="L112" s="277"/>
    </row>
    <row r="113" spans="1:12" ht="21.75" customHeight="1" outlineLevel="1" x14ac:dyDescent="0.2">
      <c r="A113" s="276" t="s">
        <v>559</v>
      </c>
      <c r="B113" s="276"/>
      <c r="C113" s="276"/>
      <c r="D113" s="184"/>
      <c r="E113" s="185"/>
      <c r="F113" s="183"/>
      <c r="G113" s="277">
        <v>65007588.600000001</v>
      </c>
      <c r="H113" s="277"/>
      <c r="I113" s="188">
        <v>359952424</v>
      </c>
      <c r="J113" s="183"/>
      <c r="K113" s="277">
        <v>294944835.39999998</v>
      </c>
      <c r="L113" s="277"/>
    </row>
    <row r="114" spans="1:12" ht="21.75" customHeight="1" outlineLevel="2" x14ac:dyDescent="0.2">
      <c r="A114" s="278" t="s">
        <v>560</v>
      </c>
      <c r="B114" s="278"/>
      <c r="C114" s="278"/>
      <c r="D114" s="184"/>
      <c r="E114" s="185"/>
      <c r="F114" s="183"/>
      <c r="G114" s="277">
        <v>65007588.600000001</v>
      </c>
      <c r="H114" s="277"/>
      <c r="I114" s="188">
        <v>359952424</v>
      </c>
      <c r="J114" s="183"/>
      <c r="K114" s="277">
        <v>294944835.39999998</v>
      </c>
      <c r="L114" s="277"/>
    </row>
    <row r="115" spans="1:12" ht="21.75" customHeight="1" outlineLevel="1" x14ac:dyDescent="0.2">
      <c r="A115" s="276" t="s">
        <v>646</v>
      </c>
      <c r="B115" s="276"/>
      <c r="C115" s="276"/>
      <c r="D115" s="184"/>
      <c r="E115" s="185"/>
      <c r="F115" s="183"/>
      <c r="G115" s="184"/>
      <c r="H115" s="185"/>
      <c r="I115" s="188">
        <v>11629128</v>
      </c>
      <c r="J115" s="183"/>
      <c r="K115" s="277">
        <v>11629128</v>
      </c>
      <c r="L115" s="277"/>
    </row>
    <row r="116" spans="1:12" ht="32.25" customHeight="1" outlineLevel="2" x14ac:dyDescent="0.2">
      <c r="A116" s="278" t="s">
        <v>647</v>
      </c>
      <c r="B116" s="278"/>
      <c r="C116" s="278"/>
      <c r="D116" s="184"/>
      <c r="E116" s="185"/>
      <c r="F116" s="183"/>
      <c r="G116" s="184"/>
      <c r="H116" s="185"/>
      <c r="I116" s="188">
        <v>11629128</v>
      </c>
      <c r="J116" s="183"/>
      <c r="K116" s="277">
        <v>11629128</v>
      </c>
      <c r="L116" s="277"/>
    </row>
    <row r="117" spans="1:12" ht="12" customHeight="1" x14ac:dyDescent="0.2">
      <c r="A117" s="280" t="s">
        <v>254</v>
      </c>
      <c r="B117" s="280"/>
      <c r="C117" s="280"/>
      <c r="D117" s="184"/>
      <c r="E117" s="185"/>
      <c r="F117" s="188">
        <v>97220427.540000007</v>
      </c>
      <c r="G117" s="277">
        <v>17593855517.220001</v>
      </c>
      <c r="H117" s="277"/>
      <c r="I117" s="188">
        <v>23757392553.830002</v>
      </c>
      <c r="J117" s="183"/>
      <c r="K117" s="277">
        <v>6260757464.1499996</v>
      </c>
      <c r="L117" s="277"/>
    </row>
    <row r="118" spans="1:12" ht="12" customHeight="1" outlineLevel="1" x14ac:dyDescent="0.2">
      <c r="A118" s="276" t="s">
        <v>255</v>
      </c>
      <c r="B118" s="276"/>
      <c r="C118" s="276"/>
      <c r="D118" s="184"/>
      <c r="E118" s="185"/>
      <c r="F118" s="188">
        <v>10000000000</v>
      </c>
      <c r="G118" s="277">
        <v>10000000000</v>
      </c>
      <c r="H118" s="277"/>
      <c r="I118" s="188">
        <v>10000000000</v>
      </c>
      <c r="J118" s="183"/>
      <c r="K118" s="277">
        <v>10000000000</v>
      </c>
      <c r="L118" s="277"/>
    </row>
    <row r="119" spans="1:12" ht="12" customHeight="1" outlineLevel="2" x14ac:dyDescent="0.2">
      <c r="A119" s="278" t="s">
        <v>256</v>
      </c>
      <c r="B119" s="278"/>
      <c r="C119" s="278"/>
      <c r="D119" s="184"/>
      <c r="E119" s="185"/>
      <c r="F119" s="188">
        <v>10000000000</v>
      </c>
      <c r="G119" s="277">
        <v>10000000000</v>
      </c>
      <c r="H119" s="277"/>
      <c r="I119" s="188">
        <v>10000000000</v>
      </c>
      <c r="J119" s="183"/>
      <c r="K119" s="277">
        <v>10000000000</v>
      </c>
      <c r="L119" s="277"/>
    </row>
    <row r="120" spans="1:12" ht="12" customHeight="1" outlineLevel="1" x14ac:dyDescent="0.2">
      <c r="A120" s="276" t="s">
        <v>257</v>
      </c>
      <c r="B120" s="276"/>
      <c r="C120" s="276"/>
      <c r="D120" s="277">
        <v>9870000000</v>
      </c>
      <c r="E120" s="277"/>
      <c r="F120" s="183"/>
      <c r="G120" s="277">
        <v>4720000000</v>
      </c>
      <c r="H120" s="277"/>
      <c r="I120" s="188">
        <v>10090000000</v>
      </c>
      <c r="J120" s="188">
        <v>4500000000</v>
      </c>
      <c r="K120" s="184"/>
      <c r="L120" s="185"/>
    </row>
    <row r="121" spans="1:12" ht="12" customHeight="1" outlineLevel="2" x14ac:dyDescent="0.2">
      <c r="A121" s="278" t="s">
        <v>258</v>
      </c>
      <c r="B121" s="278"/>
      <c r="C121" s="278"/>
      <c r="D121" s="277">
        <v>9870000000</v>
      </c>
      <c r="E121" s="277"/>
      <c r="F121" s="183"/>
      <c r="G121" s="277">
        <v>4720000000</v>
      </c>
      <c r="H121" s="277"/>
      <c r="I121" s="188">
        <v>10090000000</v>
      </c>
      <c r="J121" s="188">
        <v>4500000000</v>
      </c>
      <c r="K121" s="184"/>
      <c r="L121" s="185"/>
    </row>
    <row r="122" spans="1:12" ht="21.75" customHeight="1" outlineLevel="1" x14ac:dyDescent="0.2">
      <c r="A122" s="276" t="s">
        <v>259</v>
      </c>
      <c r="B122" s="276"/>
      <c r="C122" s="276"/>
      <c r="D122" s="184"/>
      <c r="E122" s="185"/>
      <c r="F122" s="186">
        <v>-32779572.460000001</v>
      </c>
      <c r="G122" s="184"/>
      <c r="H122" s="185"/>
      <c r="I122" s="188">
        <v>793537036.61000001</v>
      </c>
      <c r="J122" s="183"/>
      <c r="K122" s="277">
        <v>760757464.14999998</v>
      </c>
      <c r="L122" s="277"/>
    </row>
    <row r="123" spans="1:12" ht="21.75" customHeight="1" outlineLevel="2" x14ac:dyDescent="0.2">
      <c r="A123" s="278" t="s">
        <v>260</v>
      </c>
      <c r="B123" s="278"/>
      <c r="C123" s="278"/>
      <c r="D123" s="184"/>
      <c r="E123" s="185"/>
      <c r="F123" s="186">
        <v>-32779572.460000001</v>
      </c>
      <c r="G123" s="184"/>
      <c r="H123" s="185"/>
      <c r="I123" s="188">
        <v>793537036.61000001</v>
      </c>
      <c r="J123" s="183"/>
      <c r="K123" s="277">
        <v>760757464.14999998</v>
      </c>
      <c r="L123" s="277"/>
    </row>
    <row r="124" spans="1:12" ht="21.75" customHeight="1" outlineLevel="1" x14ac:dyDescent="0.2">
      <c r="A124" s="276" t="s">
        <v>261</v>
      </c>
      <c r="B124" s="276"/>
      <c r="C124" s="276"/>
      <c r="D124" s="184"/>
      <c r="E124" s="185"/>
      <c r="F124" s="183"/>
      <c r="G124" s="277">
        <v>2873855517.2199998</v>
      </c>
      <c r="H124" s="277"/>
      <c r="I124" s="188">
        <v>2873855517.2199998</v>
      </c>
      <c r="J124" s="183"/>
      <c r="K124" s="184"/>
      <c r="L124" s="185"/>
    </row>
    <row r="125" spans="1:12" ht="21.75" customHeight="1" outlineLevel="2" x14ac:dyDescent="0.2">
      <c r="A125" s="278" t="s">
        <v>262</v>
      </c>
      <c r="B125" s="278"/>
      <c r="C125" s="278"/>
      <c r="D125" s="184"/>
      <c r="E125" s="185"/>
      <c r="F125" s="183"/>
      <c r="G125" s="277">
        <v>2873855517.2199998</v>
      </c>
      <c r="H125" s="277"/>
      <c r="I125" s="188">
        <v>2873855517.2199998</v>
      </c>
      <c r="J125" s="183"/>
      <c r="K125" s="184"/>
      <c r="L125" s="185"/>
    </row>
    <row r="126" spans="1:12" ht="12" customHeight="1" x14ac:dyDescent="0.2">
      <c r="A126" s="280" t="s">
        <v>263</v>
      </c>
      <c r="B126" s="280"/>
      <c r="C126" s="280"/>
      <c r="D126" s="184"/>
      <c r="E126" s="185"/>
      <c r="F126" s="183"/>
      <c r="G126" s="277">
        <v>2873739895.9900002</v>
      </c>
      <c r="H126" s="277"/>
      <c r="I126" s="188">
        <v>2873739895.9900002</v>
      </c>
      <c r="J126" s="183"/>
      <c r="K126" s="184"/>
      <c r="L126" s="185"/>
    </row>
    <row r="127" spans="1:12" ht="21.75" customHeight="1" outlineLevel="1" x14ac:dyDescent="0.2">
      <c r="A127" s="276" t="s">
        <v>561</v>
      </c>
      <c r="B127" s="276"/>
      <c r="C127" s="276"/>
      <c r="D127" s="184"/>
      <c r="E127" s="185"/>
      <c r="F127" s="183"/>
      <c r="G127" s="277">
        <v>1972074716.6400001</v>
      </c>
      <c r="H127" s="277"/>
      <c r="I127" s="188">
        <v>1972074716.6400001</v>
      </c>
      <c r="J127" s="183"/>
      <c r="K127" s="184"/>
      <c r="L127" s="185"/>
    </row>
    <row r="128" spans="1:12" ht="21.75" customHeight="1" outlineLevel="2" x14ac:dyDescent="0.2">
      <c r="A128" s="278" t="s">
        <v>562</v>
      </c>
      <c r="B128" s="278"/>
      <c r="C128" s="278"/>
      <c r="D128" s="184"/>
      <c r="E128" s="185"/>
      <c r="F128" s="183"/>
      <c r="G128" s="277">
        <v>1972074716.6400001</v>
      </c>
      <c r="H128" s="277"/>
      <c r="I128" s="188">
        <v>1972074716.6400001</v>
      </c>
      <c r="J128" s="183"/>
      <c r="K128" s="184"/>
      <c r="L128" s="185"/>
    </row>
    <row r="129" spans="1:12" ht="12" customHeight="1" outlineLevel="1" x14ac:dyDescent="0.2">
      <c r="A129" s="276" t="s">
        <v>264</v>
      </c>
      <c r="B129" s="276"/>
      <c r="C129" s="276"/>
      <c r="D129" s="184"/>
      <c r="E129" s="185"/>
      <c r="F129" s="183"/>
      <c r="G129" s="277">
        <v>6054672.7800000003</v>
      </c>
      <c r="H129" s="277"/>
      <c r="I129" s="188">
        <v>6054672.7800000003</v>
      </c>
      <c r="J129" s="183"/>
      <c r="K129" s="184"/>
      <c r="L129" s="185"/>
    </row>
    <row r="130" spans="1:12" ht="12" customHeight="1" outlineLevel="2" x14ac:dyDescent="0.2">
      <c r="A130" s="278" t="s">
        <v>265</v>
      </c>
      <c r="B130" s="278"/>
      <c r="C130" s="278"/>
      <c r="D130" s="184"/>
      <c r="E130" s="185"/>
      <c r="F130" s="183"/>
      <c r="G130" s="277">
        <v>6054672.7800000003</v>
      </c>
      <c r="H130" s="277"/>
      <c r="I130" s="188">
        <v>6054672.7800000003</v>
      </c>
      <c r="J130" s="183"/>
      <c r="K130" s="184"/>
      <c r="L130" s="185"/>
    </row>
    <row r="131" spans="1:12" ht="12" customHeight="1" outlineLevel="1" x14ac:dyDescent="0.2">
      <c r="A131" s="276" t="s">
        <v>266</v>
      </c>
      <c r="B131" s="276"/>
      <c r="C131" s="276"/>
      <c r="D131" s="184"/>
      <c r="E131" s="185"/>
      <c r="F131" s="183"/>
      <c r="G131" s="277">
        <v>895610506.57000005</v>
      </c>
      <c r="H131" s="277"/>
      <c r="I131" s="188">
        <v>895610506.57000005</v>
      </c>
      <c r="J131" s="183"/>
      <c r="K131" s="184"/>
      <c r="L131" s="185"/>
    </row>
    <row r="132" spans="1:12" ht="12" customHeight="1" outlineLevel="2" x14ac:dyDescent="0.2">
      <c r="A132" s="278" t="s">
        <v>267</v>
      </c>
      <c r="B132" s="278"/>
      <c r="C132" s="278"/>
      <c r="D132" s="184"/>
      <c r="E132" s="185"/>
      <c r="F132" s="183"/>
      <c r="G132" s="277">
        <v>98756942.359999999</v>
      </c>
      <c r="H132" s="277"/>
      <c r="I132" s="188">
        <v>98756942.359999999</v>
      </c>
      <c r="J132" s="183"/>
      <c r="K132" s="184"/>
      <c r="L132" s="185"/>
    </row>
    <row r="133" spans="1:12" ht="12" customHeight="1" outlineLevel="2" x14ac:dyDescent="0.2">
      <c r="A133" s="278" t="s">
        <v>268</v>
      </c>
      <c r="B133" s="278"/>
      <c r="C133" s="278"/>
      <c r="D133" s="184"/>
      <c r="E133" s="185"/>
      <c r="F133" s="183"/>
      <c r="G133" s="277">
        <v>796853564.21000004</v>
      </c>
      <c r="H133" s="277"/>
      <c r="I133" s="188">
        <v>796853564.21000004</v>
      </c>
      <c r="J133" s="183"/>
      <c r="K133" s="184"/>
      <c r="L133" s="185"/>
    </row>
    <row r="134" spans="1:12" ht="12" customHeight="1" x14ac:dyDescent="0.2">
      <c r="A134" s="280" t="s">
        <v>269</v>
      </c>
      <c r="B134" s="280"/>
      <c r="C134" s="280"/>
      <c r="D134" s="184"/>
      <c r="E134" s="185"/>
      <c r="F134" s="183"/>
      <c r="G134" s="277">
        <v>2113752197.8700001</v>
      </c>
      <c r="H134" s="277"/>
      <c r="I134" s="188">
        <v>2113752197.8700001</v>
      </c>
      <c r="J134" s="183"/>
      <c r="K134" s="184"/>
      <c r="L134" s="185"/>
    </row>
    <row r="135" spans="1:12" ht="21.75" customHeight="1" outlineLevel="1" x14ac:dyDescent="0.2">
      <c r="A135" s="276" t="s">
        <v>563</v>
      </c>
      <c r="B135" s="276"/>
      <c r="C135" s="276"/>
      <c r="D135" s="184"/>
      <c r="E135" s="185"/>
      <c r="F135" s="183"/>
      <c r="G135" s="277">
        <v>844851159.23000002</v>
      </c>
      <c r="H135" s="277"/>
      <c r="I135" s="188">
        <v>844851159.23000002</v>
      </c>
      <c r="J135" s="183"/>
      <c r="K135" s="184"/>
      <c r="L135" s="185"/>
    </row>
    <row r="136" spans="1:12" ht="32.25" customHeight="1" outlineLevel="2" x14ac:dyDescent="0.2">
      <c r="A136" s="278" t="s">
        <v>564</v>
      </c>
      <c r="B136" s="278"/>
      <c r="C136" s="278"/>
      <c r="D136" s="184"/>
      <c r="E136" s="185"/>
      <c r="F136" s="183"/>
      <c r="G136" s="277">
        <v>844851159.23000002</v>
      </c>
      <c r="H136" s="277"/>
      <c r="I136" s="188">
        <v>844851159.23000002</v>
      </c>
      <c r="J136" s="183"/>
      <c r="K136" s="184"/>
      <c r="L136" s="185"/>
    </row>
    <row r="137" spans="1:12" ht="21.75" customHeight="1" outlineLevel="1" x14ac:dyDescent="0.2">
      <c r="A137" s="276" t="s">
        <v>565</v>
      </c>
      <c r="B137" s="276"/>
      <c r="C137" s="276"/>
      <c r="D137" s="184"/>
      <c r="E137" s="185"/>
      <c r="F137" s="183"/>
      <c r="G137" s="277">
        <v>405993345.25999999</v>
      </c>
      <c r="H137" s="277"/>
      <c r="I137" s="188">
        <v>405993345.25999999</v>
      </c>
      <c r="J137" s="183"/>
      <c r="K137" s="184"/>
      <c r="L137" s="185"/>
    </row>
    <row r="138" spans="1:12" ht="21.75" customHeight="1" outlineLevel="2" x14ac:dyDescent="0.2">
      <c r="A138" s="278" t="s">
        <v>566</v>
      </c>
      <c r="B138" s="278"/>
      <c r="C138" s="278"/>
      <c r="D138" s="184"/>
      <c r="E138" s="185"/>
      <c r="F138" s="183"/>
      <c r="G138" s="277">
        <v>405993345.25999999</v>
      </c>
      <c r="H138" s="277"/>
      <c r="I138" s="188">
        <v>405993345.25999999</v>
      </c>
      <c r="J138" s="183"/>
      <c r="K138" s="184"/>
      <c r="L138" s="185"/>
    </row>
    <row r="139" spans="1:12" ht="12" customHeight="1" outlineLevel="1" x14ac:dyDescent="0.2">
      <c r="A139" s="276" t="s">
        <v>270</v>
      </c>
      <c r="B139" s="276"/>
      <c r="C139" s="276"/>
      <c r="D139" s="184"/>
      <c r="E139" s="185"/>
      <c r="F139" s="183"/>
      <c r="G139" s="277">
        <v>144357045.93000001</v>
      </c>
      <c r="H139" s="277"/>
      <c r="I139" s="188">
        <v>144357045.93000001</v>
      </c>
      <c r="J139" s="183"/>
      <c r="K139" s="184"/>
      <c r="L139" s="185"/>
    </row>
    <row r="140" spans="1:12" ht="12" customHeight="1" outlineLevel="2" x14ac:dyDescent="0.2">
      <c r="A140" s="278" t="s">
        <v>271</v>
      </c>
      <c r="B140" s="278"/>
      <c r="C140" s="278"/>
      <c r="D140" s="184"/>
      <c r="E140" s="185"/>
      <c r="F140" s="183"/>
      <c r="G140" s="277">
        <v>144357045.93000001</v>
      </c>
      <c r="H140" s="277"/>
      <c r="I140" s="188">
        <v>144357045.93000001</v>
      </c>
      <c r="J140" s="183"/>
      <c r="K140" s="184"/>
      <c r="L140" s="185"/>
    </row>
    <row r="141" spans="1:12" ht="12" customHeight="1" outlineLevel="1" x14ac:dyDescent="0.2">
      <c r="A141" s="276" t="s">
        <v>272</v>
      </c>
      <c r="B141" s="276"/>
      <c r="C141" s="276"/>
      <c r="D141" s="184"/>
      <c r="E141" s="185"/>
      <c r="F141" s="183"/>
      <c r="G141" s="277">
        <v>29800385.52</v>
      </c>
      <c r="H141" s="277"/>
      <c r="I141" s="188">
        <v>29800385.52</v>
      </c>
      <c r="J141" s="183"/>
      <c r="K141" s="184"/>
      <c r="L141" s="185"/>
    </row>
    <row r="142" spans="1:12" ht="21.75" customHeight="1" outlineLevel="2" x14ac:dyDescent="0.2">
      <c r="A142" s="278" t="s">
        <v>273</v>
      </c>
      <c r="B142" s="278"/>
      <c r="C142" s="278"/>
      <c r="D142" s="184"/>
      <c r="E142" s="185"/>
      <c r="F142" s="183"/>
      <c r="G142" s="277">
        <v>29800385.52</v>
      </c>
      <c r="H142" s="277"/>
      <c r="I142" s="188">
        <v>29800385.52</v>
      </c>
      <c r="J142" s="183"/>
      <c r="K142" s="184"/>
      <c r="L142" s="185"/>
    </row>
    <row r="143" spans="1:12" ht="12" customHeight="1" outlineLevel="1" x14ac:dyDescent="0.2">
      <c r="A143" s="276" t="s">
        <v>274</v>
      </c>
      <c r="B143" s="276"/>
      <c r="C143" s="276"/>
      <c r="D143" s="184"/>
      <c r="E143" s="185"/>
      <c r="F143" s="183"/>
      <c r="G143" s="277">
        <v>537576592.22000003</v>
      </c>
      <c r="H143" s="277"/>
      <c r="I143" s="188">
        <v>537576592.22000003</v>
      </c>
      <c r="J143" s="183"/>
      <c r="K143" s="184"/>
      <c r="L143" s="185"/>
    </row>
    <row r="144" spans="1:12" ht="12" customHeight="1" outlineLevel="2" x14ac:dyDescent="0.2">
      <c r="A144" s="278" t="s">
        <v>567</v>
      </c>
      <c r="B144" s="278"/>
      <c r="C144" s="278"/>
      <c r="D144" s="184"/>
      <c r="E144" s="185"/>
      <c r="F144" s="183"/>
      <c r="G144" s="277">
        <v>29569516.350000001</v>
      </c>
      <c r="H144" s="277"/>
      <c r="I144" s="188">
        <v>29569516.350000001</v>
      </c>
      <c r="J144" s="183"/>
      <c r="K144" s="184"/>
      <c r="L144" s="185"/>
    </row>
    <row r="145" spans="1:12" ht="12" customHeight="1" outlineLevel="2" x14ac:dyDescent="0.2">
      <c r="A145" s="278" t="s">
        <v>275</v>
      </c>
      <c r="B145" s="278"/>
      <c r="C145" s="278"/>
      <c r="D145" s="184"/>
      <c r="E145" s="185"/>
      <c r="F145" s="183"/>
      <c r="G145" s="277">
        <v>80989370.040000007</v>
      </c>
      <c r="H145" s="277"/>
      <c r="I145" s="188">
        <v>80989370.040000007</v>
      </c>
      <c r="J145" s="183"/>
      <c r="K145" s="184"/>
      <c r="L145" s="185"/>
    </row>
    <row r="146" spans="1:12" ht="12" customHeight="1" outlineLevel="2" x14ac:dyDescent="0.2">
      <c r="A146" s="278" t="s">
        <v>276</v>
      </c>
      <c r="B146" s="278"/>
      <c r="C146" s="278"/>
      <c r="D146" s="184"/>
      <c r="E146" s="185"/>
      <c r="F146" s="183"/>
      <c r="G146" s="277">
        <v>427017705.82999998</v>
      </c>
      <c r="H146" s="277"/>
      <c r="I146" s="188">
        <v>427017705.82999998</v>
      </c>
      <c r="J146" s="183"/>
      <c r="K146" s="184"/>
      <c r="L146" s="185"/>
    </row>
    <row r="147" spans="1:12" ht="21.75" customHeight="1" outlineLevel="1" x14ac:dyDescent="0.2">
      <c r="A147" s="276" t="s">
        <v>648</v>
      </c>
      <c r="B147" s="276"/>
      <c r="C147" s="276"/>
      <c r="D147" s="184"/>
      <c r="E147" s="185"/>
      <c r="F147" s="183"/>
      <c r="G147" s="277">
        <v>151173669.71000001</v>
      </c>
      <c r="H147" s="277"/>
      <c r="I147" s="188">
        <v>151173669.71000001</v>
      </c>
      <c r="J147" s="183"/>
      <c r="K147" s="184"/>
      <c r="L147" s="185"/>
    </row>
    <row r="148" spans="1:12" ht="21.75" customHeight="1" outlineLevel="2" x14ac:dyDescent="0.2">
      <c r="A148" s="278" t="s">
        <v>649</v>
      </c>
      <c r="B148" s="278"/>
      <c r="C148" s="278"/>
      <c r="D148" s="184"/>
      <c r="E148" s="185"/>
      <c r="F148" s="183"/>
      <c r="G148" s="277">
        <v>151173669.71000001</v>
      </c>
      <c r="H148" s="277"/>
      <c r="I148" s="188">
        <v>151173669.71000001</v>
      </c>
      <c r="J148" s="183"/>
      <c r="K148" s="184"/>
      <c r="L148" s="185"/>
    </row>
    <row r="149" spans="1:12" ht="12" customHeight="1" x14ac:dyDescent="0.2">
      <c r="A149" s="280" t="s">
        <v>277</v>
      </c>
      <c r="B149" s="280"/>
      <c r="C149" s="280"/>
      <c r="D149" s="184"/>
      <c r="E149" s="185"/>
      <c r="F149" s="183"/>
      <c r="G149" s="277">
        <v>5303783447.8400002</v>
      </c>
      <c r="H149" s="277"/>
      <c r="I149" s="188">
        <v>5303783447.8400002</v>
      </c>
      <c r="J149" s="183"/>
      <c r="K149" s="184"/>
      <c r="L149" s="185"/>
    </row>
    <row r="150" spans="1:12" ht="12" customHeight="1" outlineLevel="1" x14ac:dyDescent="0.2">
      <c r="A150" s="276" t="s">
        <v>278</v>
      </c>
      <c r="B150" s="276"/>
      <c r="C150" s="276"/>
      <c r="D150" s="184"/>
      <c r="E150" s="185"/>
      <c r="F150" s="183"/>
      <c r="G150" s="277">
        <v>3923283685.7600002</v>
      </c>
      <c r="H150" s="277"/>
      <c r="I150" s="188">
        <v>3923283685.7600002</v>
      </c>
      <c r="J150" s="183"/>
      <c r="K150" s="184"/>
      <c r="L150" s="185"/>
    </row>
    <row r="151" spans="1:12" ht="12" customHeight="1" outlineLevel="2" x14ac:dyDescent="0.2">
      <c r="A151" s="278" t="s">
        <v>279</v>
      </c>
      <c r="B151" s="278"/>
      <c r="C151" s="278"/>
      <c r="D151" s="184"/>
      <c r="E151" s="185"/>
      <c r="F151" s="183"/>
      <c r="G151" s="277">
        <v>3923283685.7600002</v>
      </c>
      <c r="H151" s="277"/>
      <c r="I151" s="188">
        <v>3923283685.7600002</v>
      </c>
      <c r="J151" s="183"/>
      <c r="K151" s="184"/>
      <c r="L151" s="185"/>
    </row>
    <row r="152" spans="1:12" ht="12" customHeight="1" outlineLevel="1" x14ac:dyDescent="0.2">
      <c r="A152" s="276" t="s">
        <v>280</v>
      </c>
      <c r="B152" s="276"/>
      <c r="C152" s="276"/>
      <c r="D152" s="184"/>
      <c r="E152" s="185"/>
      <c r="F152" s="183"/>
      <c r="G152" s="277">
        <v>1380499762.0799999</v>
      </c>
      <c r="H152" s="277"/>
      <c r="I152" s="188">
        <v>1380499762.0799999</v>
      </c>
      <c r="J152" s="183"/>
      <c r="K152" s="184"/>
      <c r="L152" s="185"/>
    </row>
    <row r="153" spans="1:12" ht="12" customHeight="1" outlineLevel="2" x14ac:dyDescent="0.2">
      <c r="A153" s="278" t="s">
        <v>281</v>
      </c>
      <c r="B153" s="278"/>
      <c r="C153" s="278"/>
      <c r="D153" s="184"/>
      <c r="E153" s="185"/>
      <c r="F153" s="183"/>
      <c r="G153" s="277">
        <v>1380499762.0799999</v>
      </c>
      <c r="H153" s="277"/>
      <c r="I153" s="188">
        <v>1380499762.0799999</v>
      </c>
      <c r="J153" s="183"/>
      <c r="K153" s="184"/>
      <c r="L153" s="185"/>
    </row>
    <row r="154" spans="1:12" ht="24.75" customHeight="1" x14ac:dyDescent="0.2">
      <c r="A154" s="279" t="s">
        <v>282</v>
      </c>
      <c r="B154" s="279"/>
      <c r="C154" s="279"/>
      <c r="D154" s="275">
        <v>166077242.78999999</v>
      </c>
      <c r="E154" s="275"/>
      <c r="F154" s="187">
        <v>166077242.78999999</v>
      </c>
      <c r="G154" s="275">
        <v>71148269470.699997</v>
      </c>
      <c r="H154" s="275"/>
      <c r="I154" s="187">
        <v>71148269470.699997</v>
      </c>
      <c r="J154" s="187">
        <v>8370791280.5799999</v>
      </c>
      <c r="K154" s="275">
        <v>8370791280.5799999</v>
      </c>
      <c r="L154" s="275"/>
    </row>
  </sheetData>
  <mergeCells count="372">
    <mergeCell ref="A1:K1"/>
    <mergeCell ref="A2:K2"/>
    <mergeCell ref="A4:B4"/>
    <mergeCell ref="C4:K4"/>
    <mergeCell ref="A9:C10"/>
    <mergeCell ref="D9:F9"/>
    <mergeCell ref="G9:I9"/>
    <mergeCell ref="J9:L9"/>
    <mergeCell ref="D10:E10"/>
    <mergeCell ref="G10:H10"/>
    <mergeCell ref="A13:C13"/>
    <mergeCell ref="G13:H13"/>
    <mergeCell ref="A14:C14"/>
    <mergeCell ref="G14:H14"/>
    <mergeCell ref="A15:C15"/>
    <mergeCell ref="G15:H15"/>
    <mergeCell ref="K10:L10"/>
    <mergeCell ref="A11:C11"/>
    <mergeCell ref="D11:E11"/>
    <mergeCell ref="G11:H11"/>
    <mergeCell ref="A12:C12"/>
    <mergeCell ref="D12:E12"/>
    <mergeCell ref="G12:H12"/>
    <mergeCell ref="A19:C19"/>
    <mergeCell ref="G19:H19"/>
    <mergeCell ref="A20:C20"/>
    <mergeCell ref="D20:E20"/>
    <mergeCell ref="G20:H20"/>
    <mergeCell ref="A21:C21"/>
    <mergeCell ref="D21:E21"/>
    <mergeCell ref="G21:H21"/>
    <mergeCell ref="A16:C16"/>
    <mergeCell ref="G16:H16"/>
    <mergeCell ref="A17:C17"/>
    <mergeCell ref="D17:E17"/>
    <mergeCell ref="G17:H17"/>
    <mergeCell ref="A18:C18"/>
    <mergeCell ref="D18:E18"/>
    <mergeCell ref="G18:H18"/>
    <mergeCell ref="A25:C25"/>
    <mergeCell ref="D25:E25"/>
    <mergeCell ref="G25:H25"/>
    <mergeCell ref="A26:C26"/>
    <mergeCell ref="G26:H26"/>
    <mergeCell ref="A27:C27"/>
    <mergeCell ref="D27:E27"/>
    <mergeCell ref="G27:H27"/>
    <mergeCell ref="A22:C22"/>
    <mergeCell ref="G22:H22"/>
    <mergeCell ref="A23:C23"/>
    <mergeCell ref="G23:H23"/>
    <mergeCell ref="A24:C24"/>
    <mergeCell ref="G24:H24"/>
    <mergeCell ref="A30:C30"/>
    <mergeCell ref="G30:H30"/>
    <mergeCell ref="A31:C31"/>
    <mergeCell ref="G31:H31"/>
    <mergeCell ref="A32:C32"/>
    <mergeCell ref="D32:E32"/>
    <mergeCell ref="G32:H32"/>
    <mergeCell ref="A28:C28"/>
    <mergeCell ref="D28:E28"/>
    <mergeCell ref="G28:H28"/>
    <mergeCell ref="A29:C29"/>
    <mergeCell ref="D29:E29"/>
    <mergeCell ref="G29:H29"/>
    <mergeCell ref="A35:C35"/>
    <mergeCell ref="D35:E35"/>
    <mergeCell ref="G35:H35"/>
    <mergeCell ref="A36:C36"/>
    <mergeCell ref="D36:E36"/>
    <mergeCell ref="G36:H36"/>
    <mergeCell ref="A33:C33"/>
    <mergeCell ref="D33:E33"/>
    <mergeCell ref="G33:H33"/>
    <mergeCell ref="A34:C34"/>
    <mergeCell ref="D34:E34"/>
    <mergeCell ref="G34:H34"/>
    <mergeCell ref="A39:C39"/>
    <mergeCell ref="G39:H39"/>
    <mergeCell ref="A40:C40"/>
    <mergeCell ref="G40:H40"/>
    <mergeCell ref="A41:C41"/>
    <mergeCell ref="G41:H41"/>
    <mergeCell ref="A37:C37"/>
    <mergeCell ref="D37:E37"/>
    <mergeCell ref="G37:H37"/>
    <mergeCell ref="A38:C38"/>
    <mergeCell ref="D38:E38"/>
    <mergeCell ref="G38:H38"/>
    <mergeCell ref="A44:C44"/>
    <mergeCell ref="D44:E44"/>
    <mergeCell ref="G44:H44"/>
    <mergeCell ref="A45:C45"/>
    <mergeCell ref="D45:E45"/>
    <mergeCell ref="G45:H45"/>
    <mergeCell ref="A42:C42"/>
    <mergeCell ref="D42:E42"/>
    <mergeCell ref="G42:H42"/>
    <mergeCell ref="A43:C43"/>
    <mergeCell ref="D43:E43"/>
    <mergeCell ref="G43:H43"/>
    <mergeCell ref="A49:C49"/>
    <mergeCell ref="G49:H49"/>
    <mergeCell ref="A50:C50"/>
    <mergeCell ref="G50:H50"/>
    <mergeCell ref="A51:C51"/>
    <mergeCell ref="G51:H51"/>
    <mergeCell ref="A46:C46"/>
    <mergeCell ref="G46:H46"/>
    <mergeCell ref="A47:C47"/>
    <mergeCell ref="G47:H47"/>
    <mergeCell ref="A48:C48"/>
    <mergeCell ref="G48:H48"/>
    <mergeCell ref="A55:C55"/>
    <mergeCell ref="D55:E55"/>
    <mergeCell ref="G55:H55"/>
    <mergeCell ref="A56:C56"/>
    <mergeCell ref="D56:E56"/>
    <mergeCell ref="G56:H56"/>
    <mergeCell ref="A52:C52"/>
    <mergeCell ref="K52:L52"/>
    <mergeCell ref="A53:C53"/>
    <mergeCell ref="K53:L53"/>
    <mergeCell ref="A54:C54"/>
    <mergeCell ref="D54:E54"/>
    <mergeCell ref="G54:H54"/>
    <mergeCell ref="A59:C59"/>
    <mergeCell ref="G59:H59"/>
    <mergeCell ref="K59:L59"/>
    <mergeCell ref="A60:C60"/>
    <mergeCell ref="D60:E60"/>
    <mergeCell ref="G60:H60"/>
    <mergeCell ref="A57:C57"/>
    <mergeCell ref="D57:E57"/>
    <mergeCell ref="G57:H57"/>
    <mergeCell ref="A58:C58"/>
    <mergeCell ref="G58:H58"/>
    <mergeCell ref="K58:L58"/>
    <mergeCell ref="K64:L64"/>
    <mergeCell ref="A65:C65"/>
    <mergeCell ref="D65:E65"/>
    <mergeCell ref="A61:C61"/>
    <mergeCell ref="D61:E61"/>
    <mergeCell ref="G61:H61"/>
    <mergeCell ref="A62:C62"/>
    <mergeCell ref="D62:E62"/>
    <mergeCell ref="G62:H62"/>
    <mergeCell ref="A66:C66"/>
    <mergeCell ref="D66:E66"/>
    <mergeCell ref="A67:C67"/>
    <mergeCell ref="G67:H67"/>
    <mergeCell ref="A68:C68"/>
    <mergeCell ref="G68:H68"/>
    <mergeCell ref="A63:C63"/>
    <mergeCell ref="D63:E63"/>
    <mergeCell ref="G63:H63"/>
    <mergeCell ref="A64:C64"/>
    <mergeCell ref="A72:C72"/>
    <mergeCell ref="G72:H72"/>
    <mergeCell ref="A73:C73"/>
    <mergeCell ref="G73:H73"/>
    <mergeCell ref="A74:C74"/>
    <mergeCell ref="G74:H74"/>
    <mergeCell ref="A69:C69"/>
    <mergeCell ref="G69:H69"/>
    <mergeCell ref="A70:C70"/>
    <mergeCell ref="G70:H70"/>
    <mergeCell ref="A71:C71"/>
    <mergeCell ref="G71:H71"/>
    <mergeCell ref="A77:C77"/>
    <mergeCell ref="K77:L77"/>
    <mergeCell ref="A78:C78"/>
    <mergeCell ref="G78:H78"/>
    <mergeCell ref="K78:L78"/>
    <mergeCell ref="A79:C79"/>
    <mergeCell ref="G79:H79"/>
    <mergeCell ref="K79:L79"/>
    <mergeCell ref="K74:L74"/>
    <mergeCell ref="A75:C75"/>
    <mergeCell ref="G75:H75"/>
    <mergeCell ref="K75:L75"/>
    <mergeCell ref="A76:C76"/>
    <mergeCell ref="K76:L76"/>
    <mergeCell ref="A83:C83"/>
    <mergeCell ref="G83:H83"/>
    <mergeCell ref="K83:L83"/>
    <mergeCell ref="A84:C84"/>
    <mergeCell ref="G84:H84"/>
    <mergeCell ref="K84:L84"/>
    <mergeCell ref="A80:C80"/>
    <mergeCell ref="G80:H80"/>
    <mergeCell ref="A81:C81"/>
    <mergeCell ref="G81:H81"/>
    <mergeCell ref="K81:L81"/>
    <mergeCell ref="A82:C82"/>
    <mergeCell ref="G82:H82"/>
    <mergeCell ref="K82:L82"/>
    <mergeCell ref="A88:C88"/>
    <mergeCell ref="G88:H88"/>
    <mergeCell ref="K88:L88"/>
    <mergeCell ref="A89:C89"/>
    <mergeCell ref="G89:H89"/>
    <mergeCell ref="K89:L89"/>
    <mergeCell ref="A85:C85"/>
    <mergeCell ref="G85:H85"/>
    <mergeCell ref="A86:C86"/>
    <mergeCell ref="G86:H86"/>
    <mergeCell ref="K86:L86"/>
    <mergeCell ref="A87:C87"/>
    <mergeCell ref="G87:H87"/>
    <mergeCell ref="A92:C92"/>
    <mergeCell ref="G92:H92"/>
    <mergeCell ref="K92:L92"/>
    <mergeCell ref="A93:C93"/>
    <mergeCell ref="G93:H93"/>
    <mergeCell ref="K93:L93"/>
    <mergeCell ref="A90:C90"/>
    <mergeCell ref="G90:H90"/>
    <mergeCell ref="K90:L90"/>
    <mergeCell ref="A91:C91"/>
    <mergeCell ref="G91:H91"/>
    <mergeCell ref="K91:L91"/>
    <mergeCell ref="A96:C96"/>
    <mergeCell ref="G96:H96"/>
    <mergeCell ref="K96:L96"/>
    <mergeCell ref="A97:C97"/>
    <mergeCell ref="G97:H97"/>
    <mergeCell ref="A98:C98"/>
    <mergeCell ref="G98:H98"/>
    <mergeCell ref="K98:L98"/>
    <mergeCell ref="A94:C94"/>
    <mergeCell ref="G94:H94"/>
    <mergeCell ref="K94:L94"/>
    <mergeCell ref="A95:C95"/>
    <mergeCell ref="G95:H95"/>
    <mergeCell ref="K95:L95"/>
    <mergeCell ref="A101:C101"/>
    <mergeCell ref="G101:H101"/>
    <mergeCell ref="K101:L101"/>
    <mergeCell ref="A102:C102"/>
    <mergeCell ref="G102:H102"/>
    <mergeCell ref="K102:L102"/>
    <mergeCell ref="A99:C99"/>
    <mergeCell ref="G99:H99"/>
    <mergeCell ref="K99:L99"/>
    <mergeCell ref="A100:C100"/>
    <mergeCell ref="G100:H100"/>
    <mergeCell ref="K100:L100"/>
    <mergeCell ref="A105:C105"/>
    <mergeCell ref="G105:H105"/>
    <mergeCell ref="K105:L105"/>
    <mergeCell ref="A106:C106"/>
    <mergeCell ref="G106:H106"/>
    <mergeCell ref="K106:L106"/>
    <mergeCell ref="A103:C103"/>
    <mergeCell ref="G103:H103"/>
    <mergeCell ref="K103:L103"/>
    <mergeCell ref="A104:C104"/>
    <mergeCell ref="G104:H104"/>
    <mergeCell ref="K104:L104"/>
    <mergeCell ref="A109:C109"/>
    <mergeCell ref="G109:H109"/>
    <mergeCell ref="K109:L109"/>
    <mergeCell ref="A110:C110"/>
    <mergeCell ref="G110:H110"/>
    <mergeCell ref="K110:L110"/>
    <mergeCell ref="A107:C107"/>
    <mergeCell ref="G107:H107"/>
    <mergeCell ref="K107:L107"/>
    <mergeCell ref="A108:C108"/>
    <mergeCell ref="G108:H108"/>
    <mergeCell ref="K108:L108"/>
    <mergeCell ref="A113:C113"/>
    <mergeCell ref="G113:H113"/>
    <mergeCell ref="K113:L113"/>
    <mergeCell ref="A114:C114"/>
    <mergeCell ref="G114:H114"/>
    <mergeCell ref="K114:L114"/>
    <mergeCell ref="A111:C111"/>
    <mergeCell ref="G111:H111"/>
    <mergeCell ref="K111:L111"/>
    <mergeCell ref="A112:C112"/>
    <mergeCell ref="G112:H112"/>
    <mergeCell ref="K112:L112"/>
    <mergeCell ref="A118:C118"/>
    <mergeCell ref="G118:H118"/>
    <mergeCell ref="K118:L118"/>
    <mergeCell ref="A119:C119"/>
    <mergeCell ref="G119:H119"/>
    <mergeCell ref="K119:L119"/>
    <mergeCell ref="A115:C115"/>
    <mergeCell ref="K115:L115"/>
    <mergeCell ref="A116:C116"/>
    <mergeCell ref="K116:L116"/>
    <mergeCell ref="A117:C117"/>
    <mergeCell ref="G117:H117"/>
    <mergeCell ref="K117:L117"/>
    <mergeCell ref="A122:C122"/>
    <mergeCell ref="K122:L122"/>
    <mergeCell ref="A123:C123"/>
    <mergeCell ref="K123:L123"/>
    <mergeCell ref="A124:C124"/>
    <mergeCell ref="G124:H124"/>
    <mergeCell ref="A120:C120"/>
    <mergeCell ref="D120:E120"/>
    <mergeCell ref="G120:H120"/>
    <mergeCell ref="A121:C121"/>
    <mergeCell ref="D121:E121"/>
    <mergeCell ref="G121:H121"/>
    <mergeCell ref="A128:C128"/>
    <mergeCell ref="G128:H128"/>
    <mergeCell ref="A129:C129"/>
    <mergeCell ref="G129:H129"/>
    <mergeCell ref="A130:C130"/>
    <mergeCell ref="G130:H130"/>
    <mergeCell ref="A125:C125"/>
    <mergeCell ref="G125:H125"/>
    <mergeCell ref="A126:C126"/>
    <mergeCell ref="G126:H126"/>
    <mergeCell ref="A127:C127"/>
    <mergeCell ref="G127:H127"/>
    <mergeCell ref="A134:C134"/>
    <mergeCell ref="G134:H134"/>
    <mergeCell ref="A135:C135"/>
    <mergeCell ref="G135:H135"/>
    <mergeCell ref="A136:C136"/>
    <mergeCell ref="G136:H136"/>
    <mergeCell ref="A131:C131"/>
    <mergeCell ref="G131:H131"/>
    <mergeCell ref="A132:C132"/>
    <mergeCell ref="G132:H132"/>
    <mergeCell ref="A133:C133"/>
    <mergeCell ref="G133:H133"/>
    <mergeCell ref="A140:C140"/>
    <mergeCell ref="G140:H140"/>
    <mergeCell ref="A141:C141"/>
    <mergeCell ref="G141:H141"/>
    <mergeCell ref="A142:C142"/>
    <mergeCell ref="G142:H142"/>
    <mergeCell ref="A137:C137"/>
    <mergeCell ref="G137:H137"/>
    <mergeCell ref="A138:C138"/>
    <mergeCell ref="G138:H138"/>
    <mergeCell ref="A139:C139"/>
    <mergeCell ref="G139:H139"/>
    <mergeCell ref="A146:C146"/>
    <mergeCell ref="G146:H146"/>
    <mergeCell ref="A147:C147"/>
    <mergeCell ref="G147:H147"/>
    <mergeCell ref="A148:C148"/>
    <mergeCell ref="G148:H148"/>
    <mergeCell ref="A143:C143"/>
    <mergeCell ref="G143:H143"/>
    <mergeCell ref="A144:C144"/>
    <mergeCell ref="G144:H144"/>
    <mergeCell ref="A145:C145"/>
    <mergeCell ref="G145:H145"/>
    <mergeCell ref="K154:L154"/>
    <mergeCell ref="A152:C152"/>
    <mergeCell ref="G152:H152"/>
    <mergeCell ref="A153:C153"/>
    <mergeCell ref="G153:H153"/>
    <mergeCell ref="A154:C154"/>
    <mergeCell ref="D154:E154"/>
    <mergeCell ref="G154:H154"/>
    <mergeCell ref="A149:C149"/>
    <mergeCell ref="G149:H149"/>
    <mergeCell ref="A150:C150"/>
    <mergeCell ref="G150:H150"/>
    <mergeCell ref="A151:C151"/>
    <mergeCell ref="G151:H151"/>
  </mergeCells>
  <pageMargins left="0.19685039370078738" right="0.19685039370078738" top="0.39370078740157477" bottom="0.39370078740157477" header="0" footer="0"/>
  <pageSetup paperSize="9" scale="79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153"/>
  <sheetViews>
    <sheetView topLeftCell="A43" workbookViewId="0">
      <selection activeCell="F61" sqref="F61"/>
    </sheetView>
  </sheetViews>
  <sheetFormatPr defaultRowHeight="11.25" outlineLevelRow="4" x14ac:dyDescent="0.2"/>
  <cols>
    <col min="1" max="1" width="12.5703125" style="18" customWidth="1"/>
    <col min="2" max="2" width="3.5703125" style="18" customWidth="1"/>
    <col min="3" max="3" width="44" style="18" customWidth="1"/>
    <col min="4" max="4" width="2.28515625" style="18" customWidth="1"/>
    <col min="5" max="5" width="13.7109375" style="18" customWidth="1"/>
    <col min="6" max="6" width="16" style="18" customWidth="1"/>
    <col min="7" max="7" width="6.140625" style="18" customWidth="1"/>
    <col min="8" max="8" width="9.85546875" style="18" customWidth="1"/>
    <col min="9" max="10" width="16" style="18" customWidth="1"/>
    <col min="11" max="11" width="1.42578125" style="18" customWidth="1"/>
    <col min="12" max="12" width="14.5703125" style="18" customWidth="1"/>
    <col min="13" max="13" width="15.7109375" style="18" customWidth="1"/>
    <col min="14" max="256" width="9.140625" style="18" customWidth="1"/>
    <col min="257" max="257" width="12.5703125" style="18" customWidth="1"/>
    <col min="258" max="258" width="3.5703125" style="18" customWidth="1"/>
    <col min="259" max="259" width="14" style="18" customWidth="1"/>
    <col min="260" max="260" width="2.28515625" style="18" customWidth="1"/>
    <col min="261" max="261" width="13.7109375" style="18" customWidth="1"/>
    <col min="262" max="262" width="16" style="18" customWidth="1"/>
    <col min="263" max="263" width="6.140625" style="18" customWidth="1"/>
    <col min="264" max="264" width="9.85546875" style="18" customWidth="1"/>
    <col min="265" max="266" width="16" style="18" customWidth="1"/>
    <col min="267" max="267" width="1.42578125" style="18" customWidth="1"/>
    <col min="268" max="268" width="14.5703125" style="18" customWidth="1"/>
    <col min="269" max="512" width="9.140625" style="18"/>
    <col min="513" max="513" width="12.5703125" style="18" customWidth="1"/>
    <col min="514" max="514" width="3.5703125" style="18" customWidth="1"/>
    <col min="515" max="515" width="14" style="18" customWidth="1"/>
    <col min="516" max="516" width="2.28515625" style="18" customWidth="1"/>
    <col min="517" max="517" width="13.7109375" style="18" customWidth="1"/>
    <col min="518" max="518" width="16" style="18" customWidth="1"/>
    <col min="519" max="519" width="6.140625" style="18" customWidth="1"/>
    <col min="520" max="520" width="9.85546875" style="18" customWidth="1"/>
    <col min="521" max="522" width="16" style="18" customWidth="1"/>
    <col min="523" max="523" width="1.42578125" style="18" customWidth="1"/>
    <col min="524" max="524" width="14.5703125" style="18" customWidth="1"/>
    <col min="525" max="768" width="9.140625" style="18"/>
    <col min="769" max="769" width="12.5703125" style="18" customWidth="1"/>
    <col min="770" max="770" width="3.5703125" style="18" customWidth="1"/>
    <col min="771" max="771" width="14" style="18" customWidth="1"/>
    <col min="772" max="772" width="2.28515625" style="18" customWidth="1"/>
    <col min="773" max="773" width="13.7109375" style="18" customWidth="1"/>
    <col min="774" max="774" width="16" style="18" customWidth="1"/>
    <col min="775" max="775" width="6.140625" style="18" customWidth="1"/>
    <col min="776" max="776" width="9.85546875" style="18" customWidth="1"/>
    <col min="777" max="778" width="16" style="18" customWidth="1"/>
    <col min="779" max="779" width="1.42578125" style="18" customWidth="1"/>
    <col min="780" max="780" width="14.5703125" style="18" customWidth="1"/>
    <col min="781" max="1024" width="9.140625" style="18"/>
    <col min="1025" max="1025" width="12.5703125" style="18" customWidth="1"/>
    <col min="1026" max="1026" width="3.5703125" style="18" customWidth="1"/>
    <col min="1027" max="1027" width="14" style="18" customWidth="1"/>
    <col min="1028" max="1028" width="2.28515625" style="18" customWidth="1"/>
    <col min="1029" max="1029" width="13.7109375" style="18" customWidth="1"/>
    <col min="1030" max="1030" width="16" style="18" customWidth="1"/>
    <col min="1031" max="1031" width="6.140625" style="18" customWidth="1"/>
    <col min="1032" max="1032" width="9.85546875" style="18" customWidth="1"/>
    <col min="1033" max="1034" width="16" style="18" customWidth="1"/>
    <col min="1035" max="1035" width="1.42578125" style="18" customWidth="1"/>
    <col min="1036" max="1036" width="14.5703125" style="18" customWidth="1"/>
    <col min="1037" max="1280" width="9.140625" style="18"/>
    <col min="1281" max="1281" width="12.5703125" style="18" customWidth="1"/>
    <col min="1282" max="1282" width="3.5703125" style="18" customWidth="1"/>
    <col min="1283" max="1283" width="14" style="18" customWidth="1"/>
    <col min="1284" max="1284" width="2.28515625" style="18" customWidth="1"/>
    <col min="1285" max="1285" width="13.7109375" style="18" customWidth="1"/>
    <col min="1286" max="1286" width="16" style="18" customWidth="1"/>
    <col min="1287" max="1287" width="6.140625" style="18" customWidth="1"/>
    <col min="1288" max="1288" width="9.85546875" style="18" customWidth="1"/>
    <col min="1289" max="1290" width="16" style="18" customWidth="1"/>
    <col min="1291" max="1291" width="1.42578125" style="18" customWidth="1"/>
    <col min="1292" max="1292" width="14.5703125" style="18" customWidth="1"/>
    <col min="1293" max="1536" width="9.140625" style="18"/>
    <col min="1537" max="1537" width="12.5703125" style="18" customWidth="1"/>
    <col min="1538" max="1538" width="3.5703125" style="18" customWidth="1"/>
    <col min="1539" max="1539" width="14" style="18" customWidth="1"/>
    <col min="1540" max="1540" width="2.28515625" style="18" customWidth="1"/>
    <col min="1541" max="1541" width="13.7109375" style="18" customWidth="1"/>
    <col min="1542" max="1542" width="16" style="18" customWidth="1"/>
    <col min="1543" max="1543" width="6.140625" style="18" customWidth="1"/>
    <col min="1544" max="1544" width="9.85546875" style="18" customWidth="1"/>
    <col min="1545" max="1546" width="16" style="18" customWidth="1"/>
    <col min="1547" max="1547" width="1.42578125" style="18" customWidth="1"/>
    <col min="1548" max="1548" width="14.5703125" style="18" customWidth="1"/>
    <col min="1549" max="1792" width="9.140625" style="18"/>
    <col min="1793" max="1793" width="12.5703125" style="18" customWidth="1"/>
    <col min="1794" max="1794" width="3.5703125" style="18" customWidth="1"/>
    <col min="1795" max="1795" width="14" style="18" customWidth="1"/>
    <col min="1796" max="1796" width="2.28515625" style="18" customWidth="1"/>
    <col min="1797" max="1797" width="13.7109375" style="18" customWidth="1"/>
    <col min="1798" max="1798" width="16" style="18" customWidth="1"/>
    <col min="1799" max="1799" width="6.140625" style="18" customWidth="1"/>
    <col min="1800" max="1800" width="9.85546875" style="18" customWidth="1"/>
    <col min="1801" max="1802" width="16" style="18" customWidth="1"/>
    <col min="1803" max="1803" width="1.42578125" style="18" customWidth="1"/>
    <col min="1804" max="1804" width="14.5703125" style="18" customWidth="1"/>
    <col min="1805" max="2048" width="9.140625" style="18"/>
    <col min="2049" max="2049" width="12.5703125" style="18" customWidth="1"/>
    <col min="2050" max="2050" width="3.5703125" style="18" customWidth="1"/>
    <col min="2051" max="2051" width="14" style="18" customWidth="1"/>
    <col min="2052" max="2052" width="2.28515625" style="18" customWidth="1"/>
    <col min="2053" max="2053" width="13.7109375" style="18" customWidth="1"/>
    <col min="2054" max="2054" width="16" style="18" customWidth="1"/>
    <col min="2055" max="2055" width="6.140625" style="18" customWidth="1"/>
    <col min="2056" max="2056" width="9.85546875" style="18" customWidth="1"/>
    <col min="2057" max="2058" width="16" style="18" customWidth="1"/>
    <col min="2059" max="2059" width="1.42578125" style="18" customWidth="1"/>
    <col min="2060" max="2060" width="14.5703125" style="18" customWidth="1"/>
    <col min="2061" max="2304" width="9.140625" style="18"/>
    <col min="2305" max="2305" width="12.5703125" style="18" customWidth="1"/>
    <col min="2306" max="2306" width="3.5703125" style="18" customWidth="1"/>
    <col min="2307" max="2307" width="14" style="18" customWidth="1"/>
    <col min="2308" max="2308" width="2.28515625" style="18" customWidth="1"/>
    <col min="2309" max="2309" width="13.7109375" style="18" customWidth="1"/>
    <col min="2310" max="2310" width="16" style="18" customWidth="1"/>
    <col min="2311" max="2311" width="6.140625" style="18" customWidth="1"/>
    <col min="2312" max="2312" width="9.85546875" style="18" customWidth="1"/>
    <col min="2313" max="2314" width="16" style="18" customWidth="1"/>
    <col min="2315" max="2315" width="1.42578125" style="18" customWidth="1"/>
    <col min="2316" max="2316" width="14.5703125" style="18" customWidth="1"/>
    <col min="2317" max="2560" width="9.140625" style="18"/>
    <col min="2561" max="2561" width="12.5703125" style="18" customWidth="1"/>
    <col min="2562" max="2562" width="3.5703125" style="18" customWidth="1"/>
    <col min="2563" max="2563" width="14" style="18" customWidth="1"/>
    <col min="2564" max="2564" width="2.28515625" style="18" customWidth="1"/>
    <col min="2565" max="2565" width="13.7109375" style="18" customWidth="1"/>
    <col min="2566" max="2566" width="16" style="18" customWidth="1"/>
    <col min="2567" max="2567" width="6.140625" style="18" customWidth="1"/>
    <col min="2568" max="2568" width="9.85546875" style="18" customWidth="1"/>
    <col min="2569" max="2570" width="16" style="18" customWidth="1"/>
    <col min="2571" max="2571" width="1.42578125" style="18" customWidth="1"/>
    <col min="2572" max="2572" width="14.5703125" style="18" customWidth="1"/>
    <col min="2573" max="2816" width="9.140625" style="18"/>
    <col min="2817" max="2817" width="12.5703125" style="18" customWidth="1"/>
    <col min="2818" max="2818" width="3.5703125" style="18" customWidth="1"/>
    <col min="2819" max="2819" width="14" style="18" customWidth="1"/>
    <col min="2820" max="2820" width="2.28515625" style="18" customWidth="1"/>
    <col min="2821" max="2821" width="13.7109375" style="18" customWidth="1"/>
    <col min="2822" max="2822" width="16" style="18" customWidth="1"/>
    <col min="2823" max="2823" width="6.140625" style="18" customWidth="1"/>
    <col min="2824" max="2824" width="9.85546875" style="18" customWidth="1"/>
    <col min="2825" max="2826" width="16" style="18" customWidth="1"/>
    <col min="2827" max="2827" width="1.42578125" style="18" customWidth="1"/>
    <col min="2828" max="2828" width="14.5703125" style="18" customWidth="1"/>
    <col min="2829" max="3072" width="9.140625" style="18"/>
    <col min="3073" max="3073" width="12.5703125" style="18" customWidth="1"/>
    <col min="3074" max="3074" width="3.5703125" style="18" customWidth="1"/>
    <col min="3075" max="3075" width="14" style="18" customWidth="1"/>
    <col min="3076" max="3076" width="2.28515625" style="18" customWidth="1"/>
    <col min="3077" max="3077" width="13.7109375" style="18" customWidth="1"/>
    <col min="3078" max="3078" width="16" style="18" customWidth="1"/>
    <col min="3079" max="3079" width="6.140625" style="18" customWidth="1"/>
    <col min="3080" max="3080" width="9.85546875" style="18" customWidth="1"/>
    <col min="3081" max="3082" width="16" style="18" customWidth="1"/>
    <col min="3083" max="3083" width="1.42578125" style="18" customWidth="1"/>
    <col min="3084" max="3084" width="14.5703125" style="18" customWidth="1"/>
    <col min="3085" max="3328" width="9.140625" style="18"/>
    <col min="3329" max="3329" width="12.5703125" style="18" customWidth="1"/>
    <col min="3330" max="3330" width="3.5703125" style="18" customWidth="1"/>
    <col min="3331" max="3331" width="14" style="18" customWidth="1"/>
    <col min="3332" max="3332" width="2.28515625" style="18" customWidth="1"/>
    <col min="3333" max="3333" width="13.7109375" style="18" customWidth="1"/>
    <col min="3334" max="3334" width="16" style="18" customWidth="1"/>
    <col min="3335" max="3335" width="6.140625" style="18" customWidth="1"/>
    <col min="3336" max="3336" width="9.85546875" style="18" customWidth="1"/>
    <col min="3337" max="3338" width="16" style="18" customWidth="1"/>
    <col min="3339" max="3339" width="1.42578125" style="18" customWidth="1"/>
    <col min="3340" max="3340" width="14.5703125" style="18" customWidth="1"/>
    <col min="3341" max="3584" width="9.140625" style="18"/>
    <col min="3585" max="3585" width="12.5703125" style="18" customWidth="1"/>
    <col min="3586" max="3586" width="3.5703125" style="18" customWidth="1"/>
    <col min="3587" max="3587" width="14" style="18" customWidth="1"/>
    <col min="3588" max="3588" width="2.28515625" style="18" customWidth="1"/>
    <col min="3589" max="3589" width="13.7109375" style="18" customWidth="1"/>
    <col min="3590" max="3590" width="16" style="18" customWidth="1"/>
    <col min="3591" max="3591" width="6.140625" style="18" customWidth="1"/>
    <col min="3592" max="3592" width="9.85546875" style="18" customWidth="1"/>
    <col min="3593" max="3594" width="16" style="18" customWidth="1"/>
    <col min="3595" max="3595" width="1.42578125" style="18" customWidth="1"/>
    <col min="3596" max="3596" width="14.5703125" style="18" customWidth="1"/>
    <col min="3597" max="3840" width="9.140625" style="18"/>
    <col min="3841" max="3841" width="12.5703125" style="18" customWidth="1"/>
    <col min="3842" max="3842" width="3.5703125" style="18" customWidth="1"/>
    <col min="3843" max="3843" width="14" style="18" customWidth="1"/>
    <col min="3844" max="3844" width="2.28515625" style="18" customWidth="1"/>
    <col min="3845" max="3845" width="13.7109375" style="18" customWidth="1"/>
    <col min="3846" max="3846" width="16" style="18" customWidth="1"/>
    <col min="3847" max="3847" width="6.140625" style="18" customWidth="1"/>
    <col min="3848" max="3848" width="9.85546875" style="18" customWidth="1"/>
    <col min="3849" max="3850" width="16" style="18" customWidth="1"/>
    <col min="3851" max="3851" width="1.42578125" style="18" customWidth="1"/>
    <col min="3852" max="3852" width="14.5703125" style="18" customWidth="1"/>
    <col min="3853" max="4096" width="9.140625" style="18"/>
    <col min="4097" max="4097" width="12.5703125" style="18" customWidth="1"/>
    <col min="4098" max="4098" width="3.5703125" style="18" customWidth="1"/>
    <col min="4099" max="4099" width="14" style="18" customWidth="1"/>
    <col min="4100" max="4100" width="2.28515625" style="18" customWidth="1"/>
    <col min="4101" max="4101" width="13.7109375" style="18" customWidth="1"/>
    <col min="4102" max="4102" width="16" style="18" customWidth="1"/>
    <col min="4103" max="4103" width="6.140625" style="18" customWidth="1"/>
    <col min="4104" max="4104" width="9.85546875" style="18" customWidth="1"/>
    <col min="4105" max="4106" width="16" style="18" customWidth="1"/>
    <col min="4107" max="4107" width="1.42578125" style="18" customWidth="1"/>
    <col min="4108" max="4108" width="14.5703125" style="18" customWidth="1"/>
    <col min="4109" max="4352" width="9.140625" style="18"/>
    <col min="4353" max="4353" width="12.5703125" style="18" customWidth="1"/>
    <col min="4354" max="4354" width="3.5703125" style="18" customWidth="1"/>
    <col min="4355" max="4355" width="14" style="18" customWidth="1"/>
    <col min="4356" max="4356" width="2.28515625" style="18" customWidth="1"/>
    <col min="4357" max="4357" width="13.7109375" style="18" customWidth="1"/>
    <col min="4358" max="4358" width="16" style="18" customWidth="1"/>
    <col min="4359" max="4359" width="6.140625" style="18" customWidth="1"/>
    <col min="4360" max="4360" width="9.85546875" style="18" customWidth="1"/>
    <col min="4361" max="4362" width="16" style="18" customWidth="1"/>
    <col min="4363" max="4363" width="1.42578125" style="18" customWidth="1"/>
    <col min="4364" max="4364" width="14.5703125" style="18" customWidth="1"/>
    <col min="4365" max="4608" width="9.140625" style="18"/>
    <col min="4609" max="4609" width="12.5703125" style="18" customWidth="1"/>
    <col min="4610" max="4610" width="3.5703125" style="18" customWidth="1"/>
    <col min="4611" max="4611" width="14" style="18" customWidth="1"/>
    <col min="4612" max="4612" width="2.28515625" style="18" customWidth="1"/>
    <col min="4613" max="4613" width="13.7109375" style="18" customWidth="1"/>
    <col min="4614" max="4614" width="16" style="18" customWidth="1"/>
    <col min="4615" max="4615" width="6.140625" style="18" customWidth="1"/>
    <col min="4616" max="4616" width="9.85546875" style="18" customWidth="1"/>
    <col min="4617" max="4618" width="16" style="18" customWidth="1"/>
    <col min="4619" max="4619" width="1.42578125" style="18" customWidth="1"/>
    <col min="4620" max="4620" width="14.5703125" style="18" customWidth="1"/>
    <col min="4621" max="4864" width="9.140625" style="18"/>
    <col min="4865" max="4865" width="12.5703125" style="18" customWidth="1"/>
    <col min="4866" max="4866" width="3.5703125" style="18" customWidth="1"/>
    <col min="4867" max="4867" width="14" style="18" customWidth="1"/>
    <col min="4868" max="4868" width="2.28515625" style="18" customWidth="1"/>
    <col min="4869" max="4869" width="13.7109375" style="18" customWidth="1"/>
    <col min="4870" max="4870" width="16" style="18" customWidth="1"/>
    <col min="4871" max="4871" width="6.140625" style="18" customWidth="1"/>
    <col min="4872" max="4872" width="9.85546875" style="18" customWidth="1"/>
    <col min="4873" max="4874" width="16" style="18" customWidth="1"/>
    <col min="4875" max="4875" width="1.42578125" style="18" customWidth="1"/>
    <col min="4876" max="4876" width="14.5703125" style="18" customWidth="1"/>
    <col min="4877" max="5120" width="9.140625" style="18"/>
    <col min="5121" max="5121" width="12.5703125" style="18" customWidth="1"/>
    <col min="5122" max="5122" width="3.5703125" style="18" customWidth="1"/>
    <col min="5123" max="5123" width="14" style="18" customWidth="1"/>
    <col min="5124" max="5124" width="2.28515625" style="18" customWidth="1"/>
    <col min="5125" max="5125" width="13.7109375" style="18" customWidth="1"/>
    <col min="5126" max="5126" width="16" style="18" customWidth="1"/>
    <col min="5127" max="5127" width="6.140625" style="18" customWidth="1"/>
    <col min="5128" max="5128" width="9.85546875" style="18" customWidth="1"/>
    <col min="5129" max="5130" width="16" style="18" customWidth="1"/>
    <col min="5131" max="5131" width="1.42578125" style="18" customWidth="1"/>
    <col min="5132" max="5132" width="14.5703125" style="18" customWidth="1"/>
    <col min="5133" max="5376" width="9.140625" style="18"/>
    <col min="5377" max="5377" width="12.5703125" style="18" customWidth="1"/>
    <col min="5378" max="5378" width="3.5703125" style="18" customWidth="1"/>
    <col min="5379" max="5379" width="14" style="18" customWidth="1"/>
    <col min="5380" max="5380" width="2.28515625" style="18" customWidth="1"/>
    <col min="5381" max="5381" width="13.7109375" style="18" customWidth="1"/>
    <col min="5382" max="5382" width="16" style="18" customWidth="1"/>
    <col min="5383" max="5383" width="6.140625" style="18" customWidth="1"/>
    <col min="5384" max="5384" width="9.85546875" style="18" customWidth="1"/>
    <col min="5385" max="5386" width="16" style="18" customWidth="1"/>
    <col min="5387" max="5387" width="1.42578125" style="18" customWidth="1"/>
    <col min="5388" max="5388" width="14.5703125" style="18" customWidth="1"/>
    <col min="5389" max="5632" width="9.140625" style="18"/>
    <col min="5633" max="5633" width="12.5703125" style="18" customWidth="1"/>
    <col min="5634" max="5634" width="3.5703125" style="18" customWidth="1"/>
    <col min="5635" max="5635" width="14" style="18" customWidth="1"/>
    <col min="5636" max="5636" width="2.28515625" style="18" customWidth="1"/>
    <col min="5637" max="5637" width="13.7109375" style="18" customWidth="1"/>
    <col min="5638" max="5638" width="16" style="18" customWidth="1"/>
    <col min="5639" max="5639" width="6.140625" style="18" customWidth="1"/>
    <col min="5640" max="5640" width="9.85546875" style="18" customWidth="1"/>
    <col min="5641" max="5642" width="16" style="18" customWidth="1"/>
    <col min="5643" max="5643" width="1.42578125" style="18" customWidth="1"/>
    <col min="5644" max="5644" width="14.5703125" style="18" customWidth="1"/>
    <col min="5645" max="5888" width="9.140625" style="18"/>
    <col min="5889" max="5889" width="12.5703125" style="18" customWidth="1"/>
    <col min="5890" max="5890" width="3.5703125" style="18" customWidth="1"/>
    <col min="5891" max="5891" width="14" style="18" customWidth="1"/>
    <col min="5892" max="5892" width="2.28515625" style="18" customWidth="1"/>
    <col min="5893" max="5893" width="13.7109375" style="18" customWidth="1"/>
    <col min="5894" max="5894" width="16" style="18" customWidth="1"/>
    <col min="5895" max="5895" width="6.140625" style="18" customWidth="1"/>
    <col min="5896" max="5896" width="9.85546875" style="18" customWidth="1"/>
    <col min="5897" max="5898" width="16" style="18" customWidth="1"/>
    <col min="5899" max="5899" width="1.42578125" style="18" customWidth="1"/>
    <col min="5900" max="5900" width="14.5703125" style="18" customWidth="1"/>
    <col min="5901" max="6144" width="9.140625" style="18"/>
    <col min="6145" max="6145" width="12.5703125" style="18" customWidth="1"/>
    <col min="6146" max="6146" width="3.5703125" style="18" customWidth="1"/>
    <col min="6147" max="6147" width="14" style="18" customWidth="1"/>
    <col min="6148" max="6148" width="2.28515625" style="18" customWidth="1"/>
    <col min="6149" max="6149" width="13.7109375" style="18" customWidth="1"/>
    <col min="6150" max="6150" width="16" style="18" customWidth="1"/>
    <col min="6151" max="6151" width="6.140625" style="18" customWidth="1"/>
    <col min="6152" max="6152" width="9.85546875" style="18" customWidth="1"/>
    <col min="6153" max="6154" width="16" style="18" customWidth="1"/>
    <col min="6155" max="6155" width="1.42578125" style="18" customWidth="1"/>
    <col min="6156" max="6156" width="14.5703125" style="18" customWidth="1"/>
    <col min="6157" max="6400" width="9.140625" style="18"/>
    <col min="6401" max="6401" width="12.5703125" style="18" customWidth="1"/>
    <col min="6402" max="6402" width="3.5703125" style="18" customWidth="1"/>
    <col min="6403" max="6403" width="14" style="18" customWidth="1"/>
    <col min="6404" max="6404" width="2.28515625" style="18" customWidth="1"/>
    <col min="6405" max="6405" width="13.7109375" style="18" customWidth="1"/>
    <col min="6406" max="6406" width="16" style="18" customWidth="1"/>
    <col min="6407" max="6407" width="6.140625" style="18" customWidth="1"/>
    <col min="6408" max="6408" width="9.85546875" style="18" customWidth="1"/>
    <col min="6409" max="6410" width="16" style="18" customWidth="1"/>
    <col min="6411" max="6411" width="1.42578125" style="18" customWidth="1"/>
    <col min="6412" max="6412" width="14.5703125" style="18" customWidth="1"/>
    <col min="6413" max="6656" width="9.140625" style="18"/>
    <col min="6657" max="6657" width="12.5703125" style="18" customWidth="1"/>
    <col min="6658" max="6658" width="3.5703125" style="18" customWidth="1"/>
    <col min="6659" max="6659" width="14" style="18" customWidth="1"/>
    <col min="6660" max="6660" width="2.28515625" style="18" customWidth="1"/>
    <col min="6661" max="6661" width="13.7109375" style="18" customWidth="1"/>
    <col min="6662" max="6662" width="16" style="18" customWidth="1"/>
    <col min="6663" max="6663" width="6.140625" style="18" customWidth="1"/>
    <col min="6664" max="6664" width="9.85546875" style="18" customWidth="1"/>
    <col min="6665" max="6666" width="16" style="18" customWidth="1"/>
    <col min="6667" max="6667" width="1.42578125" style="18" customWidth="1"/>
    <col min="6668" max="6668" width="14.5703125" style="18" customWidth="1"/>
    <col min="6669" max="6912" width="9.140625" style="18"/>
    <col min="6913" max="6913" width="12.5703125" style="18" customWidth="1"/>
    <col min="6914" max="6914" width="3.5703125" style="18" customWidth="1"/>
    <col min="6915" max="6915" width="14" style="18" customWidth="1"/>
    <col min="6916" max="6916" width="2.28515625" style="18" customWidth="1"/>
    <col min="6917" max="6917" width="13.7109375" style="18" customWidth="1"/>
    <col min="6918" max="6918" width="16" style="18" customWidth="1"/>
    <col min="6919" max="6919" width="6.140625" style="18" customWidth="1"/>
    <col min="6920" max="6920" width="9.85546875" style="18" customWidth="1"/>
    <col min="6921" max="6922" width="16" style="18" customWidth="1"/>
    <col min="6923" max="6923" width="1.42578125" style="18" customWidth="1"/>
    <col min="6924" max="6924" width="14.5703125" style="18" customWidth="1"/>
    <col min="6925" max="7168" width="9.140625" style="18"/>
    <col min="7169" max="7169" width="12.5703125" style="18" customWidth="1"/>
    <col min="7170" max="7170" width="3.5703125" style="18" customWidth="1"/>
    <col min="7171" max="7171" width="14" style="18" customWidth="1"/>
    <col min="7172" max="7172" width="2.28515625" style="18" customWidth="1"/>
    <col min="7173" max="7173" width="13.7109375" style="18" customWidth="1"/>
    <col min="7174" max="7174" width="16" style="18" customWidth="1"/>
    <col min="7175" max="7175" width="6.140625" style="18" customWidth="1"/>
    <col min="7176" max="7176" width="9.85546875" style="18" customWidth="1"/>
    <col min="7177" max="7178" width="16" style="18" customWidth="1"/>
    <col min="7179" max="7179" width="1.42578125" style="18" customWidth="1"/>
    <col min="7180" max="7180" width="14.5703125" style="18" customWidth="1"/>
    <col min="7181" max="7424" width="9.140625" style="18"/>
    <col min="7425" max="7425" width="12.5703125" style="18" customWidth="1"/>
    <col min="7426" max="7426" width="3.5703125" style="18" customWidth="1"/>
    <col min="7427" max="7427" width="14" style="18" customWidth="1"/>
    <col min="7428" max="7428" width="2.28515625" style="18" customWidth="1"/>
    <col min="7429" max="7429" width="13.7109375" style="18" customWidth="1"/>
    <col min="7430" max="7430" width="16" style="18" customWidth="1"/>
    <col min="7431" max="7431" width="6.140625" style="18" customWidth="1"/>
    <col min="7432" max="7432" width="9.85546875" style="18" customWidth="1"/>
    <col min="7433" max="7434" width="16" style="18" customWidth="1"/>
    <col min="7435" max="7435" width="1.42578125" style="18" customWidth="1"/>
    <col min="7436" max="7436" width="14.5703125" style="18" customWidth="1"/>
    <col min="7437" max="7680" width="9.140625" style="18"/>
    <col min="7681" max="7681" width="12.5703125" style="18" customWidth="1"/>
    <col min="7682" max="7682" width="3.5703125" style="18" customWidth="1"/>
    <col min="7683" max="7683" width="14" style="18" customWidth="1"/>
    <col min="7684" max="7684" width="2.28515625" style="18" customWidth="1"/>
    <col min="7685" max="7685" width="13.7109375" style="18" customWidth="1"/>
    <col min="7686" max="7686" width="16" style="18" customWidth="1"/>
    <col min="7687" max="7687" width="6.140625" style="18" customWidth="1"/>
    <col min="7688" max="7688" width="9.85546875" style="18" customWidth="1"/>
    <col min="7689" max="7690" width="16" style="18" customWidth="1"/>
    <col min="7691" max="7691" width="1.42578125" style="18" customWidth="1"/>
    <col min="7692" max="7692" width="14.5703125" style="18" customWidth="1"/>
    <col min="7693" max="7936" width="9.140625" style="18"/>
    <col min="7937" max="7937" width="12.5703125" style="18" customWidth="1"/>
    <col min="7938" max="7938" width="3.5703125" style="18" customWidth="1"/>
    <col min="7939" max="7939" width="14" style="18" customWidth="1"/>
    <col min="7940" max="7940" width="2.28515625" style="18" customWidth="1"/>
    <col min="7941" max="7941" width="13.7109375" style="18" customWidth="1"/>
    <col min="7942" max="7942" width="16" style="18" customWidth="1"/>
    <col min="7943" max="7943" width="6.140625" style="18" customWidth="1"/>
    <col min="7944" max="7944" width="9.85546875" style="18" customWidth="1"/>
    <col min="7945" max="7946" width="16" style="18" customWidth="1"/>
    <col min="7947" max="7947" width="1.42578125" style="18" customWidth="1"/>
    <col min="7948" max="7948" width="14.5703125" style="18" customWidth="1"/>
    <col min="7949" max="8192" width="9.140625" style="18"/>
    <col min="8193" max="8193" width="12.5703125" style="18" customWidth="1"/>
    <col min="8194" max="8194" width="3.5703125" style="18" customWidth="1"/>
    <col min="8195" max="8195" width="14" style="18" customWidth="1"/>
    <col min="8196" max="8196" width="2.28515625" style="18" customWidth="1"/>
    <col min="8197" max="8197" width="13.7109375" style="18" customWidth="1"/>
    <col min="8198" max="8198" width="16" style="18" customWidth="1"/>
    <col min="8199" max="8199" width="6.140625" style="18" customWidth="1"/>
    <col min="8200" max="8200" width="9.85546875" style="18" customWidth="1"/>
    <col min="8201" max="8202" width="16" style="18" customWidth="1"/>
    <col min="8203" max="8203" width="1.42578125" style="18" customWidth="1"/>
    <col min="8204" max="8204" width="14.5703125" style="18" customWidth="1"/>
    <col min="8205" max="8448" width="9.140625" style="18"/>
    <col min="8449" max="8449" width="12.5703125" style="18" customWidth="1"/>
    <col min="8450" max="8450" width="3.5703125" style="18" customWidth="1"/>
    <col min="8451" max="8451" width="14" style="18" customWidth="1"/>
    <col min="8452" max="8452" width="2.28515625" style="18" customWidth="1"/>
    <col min="8453" max="8453" width="13.7109375" style="18" customWidth="1"/>
    <col min="8454" max="8454" width="16" style="18" customWidth="1"/>
    <col min="8455" max="8455" width="6.140625" style="18" customWidth="1"/>
    <col min="8456" max="8456" width="9.85546875" style="18" customWidth="1"/>
    <col min="8457" max="8458" width="16" style="18" customWidth="1"/>
    <col min="8459" max="8459" width="1.42578125" style="18" customWidth="1"/>
    <col min="8460" max="8460" width="14.5703125" style="18" customWidth="1"/>
    <col min="8461" max="8704" width="9.140625" style="18"/>
    <col min="8705" max="8705" width="12.5703125" style="18" customWidth="1"/>
    <col min="8706" max="8706" width="3.5703125" style="18" customWidth="1"/>
    <col min="8707" max="8707" width="14" style="18" customWidth="1"/>
    <col min="8708" max="8708" width="2.28515625" style="18" customWidth="1"/>
    <col min="8709" max="8709" width="13.7109375" style="18" customWidth="1"/>
    <col min="8710" max="8710" width="16" style="18" customWidth="1"/>
    <col min="8711" max="8711" width="6.140625" style="18" customWidth="1"/>
    <col min="8712" max="8712" width="9.85546875" style="18" customWidth="1"/>
    <col min="8713" max="8714" width="16" style="18" customWidth="1"/>
    <col min="8715" max="8715" width="1.42578125" style="18" customWidth="1"/>
    <col min="8716" max="8716" width="14.5703125" style="18" customWidth="1"/>
    <col min="8717" max="8960" width="9.140625" style="18"/>
    <col min="8961" max="8961" width="12.5703125" style="18" customWidth="1"/>
    <col min="8962" max="8962" width="3.5703125" style="18" customWidth="1"/>
    <col min="8963" max="8963" width="14" style="18" customWidth="1"/>
    <col min="8964" max="8964" width="2.28515625" style="18" customWidth="1"/>
    <col min="8965" max="8965" width="13.7109375" style="18" customWidth="1"/>
    <col min="8966" max="8966" width="16" style="18" customWidth="1"/>
    <col min="8967" max="8967" width="6.140625" style="18" customWidth="1"/>
    <col min="8968" max="8968" width="9.85546875" style="18" customWidth="1"/>
    <col min="8969" max="8970" width="16" style="18" customWidth="1"/>
    <col min="8971" max="8971" width="1.42578125" style="18" customWidth="1"/>
    <col min="8972" max="8972" width="14.5703125" style="18" customWidth="1"/>
    <col min="8973" max="9216" width="9.140625" style="18"/>
    <col min="9217" max="9217" width="12.5703125" style="18" customWidth="1"/>
    <col min="9218" max="9218" width="3.5703125" style="18" customWidth="1"/>
    <col min="9219" max="9219" width="14" style="18" customWidth="1"/>
    <col min="9220" max="9220" width="2.28515625" style="18" customWidth="1"/>
    <col min="9221" max="9221" width="13.7109375" style="18" customWidth="1"/>
    <col min="9222" max="9222" width="16" style="18" customWidth="1"/>
    <col min="9223" max="9223" width="6.140625" style="18" customWidth="1"/>
    <col min="9224" max="9224" width="9.85546875" style="18" customWidth="1"/>
    <col min="9225" max="9226" width="16" style="18" customWidth="1"/>
    <col min="9227" max="9227" width="1.42578125" style="18" customWidth="1"/>
    <col min="9228" max="9228" width="14.5703125" style="18" customWidth="1"/>
    <col min="9229" max="9472" width="9.140625" style="18"/>
    <col min="9473" max="9473" width="12.5703125" style="18" customWidth="1"/>
    <col min="9474" max="9474" width="3.5703125" style="18" customWidth="1"/>
    <col min="9475" max="9475" width="14" style="18" customWidth="1"/>
    <col min="9476" max="9476" width="2.28515625" style="18" customWidth="1"/>
    <col min="9477" max="9477" width="13.7109375" style="18" customWidth="1"/>
    <col min="9478" max="9478" width="16" style="18" customWidth="1"/>
    <col min="9479" max="9479" width="6.140625" style="18" customWidth="1"/>
    <col min="9480" max="9480" width="9.85546875" style="18" customWidth="1"/>
    <col min="9481" max="9482" width="16" style="18" customWidth="1"/>
    <col min="9483" max="9483" width="1.42578125" style="18" customWidth="1"/>
    <col min="9484" max="9484" width="14.5703125" style="18" customWidth="1"/>
    <col min="9485" max="9728" width="9.140625" style="18"/>
    <col min="9729" max="9729" width="12.5703125" style="18" customWidth="1"/>
    <col min="9730" max="9730" width="3.5703125" style="18" customWidth="1"/>
    <col min="9731" max="9731" width="14" style="18" customWidth="1"/>
    <col min="9732" max="9732" width="2.28515625" style="18" customWidth="1"/>
    <col min="9733" max="9733" width="13.7109375" style="18" customWidth="1"/>
    <col min="9734" max="9734" width="16" style="18" customWidth="1"/>
    <col min="9735" max="9735" width="6.140625" style="18" customWidth="1"/>
    <col min="9736" max="9736" width="9.85546875" style="18" customWidth="1"/>
    <col min="9737" max="9738" width="16" style="18" customWidth="1"/>
    <col min="9739" max="9739" width="1.42578125" style="18" customWidth="1"/>
    <col min="9740" max="9740" width="14.5703125" style="18" customWidth="1"/>
    <col min="9741" max="9984" width="9.140625" style="18"/>
    <col min="9985" max="9985" width="12.5703125" style="18" customWidth="1"/>
    <col min="9986" max="9986" width="3.5703125" style="18" customWidth="1"/>
    <col min="9987" max="9987" width="14" style="18" customWidth="1"/>
    <col min="9988" max="9988" width="2.28515625" style="18" customWidth="1"/>
    <col min="9989" max="9989" width="13.7109375" style="18" customWidth="1"/>
    <col min="9990" max="9990" width="16" style="18" customWidth="1"/>
    <col min="9991" max="9991" width="6.140625" style="18" customWidth="1"/>
    <col min="9992" max="9992" width="9.85546875" style="18" customWidth="1"/>
    <col min="9993" max="9994" width="16" style="18" customWidth="1"/>
    <col min="9995" max="9995" width="1.42578125" style="18" customWidth="1"/>
    <col min="9996" max="9996" width="14.5703125" style="18" customWidth="1"/>
    <col min="9997" max="10240" width="9.140625" style="18"/>
    <col min="10241" max="10241" width="12.5703125" style="18" customWidth="1"/>
    <col min="10242" max="10242" width="3.5703125" style="18" customWidth="1"/>
    <col min="10243" max="10243" width="14" style="18" customWidth="1"/>
    <col min="10244" max="10244" width="2.28515625" style="18" customWidth="1"/>
    <col min="10245" max="10245" width="13.7109375" style="18" customWidth="1"/>
    <col min="10246" max="10246" width="16" style="18" customWidth="1"/>
    <col min="10247" max="10247" width="6.140625" style="18" customWidth="1"/>
    <col min="10248" max="10248" width="9.85546875" style="18" customWidth="1"/>
    <col min="10249" max="10250" width="16" style="18" customWidth="1"/>
    <col min="10251" max="10251" width="1.42578125" style="18" customWidth="1"/>
    <col min="10252" max="10252" width="14.5703125" style="18" customWidth="1"/>
    <col min="10253" max="10496" width="9.140625" style="18"/>
    <col min="10497" max="10497" width="12.5703125" style="18" customWidth="1"/>
    <col min="10498" max="10498" width="3.5703125" style="18" customWidth="1"/>
    <col min="10499" max="10499" width="14" style="18" customWidth="1"/>
    <col min="10500" max="10500" width="2.28515625" style="18" customWidth="1"/>
    <col min="10501" max="10501" width="13.7109375" style="18" customWidth="1"/>
    <col min="10502" max="10502" width="16" style="18" customWidth="1"/>
    <col min="10503" max="10503" width="6.140625" style="18" customWidth="1"/>
    <col min="10504" max="10504" width="9.85546875" style="18" customWidth="1"/>
    <col min="10505" max="10506" width="16" style="18" customWidth="1"/>
    <col min="10507" max="10507" width="1.42578125" style="18" customWidth="1"/>
    <col min="10508" max="10508" width="14.5703125" style="18" customWidth="1"/>
    <col min="10509" max="10752" width="9.140625" style="18"/>
    <col min="10753" max="10753" width="12.5703125" style="18" customWidth="1"/>
    <col min="10754" max="10754" width="3.5703125" style="18" customWidth="1"/>
    <col min="10755" max="10755" width="14" style="18" customWidth="1"/>
    <col min="10756" max="10756" width="2.28515625" style="18" customWidth="1"/>
    <col min="10757" max="10757" width="13.7109375" style="18" customWidth="1"/>
    <col min="10758" max="10758" width="16" style="18" customWidth="1"/>
    <col min="10759" max="10759" width="6.140625" style="18" customWidth="1"/>
    <col min="10760" max="10760" width="9.85546875" style="18" customWidth="1"/>
    <col min="10761" max="10762" width="16" style="18" customWidth="1"/>
    <col min="10763" max="10763" width="1.42578125" style="18" customWidth="1"/>
    <col min="10764" max="10764" width="14.5703125" style="18" customWidth="1"/>
    <col min="10765" max="11008" width="9.140625" style="18"/>
    <col min="11009" max="11009" width="12.5703125" style="18" customWidth="1"/>
    <col min="11010" max="11010" width="3.5703125" style="18" customWidth="1"/>
    <col min="11011" max="11011" width="14" style="18" customWidth="1"/>
    <col min="11012" max="11012" width="2.28515625" style="18" customWidth="1"/>
    <col min="11013" max="11013" width="13.7109375" style="18" customWidth="1"/>
    <col min="11014" max="11014" width="16" style="18" customWidth="1"/>
    <col min="11015" max="11015" width="6.140625" style="18" customWidth="1"/>
    <col min="11016" max="11016" width="9.85546875" style="18" customWidth="1"/>
    <col min="11017" max="11018" width="16" style="18" customWidth="1"/>
    <col min="11019" max="11019" width="1.42578125" style="18" customWidth="1"/>
    <col min="11020" max="11020" width="14.5703125" style="18" customWidth="1"/>
    <col min="11021" max="11264" width="9.140625" style="18"/>
    <col min="11265" max="11265" width="12.5703125" style="18" customWidth="1"/>
    <col min="11266" max="11266" width="3.5703125" style="18" customWidth="1"/>
    <col min="11267" max="11267" width="14" style="18" customWidth="1"/>
    <col min="11268" max="11268" width="2.28515625" style="18" customWidth="1"/>
    <col min="11269" max="11269" width="13.7109375" style="18" customWidth="1"/>
    <col min="11270" max="11270" width="16" style="18" customWidth="1"/>
    <col min="11271" max="11271" width="6.140625" style="18" customWidth="1"/>
    <col min="11272" max="11272" width="9.85546875" style="18" customWidth="1"/>
    <col min="11273" max="11274" width="16" style="18" customWidth="1"/>
    <col min="11275" max="11275" width="1.42578125" style="18" customWidth="1"/>
    <col min="11276" max="11276" width="14.5703125" style="18" customWidth="1"/>
    <col min="11277" max="11520" width="9.140625" style="18"/>
    <col min="11521" max="11521" width="12.5703125" style="18" customWidth="1"/>
    <col min="11522" max="11522" width="3.5703125" style="18" customWidth="1"/>
    <col min="11523" max="11523" width="14" style="18" customWidth="1"/>
    <col min="11524" max="11524" width="2.28515625" style="18" customWidth="1"/>
    <col min="11525" max="11525" width="13.7109375" style="18" customWidth="1"/>
    <col min="11526" max="11526" width="16" style="18" customWidth="1"/>
    <col min="11527" max="11527" width="6.140625" style="18" customWidth="1"/>
    <col min="11528" max="11528" width="9.85546875" style="18" customWidth="1"/>
    <col min="11529" max="11530" width="16" style="18" customWidth="1"/>
    <col min="11531" max="11531" width="1.42578125" style="18" customWidth="1"/>
    <col min="11532" max="11532" width="14.5703125" style="18" customWidth="1"/>
    <col min="11533" max="11776" width="9.140625" style="18"/>
    <col min="11777" max="11777" width="12.5703125" style="18" customWidth="1"/>
    <col min="11778" max="11778" width="3.5703125" style="18" customWidth="1"/>
    <col min="11779" max="11779" width="14" style="18" customWidth="1"/>
    <col min="11780" max="11780" width="2.28515625" style="18" customWidth="1"/>
    <col min="11781" max="11781" width="13.7109375" style="18" customWidth="1"/>
    <col min="11782" max="11782" width="16" style="18" customWidth="1"/>
    <col min="11783" max="11783" width="6.140625" style="18" customWidth="1"/>
    <col min="11784" max="11784" width="9.85546875" style="18" customWidth="1"/>
    <col min="11785" max="11786" width="16" style="18" customWidth="1"/>
    <col min="11787" max="11787" width="1.42578125" style="18" customWidth="1"/>
    <col min="11788" max="11788" width="14.5703125" style="18" customWidth="1"/>
    <col min="11789" max="12032" width="9.140625" style="18"/>
    <col min="12033" max="12033" width="12.5703125" style="18" customWidth="1"/>
    <col min="12034" max="12034" width="3.5703125" style="18" customWidth="1"/>
    <col min="12035" max="12035" width="14" style="18" customWidth="1"/>
    <col min="12036" max="12036" width="2.28515625" style="18" customWidth="1"/>
    <col min="12037" max="12037" width="13.7109375" style="18" customWidth="1"/>
    <col min="12038" max="12038" width="16" style="18" customWidth="1"/>
    <col min="12039" max="12039" width="6.140625" style="18" customWidth="1"/>
    <col min="12040" max="12040" width="9.85546875" style="18" customWidth="1"/>
    <col min="12041" max="12042" width="16" style="18" customWidth="1"/>
    <col min="12043" max="12043" width="1.42578125" style="18" customWidth="1"/>
    <col min="12044" max="12044" width="14.5703125" style="18" customWidth="1"/>
    <col min="12045" max="12288" width="9.140625" style="18"/>
    <col min="12289" max="12289" width="12.5703125" style="18" customWidth="1"/>
    <col min="12290" max="12290" width="3.5703125" style="18" customWidth="1"/>
    <col min="12291" max="12291" width="14" style="18" customWidth="1"/>
    <col min="12292" max="12292" width="2.28515625" style="18" customWidth="1"/>
    <col min="12293" max="12293" width="13.7109375" style="18" customWidth="1"/>
    <col min="12294" max="12294" width="16" style="18" customWidth="1"/>
    <col min="12295" max="12295" width="6.140625" style="18" customWidth="1"/>
    <col min="12296" max="12296" width="9.85546875" style="18" customWidth="1"/>
    <col min="12297" max="12298" width="16" style="18" customWidth="1"/>
    <col min="12299" max="12299" width="1.42578125" style="18" customWidth="1"/>
    <col min="12300" max="12300" width="14.5703125" style="18" customWidth="1"/>
    <col min="12301" max="12544" width="9.140625" style="18"/>
    <col min="12545" max="12545" width="12.5703125" style="18" customWidth="1"/>
    <col min="12546" max="12546" width="3.5703125" style="18" customWidth="1"/>
    <col min="12547" max="12547" width="14" style="18" customWidth="1"/>
    <col min="12548" max="12548" width="2.28515625" style="18" customWidth="1"/>
    <col min="12549" max="12549" width="13.7109375" style="18" customWidth="1"/>
    <col min="12550" max="12550" width="16" style="18" customWidth="1"/>
    <col min="12551" max="12551" width="6.140625" style="18" customWidth="1"/>
    <col min="12552" max="12552" width="9.85546875" style="18" customWidth="1"/>
    <col min="12553" max="12554" width="16" style="18" customWidth="1"/>
    <col min="12555" max="12555" width="1.42578125" style="18" customWidth="1"/>
    <col min="12556" max="12556" width="14.5703125" style="18" customWidth="1"/>
    <col min="12557" max="12800" width="9.140625" style="18"/>
    <col min="12801" max="12801" width="12.5703125" style="18" customWidth="1"/>
    <col min="12802" max="12802" width="3.5703125" style="18" customWidth="1"/>
    <col min="12803" max="12803" width="14" style="18" customWidth="1"/>
    <col min="12804" max="12804" width="2.28515625" style="18" customWidth="1"/>
    <col min="12805" max="12805" width="13.7109375" style="18" customWidth="1"/>
    <col min="12806" max="12806" width="16" style="18" customWidth="1"/>
    <col min="12807" max="12807" width="6.140625" style="18" customWidth="1"/>
    <col min="12808" max="12808" width="9.85546875" style="18" customWidth="1"/>
    <col min="12809" max="12810" width="16" style="18" customWidth="1"/>
    <col min="12811" max="12811" width="1.42578125" style="18" customWidth="1"/>
    <col min="12812" max="12812" width="14.5703125" style="18" customWidth="1"/>
    <col min="12813" max="13056" width="9.140625" style="18"/>
    <col min="13057" max="13057" width="12.5703125" style="18" customWidth="1"/>
    <col min="13058" max="13058" width="3.5703125" style="18" customWidth="1"/>
    <col min="13059" max="13059" width="14" style="18" customWidth="1"/>
    <col min="13060" max="13060" width="2.28515625" style="18" customWidth="1"/>
    <col min="13061" max="13061" width="13.7109375" style="18" customWidth="1"/>
    <col min="13062" max="13062" width="16" style="18" customWidth="1"/>
    <col min="13063" max="13063" width="6.140625" style="18" customWidth="1"/>
    <col min="13064" max="13064" width="9.85546875" style="18" customWidth="1"/>
    <col min="13065" max="13066" width="16" style="18" customWidth="1"/>
    <col min="13067" max="13067" width="1.42578125" style="18" customWidth="1"/>
    <col min="13068" max="13068" width="14.5703125" style="18" customWidth="1"/>
    <col min="13069" max="13312" width="9.140625" style="18"/>
    <col min="13313" max="13313" width="12.5703125" style="18" customWidth="1"/>
    <col min="13314" max="13314" width="3.5703125" style="18" customWidth="1"/>
    <col min="13315" max="13315" width="14" style="18" customWidth="1"/>
    <col min="13316" max="13316" width="2.28515625" style="18" customWidth="1"/>
    <col min="13317" max="13317" width="13.7109375" style="18" customWidth="1"/>
    <col min="13318" max="13318" width="16" style="18" customWidth="1"/>
    <col min="13319" max="13319" width="6.140625" style="18" customWidth="1"/>
    <col min="13320" max="13320" width="9.85546875" style="18" customWidth="1"/>
    <col min="13321" max="13322" width="16" style="18" customWidth="1"/>
    <col min="13323" max="13323" width="1.42578125" style="18" customWidth="1"/>
    <col min="13324" max="13324" width="14.5703125" style="18" customWidth="1"/>
    <col min="13325" max="13568" width="9.140625" style="18"/>
    <col min="13569" max="13569" width="12.5703125" style="18" customWidth="1"/>
    <col min="13570" max="13570" width="3.5703125" style="18" customWidth="1"/>
    <col min="13571" max="13571" width="14" style="18" customWidth="1"/>
    <col min="13572" max="13572" width="2.28515625" style="18" customWidth="1"/>
    <col min="13573" max="13573" width="13.7109375" style="18" customWidth="1"/>
    <col min="13574" max="13574" width="16" style="18" customWidth="1"/>
    <col min="13575" max="13575" width="6.140625" style="18" customWidth="1"/>
    <col min="13576" max="13576" width="9.85546875" style="18" customWidth="1"/>
    <col min="13577" max="13578" width="16" style="18" customWidth="1"/>
    <col min="13579" max="13579" width="1.42578125" style="18" customWidth="1"/>
    <col min="13580" max="13580" width="14.5703125" style="18" customWidth="1"/>
    <col min="13581" max="13824" width="9.140625" style="18"/>
    <col min="13825" max="13825" width="12.5703125" style="18" customWidth="1"/>
    <col min="13826" max="13826" width="3.5703125" style="18" customWidth="1"/>
    <col min="13827" max="13827" width="14" style="18" customWidth="1"/>
    <col min="13828" max="13828" width="2.28515625" style="18" customWidth="1"/>
    <col min="13829" max="13829" width="13.7109375" style="18" customWidth="1"/>
    <col min="13830" max="13830" width="16" style="18" customWidth="1"/>
    <col min="13831" max="13831" width="6.140625" style="18" customWidth="1"/>
    <col min="13832" max="13832" width="9.85546875" style="18" customWidth="1"/>
    <col min="13833" max="13834" width="16" style="18" customWidth="1"/>
    <col min="13835" max="13835" width="1.42578125" style="18" customWidth="1"/>
    <col min="13836" max="13836" width="14.5703125" style="18" customWidth="1"/>
    <col min="13837" max="14080" width="9.140625" style="18"/>
    <col min="14081" max="14081" width="12.5703125" style="18" customWidth="1"/>
    <col min="14082" max="14082" width="3.5703125" style="18" customWidth="1"/>
    <col min="14083" max="14083" width="14" style="18" customWidth="1"/>
    <col min="14084" max="14084" width="2.28515625" style="18" customWidth="1"/>
    <col min="14085" max="14085" width="13.7109375" style="18" customWidth="1"/>
    <col min="14086" max="14086" width="16" style="18" customWidth="1"/>
    <col min="14087" max="14087" width="6.140625" style="18" customWidth="1"/>
    <col min="14088" max="14088" width="9.85546875" style="18" customWidth="1"/>
    <col min="14089" max="14090" width="16" style="18" customWidth="1"/>
    <col min="14091" max="14091" width="1.42578125" style="18" customWidth="1"/>
    <col min="14092" max="14092" width="14.5703125" style="18" customWidth="1"/>
    <col min="14093" max="14336" width="9.140625" style="18"/>
    <col min="14337" max="14337" width="12.5703125" style="18" customWidth="1"/>
    <col min="14338" max="14338" width="3.5703125" style="18" customWidth="1"/>
    <col min="14339" max="14339" width="14" style="18" customWidth="1"/>
    <col min="14340" max="14340" width="2.28515625" style="18" customWidth="1"/>
    <col min="14341" max="14341" width="13.7109375" style="18" customWidth="1"/>
    <col min="14342" max="14342" width="16" style="18" customWidth="1"/>
    <col min="14343" max="14343" width="6.140625" style="18" customWidth="1"/>
    <col min="14344" max="14344" width="9.85546875" style="18" customWidth="1"/>
    <col min="14345" max="14346" width="16" style="18" customWidth="1"/>
    <col min="14347" max="14347" width="1.42578125" style="18" customWidth="1"/>
    <col min="14348" max="14348" width="14.5703125" style="18" customWidth="1"/>
    <col min="14349" max="14592" width="9.140625" style="18"/>
    <col min="14593" max="14593" width="12.5703125" style="18" customWidth="1"/>
    <col min="14594" max="14594" width="3.5703125" style="18" customWidth="1"/>
    <col min="14595" max="14595" width="14" style="18" customWidth="1"/>
    <col min="14596" max="14596" width="2.28515625" style="18" customWidth="1"/>
    <col min="14597" max="14597" width="13.7109375" style="18" customWidth="1"/>
    <col min="14598" max="14598" width="16" style="18" customWidth="1"/>
    <col min="14599" max="14599" width="6.140625" style="18" customWidth="1"/>
    <col min="14600" max="14600" width="9.85546875" style="18" customWidth="1"/>
    <col min="14601" max="14602" width="16" style="18" customWidth="1"/>
    <col min="14603" max="14603" width="1.42578125" style="18" customWidth="1"/>
    <col min="14604" max="14604" width="14.5703125" style="18" customWidth="1"/>
    <col min="14605" max="14848" width="9.140625" style="18"/>
    <col min="14849" max="14849" width="12.5703125" style="18" customWidth="1"/>
    <col min="14850" max="14850" width="3.5703125" style="18" customWidth="1"/>
    <col min="14851" max="14851" width="14" style="18" customWidth="1"/>
    <col min="14852" max="14852" width="2.28515625" style="18" customWidth="1"/>
    <col min="14853" max="14853" width="13.7109375" style="18" customWidth="1"/>
    <col min="14854" max="14854" width="16" style="18" customWidth="1"/>
    <col min="14855" max="14855" width="6.140625" style="18" customWidth="1"/>
    <col min="14856" max="14856" width="9.85546875" style="18" customWidth="1"/>
    <col min="14857" max="14858" width="16" style="18" customWidth="1"/>
    <col min="14859" max="14859" width="1.42578125" style="18" customWidth="1"/>
    <col min="14860" max="14860" width="14.5703125" style="18" customWidth="1"/>
    <col min="14861" max="15104" width="9.140625" style="18"/>
    <col min="15105" max="15105" width="12.5703125" style="18" customWidth="1"/>
    <col min="15106" max="15106" width="3.5703125" style="18" customWidth="1"/>
    <col min="15107" max="15107" width="14" style="18" customWidth="1"/>
    <col min="15108" max="15108" width="2.28515625" style="18" customWidth="1"/>
    <col min="15109" max="15109" width="13.7109375" style="18" customWidth="1"/>
    <col min="15110" max="15110" width="16" style="18" customWidth="1"/>
    <col min="15111" max="15111" width="6.140625" style="18" customWidth="1"/>
    <col min="15112" max="15112" width="9.85546875" style="18" customWidth="1"/>
    <col min="15113" max="15114" width="16" style="18" customWidth="1"/>
    <col min="15115" max="15115" width="1.42578125" style="18" customWidth="1"/>
    <col min="15116" max="15116" width="14.5703125" style="18" customWidth="1"/>
    <col min="15117" max="15360" width="9.140625" style="18"/>
    <col min="15361" max="15361" width="12.5703125" style="18" customWidth="1"/>
    <col min="15362" max="15362" width="3.5703125" style="18" customWidth="1"/>
    <col min="15363" max="15363" width="14" style="18" customWidth="1"/>
    <col min="15364" max="15364" width="2.28515625" style="18" customWidth="1"/>
    <col min="15365" max="15365" width="13.7109375" style="18" customWidth="1"/>
    <col min="15366" max="15366" width="16" style="18" customWidth="1"/>
    <col min="15367" max="15367" width="6.140625" style="18" customWidth="1"/>
    <col min="15368" max="15368" width="9.85546875" style="18" customWidth="1"/>
    <col min="15369" max="15370" width="16" style="18" customWidth="1"/>
    <col min="15371" max="15371" width="1.42578125" style="18" customWidth="1"/>
    <col min="15372" max="15372" width="14.5703125" style="18" customWidth="1"/>
    <col min="15373" max="15616" width="9.140625" style="18"/>
    <col min="15617" max="15617" width="12.5703125" style="18" customWidth="1"/>
    <col min="15618" max="15618" width="3.5703125" style="18" customWidth="1"/>
    <col min="15619" max="15619" width="14" style="18" customWidth="1"/>
    <col min="15620" max="15620" width="2.28515625" style="18" customWidth="1"/>
    <col min="15621" max="15621" width="13.7109375" style="18" customWidth="1"/>
    <col min="15622" max="15622" width="16" style="18" customWidth="1"/>
    <col min="15623" max="15623" width="6.140625" style="18" customWidth="1"/>
    <col min="15624" max="15624" width="9.85546875" style="18" customWidth="1"/>
    <col min="15625" max="15626" width="16" style="18" customWidth="1"/>
    <col min="15627" max="15627" width="1.42578125" style="18" customWidth="1"/>
    <col min="15628" max="15628" width="14.5703125" style="18" customWidth="1"/>
    <col min="15629" max="15872" width="9.140625" style="18"/>
    <col min="15873" max="15873" width="12.5703125" style="18" customWidth="1"/>
    <col min="15874" max="15874" width="3.5703125" style="18" customWidth="1"/>
    <col min="15875" max="15875" width="14" style="18" customWidth="1"/>
    <col min="15876" max="15876" width="2.28515625" style="18" customWidth="1"/>
    <col min="15877" max="15877" width="13.7109375" style="18" customWidth="1"/>
    <col min="15878" max="15878" width="16" style="18" customWidth="1"/>
    <col min="15879" max="15879" width="6.140625" style="18" customWidth="1"/>
    <col min="15880" max="15880" width="9.85546875" style="18" customWidth="1"/>
    <col min="15881" max="15882" width="16" style="18" customWidth="1"/>
    <col min="15883" max="15883" width="1.42578125" style="18" customWidth="1"/>
    <col min="15884" max="15884" width="14.5703125" style="18" customWidth="1"/>
    <col min="15885" max="16128" width="9.140625" style="18"/>
    <col min="16129" max="16129" width="12.5703125" style="18" customWidth="1"/>
    <col min="16130" max="16130" width="3.5703125" style="18" customWidth="1"/>
    <col min="16131" max="16131" width="14" style="18" customWidth="1"/>
    <col min="16132" max="16132" width="2.28515625" style="18" customWidth="1"/>
    <col min="16133" max="16133" width="13.7109375" style="18" customWidth="1"/>
    <col min="16134" max="16134" width="16" style="18" customWidth="1"/>
    <col min="16135" max="16135" width="6.140625" style="18" customWidth="1"/>
    <col min="16136" max="16136" width="9.85546875" style="18" customWidth="1"/>
    <col min="16137" max="16138" width="16" style="18" customWidth="1"/>
    <col min="16139" max="16139" width="1.42578125" style="18" customWidth="1"/>
    <col min="16140" max="16140" width="14.5703125" style="18" customWidth="1"/>
    <col min="16141" max="16384" width="9.140625" style="18"/>
  </cols>
  <sheetData>
    <row r="1" spans="1:13" ht="12.75" customHeight="1" x14ac:dyDescent="0.25">
      <c r="A1" s="285" t="s">
        <v>22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/>
    </row>
    <row r="2" spans="1:13" ht="15.75" customHeight="1" x14ac:dyDescent="0.25">
      <c r="A2" s="286" t="s">
        <v>652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/>
    </row>
    <row r="3" spans="1:13" ht="2.1" customHeight="1" x14ac:dyDescent="0.25">
      <c r="A3"/>
      <c r="B3"/>
      <c r="C3"/>
      <c r="D3"/>
      <c r="E3"/>
      <c r="F3"/>
      <c r="G3"/>
      <c r="H3"/>
      <c r="I3"/>
      <c r="J3"/>
      <c r="K3"/>
      <c r="L3"/>
    </row>
    <row r="4" spans="1:13" ht="11.25" customHeight="1" x14ac:dyDescent="0.25">
      <c r="A4" s="287" t="s">
        <v>172</v>
      </c>
      <c r="B4" s="287"/>
      <c r="C4" s="287" t="s">
        <v>173</v>
      </c>
      <c r="D4" s="287"/>
      <c r="E4" s="287"/>
      <c r="F4" s="287"/>
      <c r="G4" s="287"/>
      <c r="H4" s="287"/>
      <c r="I4" s="287"/>
      <c r="J4" s="287"/>
      <c r="K4" s="287"/>
      <c r="L4"/>
    </row>
    <row r="5" spans="1:13" ht="2.1" customHeight="1" x14ac:dyDescent="0.25">
      <c r="A5"/>
      <c r="B5"/>
      <c r="C5"/>
      <c r="D5"/>
      <c r="E5"/>
      <c r="F5"/>
      <c r="G5"/>
      <c r="H5"/>
      <c r="I5"/>
      <c r="J5"/>
      <c r="K5"/>
      <c r="L5"/>
    </row>
    <row r="6" spans="1:13" ht="9.9499999999999993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3" ht="12.75" customHeight="1" outlineLevel="1" x14ac:dyDescent="0.25">
      <c r="A7" s="182" t="s">
        <v>174</v>
      </c>
      <c r="B7" s="182" t="s">
        <v>283</v>
      </c>
      <c r="C7" s="182"/>
      <c r="D7" s="182"/>
      <c r="E7"/>
      <c r="F7"/>
      <c r="G7"/>
      <c r="H7"/>
      <c r="I7"/>
      <c r="J7"/>
      <c r="K7"/>
      <c r="L7"/>
    </row>
    <row r="8" spans="1:13" ht="9.9499999999999993" customHeight="1" x14ac:dyDescent="0.25">
      <c r="A8"/>
      <c r="B8"/>
      <c r="C8"/>
      <c r="D8"/>
      <c r="E8"/>
      <c r="F8"/>
      <c r="G8"/>
      <c r="H8"/>
      <c r="I8"/>
      <c r="J8"/>
      <c r="K8"/>
      <c r="L8"/>
    </row>
    <row r="9" spans="1:13" ht="12" customHeight="1" x14ac:dyDescent="0.2">
      <c r="A9" s="288" t="s">
        <v>175</v>
      </c>
      <c r="B9" s="288"/>
      <c r="C9" s="288"/>
      <c r="D9" s="284" t="s">
        <v>284</v>
      </c>
      <c r="E9" s="284"/>
      <c r="F9" s="284"/>
      <c r="G9" s="284" t="s">
        <v>285</v>
      </c>
      <c r="H9" s="284"/>
      <c r="I9" s="284"/>
      <c r="J9" s="284" t="s">
        <v>286</v>
      </c>
      <c r="K9" s="284"/>
      <c r="L9" s="284"/>
    </row>
    <row r="10" spans="1:13" ht="12" customHeight="1" x14ac:dyDescent="0.2">
      <c r="A10" s="289"/>
      <c r="B10" s="290"/>
      <c r="C10" s="291"/>
      <c r="D10" s="284" t="s">
        <v>176</v>
      </c>
      <c r="E10" s="284"/>
      <c r="F10" s="199" t="s">
        <v>177</v>
      </c>
      <c r="G10" s="284" t="s">
        <v>176</v>
      </c>
      <c r="H10" s="284"/>
      <c r="I10" s="199" t="s">
        <v>177</v>
      </c>
      <c r="J10" s="199" t="s">
        <v>176</v>
      </c>
      <c r="K10" s="284" t="s">
        <v>177</v>
      </c>
      <c r="L10" s="284"/>
    </row>
    <row r="11" spans="1:13" ht="15" customHeight="1" x14ac:dyDescent="0.2">
      <c r="A11" s="280" t="s">
        <v>178</v>
      </c>
      <c r="B11" s="280"/>
      <c r="C11" s="280"/>
      <c r="D11" s="277">
        <v>4916350989.0299997</v>
      </c>
      <c r="E11" s="277"/>
      <c r="F11" s="183"/>
      <c r="G11" s="277">
        <v>6777969226.3299999</v>
      </c>
      <c r="H11" s="277"/>
      <c r="I11" s="200">
        <v>6564714985.0499992</v>
      </c>
      <c r="J11" s="200">
        <v>5129605230.3099995</v>
      </c>
      <c r="K11" s="184"/>
      <c r="L11" s="185"/>
    </row>
    <row r="12" spans="1:13" ht="15" customHeight="1" outlineLevel="1" x14ac:dyDescent="0.2">
      <c r="A12" s="276" t="s">
        <v>179</v>
      </c>
      <c r="B12" s="276"/>
      <c r="C12" s="276"/>
      <c r="D12" s="277">
        <v>327761761.63999999</v>
      </c>
      <c r="E12" s="277"/>
      <c r="F12" s="183"/>
      <c r="G12" s="277">
        <v>3498388822.5299997</v>
      </c>
      <c r="H12" s="277"/>
      <c r="I12" s="200">
        <v>3584291108.0999999</v>
      </c>
      <c r="J12" s="200">
        <v>241859476.06999999</v>
      </c>
      <c r="K12" s="184"/>
      <c r="L12" s="185"/>
      <c r="M12" s="58">
        <f>J12-J19</f>
        <v>149107676.06999999</v>
      </c>
    </row>
    <row r="13" spans="1:13" ht="15" customHeight="1" outlineLevel="2" x14ac:dyDescent="0.2">
      <c r="A13" s="278" t="s">
        <v>541</v>
      </c>
      <c r="B13" s="278"/>
      <c r="C13" s="278"/>
      <c r="D13" s="184"/>
      <c r="E13" s="185"/>
      <c r="F13" s="183"/>
      <c r="G13" s="277">
        <v>13901</v>
      </c>
      <c r="H13" s="277"/>
      <c r="I13" s="200">
        <v>13901</v>
      </c>
      <c r="J13" s="183"/>
      <c r="K13" s="184"/>
      <c r="L13" s="185"/>
      <c r="M13" s="58">
        <f>D12-D19</f>
        <v>247136161.63999999</v>
      </c>
    </row>
    <row r="14" spans="1:13" ht="15" customHeight="1" outlineLevel="3" x14ac:dyDescent="0.2">
      <c r="A14" s="278" t="s">
        <v>180</v>
      </c>
      <c r="B14" s="278"/>
      <c r="C14" s="278"/>
      <c r="D14" s="184"/>
      <c r="E14" s="185"/>
      <c r="F14" s="183"/>
      <c r="G14" s="277">
        <v>1126022911.25</v>
      </c>
      <c r="H14" s="277"/>
      <c r="I14" s="200">
        <v>1126022911.25</v>
      </c>
      <c r="J14" s="183"/>
      <c r="K14" s="184"/>
      <c r="L14" s="185"/>
    </row>
    <row r="15" spans="1:13" ht="15" customHeight="1" outlineLevel="3" x14ac:dyDescent="0.2">
      <c r="A15" s="282" t="s">
        <v>181</v>
      </c>
      <c r="B15" s="282"/>
      <c r="C15" s="282"/>
      <c r="D15" s="184"/>
      <c r="E15" s="185"/>
      <c r="F15" s="183"/>
      <c r="G15" s="277">
        <v>74045101</v>
      </c>
      <c r="H15" s="277"/>
      <c r="I15" s="200">
        <v>74045101</v>
      </c>
      <c r="J15" s="183"/>
      <c r="K15" s="184"/>
      <c r="L15" s="185"/>
    </row>
    <row r="16" spans="1:13" ht="15" customHeight="1" outlineLevel="2" x14ac:dyDescent="0.2">
      <c r="A16" s="282" t="s">
        <v>182</v>
      </c>
      <c r="B16" s="282"/>
      <c r="C16" s="282"/>
      <c r="D16" s="184"/>
      <c r="E16" s="185"/>
      <c r="F16" s="183"/>
      <c r="G16" s="277">
        <v>1051977810.25</v>
      </c>
      <c r="H16" s="277"/>
      <c r="I16" s="200">
        <v>1051977810.25</v>
      </c>
      <c r="J16" s="183"/>
      <c r="K16" s="184"/>
      <c r="L16" s="185"/>
    </row>
    <row r="17" spans="1:12" ht="15" customHeight="1" outlineLevel="2" x14ac:dyDescent="0.2">
      <c r="A17" s="278" t="s">
        <v>183</v>
      </c>
      <c r="B17" s="278"/>
      <c r="C17" s="278"/>
      <c r="D17" s="277">
        <v>239136161.63999999</v>
      </c>
      <c r="E17" s="277"/>
      <c r="F17" s="183"/>
      <c r="G17" s="277">
        <v>2330725810.2800002</v>
      </c>
      <c r="H17" s="277"/>
      <c r="I17" s="200">
        <v>2425854295.8499999</v>
      </c>
      <c r="J17" s="200">
        <v>144007676.06999999</v>
      </c>
      <c r="K17" s="184"/>
      <c r="L17" s="185"/>
    </row>
    <row r="18" spans="1:12" ht="15" customHeight="1" outlineLevel="2" x14ac:dyDescent="0.2">
      <c r="A18" s="278" t="s">
        <v>184</v>
      </c>
      <c r="B18" s="278"/>
      <c r="C18" s="278"/>
      <c r="D18" s="277">
        <v>8000000</v>
      </c>
      <c r="E18" s="277"/>
      <c r="F18" s="183"/>
      <c r="G18" s="277">
        <v>29500000</v>
      </c>
      <c r="H18" s="277"/>
      <c r="I18" s="200">
        <v>32400000</v>
      </c>
      <c r="J18" s="200">
        <v>5100000</v>
      </c>
      <c r="K18" s="184"/>
      <c r="L18" s="185"/>
    </row>
    <row r="19" spans="1:12" ht="15" customHeight="1" outlineLevel="1" x14ac:dyDescent="0.2">
      <c r="A19" s="278" t="s">
        <v>185</v>
      </c>
      <c r="B19" s="278"/>
      <c r="C19" s="278"/>
      <c r="D19" s="277">
        <v>80625600</v>
      </c>
      <c r="E19" s="277"/>
      <c r="F19" s="183"/>
      <c r="G19" s="277">
        <v>12126200</v>
      </c>
      <c r="H19" s="277"/>
      <c r="I19" s="183"/>
      <c r="J19" s="200">
        <v>92751800</v>
      </c>
      <c r="K19" s="184"/>
      <c r="L19" s="185"/>
    </row>
    <row r="20" spans="1:12" ht="15" customHeight="1" outlineLevel="2" x14ac:dyDescent="0.2">
      <c r="A20" s="276" t="s">
        <v>186</v>
      </c>
      <c r="B20" s="276"/>
      <c r="C20" s="276"/>
      <c r="D20" s="277">
        <v>1435363334.2099998</v>
      </c>
      <c r="E20" s="277"/>
      <c r="F20" s="183"/>
      <c r="G20" s="277">
        <v>1341711632.26</v>
      </c>
      <c r="H20" s="277"/>
      <c r="I20" s="200">
        <v>1347712194.23</v>
      </c>
      <c r="J20" s="200">
        <v>1429362772.24</v>
      </c>
      <c r="K20" s="184"/>
      <c r="L20" s="185"/>
    </row>
    <row r="21" spans="1:12" ht="15" customHeight="1" outlineLevel="2" x14ac:dyDescent="0.2">
      <c r="A21" s="278" t="s">
        <v>187</v>
      </c>
      <c r="B21" s="278"/>
      <c r="C21" s="278"/>
      <c r="D21" s="277">
        <v>819626935.13999999</v>
      </c>
      <c r="E21" s="277"/>
      <c r="F21" s="183"/>
      <c r="G21" s="277">
        <v>1339420907.3</v>
      </c>
      <c r="H21" s="277"/>
      <c r="I21" s="200">
        <v>1345430974.2700002</v>
      </c>
      <c r="J21" s="200">
        <v>813616868.16999996</v>
      </c>
      <c r="K21" s="184"/>
      <c r="L21" s="185"/>
    </row>
    <row r="22" spans="1:12" ht="15" customHeight="1" outlineLevel="3" x14ac:dyDescent="0.2">
      <c r="A22" s="278" t="s">
        <v>188</v>
      </c>
      <c r="B22" s="278"/>
      <c r="C22" s="278"/>
      <c r="D22" s="184"/>
      <c r="E22" s="185"/>
      <c r="F22" s="183"/>
      <c r="G22" s="277">
        <v>2108603.9900000002</v>
      </c>
      <c r="H22" s="277"/>
      <c r="I22" s="200">
        <v>2035623.24</v>
      </c>
      <c r="J22" s="200">
        <v>72980.75</v>
      </c>
      <c r="K22" s="184"/>
      <c r="L22" s="185"/>
    </row>
    <row r="23" spans="1:12" ht="15" customHeight="1" outlineLevel="3" x14ac:dyDescent="0.2">
      <c r="A23" s="282" t="s">
        <v>189</v>
      </c>
      <c r="B23" s="282"/>
      <c r="C23" s="282"/>
      <c r="D23" s="184"/>
      <c r="E23" s="185"/>
      <c r="F23" s="183"/>
      <c r="G23" s="277">
        <v>1513544</v>
      </c>
      <c r="H23" s="277"/>
      <c r="I23" s="200">
        <v>1440563.25</v>
      </c>
      <c r="J23" s="200">
        <v>72980.75</v>
      </c>
      <c r="K23" s="184"/>
      <c r="L23" s="185"/>
    </row>
    <row r="24" spans="1:12" ht="15" customHeight="1" outlineLevel="2" x14ac:dyDescent="0.2">
      <c r="A24" s="282" t="s">
        <v>190</v>
      </c>
      <c r="B24" s="282"/>
      <c r="C24" s="282"/>
      <c r="D24" s="184"/>
      <c r="E24" s="185"/>
      <c r="F24" s="183"/>
      <c r="G24" s="277">
        <v>595059.99</v>
      </c>
      <c r="H24" s="277"/>
      <c r="I24" s="200">
        <v>595059.99</v>
      </c>
      <c r="J24" s="183"/>
      <c r="K24" s="184"/>
      <c r="L24" s="185"/>
    </row>
    <row r="25" spans="1:12" ht="15" customHeight="1" outlineLevel="3" x14ac:dyDescent="0.2">
      <c r="A25" s="278" t="s">
        <v>191</v>
      </c>
      <c r="B25" s="278"/>
      <c r="C25" s="278"/>
      <c r="D25" s="277">
        <v>643179006.50999999</v>
      </c>
      <c r="E25" s="277"/>
      <c r="F25" s="183"/>
      <c r="G25" s="277">
        <v>182120.97</v>
      </c>
      <c r="H25" s="277"/>
      <c r="I25" s="200">
        <v>245596.72</v>
      </c>
      <c r="J25" s="200">
        <v>643115530.75999999</v>
      </c>
      <c r="K25" s="184"/>
      <c r="L25" s="185"/>
    </row>
    <row r="26" spans="1:12" ht="15" customHeight="1" outlineLevel="1" x14ac:dyDescent="0.2">
      <c r="A26" s="282" t="s">
        <v>550</v>
      </c>
      <c r="B26" s="282"/>
      <c r="C26" s="282"/>
      <c r="D26" s="184"/>
      <c r="E26" s="185"/>
      <c r="F26" s="183"/>
      <c r="G26" s="277">
        <v>79364</v>
      </c>
      <c r="H26" s="277"/>
      <c r="I26" s="200">
        <v>77570</v>
      </c>
      <c r="J26" s="200">
        <v>1794</v>
      </c>
      <c r="K26" s="184"/>
      <c r="L26" s="185"/>
    </row>
    <row r="27" spans="1:12" ht="15" customHeight="1" outlineLevel="2" x14ac:dyDescent="0.2">
      <c r="A27" s="282" t="s">
        <v>192</v>
      </c>
      <c r="B27" s="282"/>
      <c r="C27" s="282"/>
      <c r="D27" s="277">
        <v>643179006.50999999</v>
      </c>
      <c r="E27" s="277"/>
      <c r="F27" s="183"/>
      <c r="G27" s="277">
        <v>102756.97</v>
      </c>
      <c r="H27" s="277"/>
      <c r="I27" s="200">
        <v>168026.72</v>
      </c>
      <c r="J27" s="200">
        <v>643113736.75999999</v>
      </c>
      <c r="K27" s="184"/>
      <c r="L27" s="185"/>
    </row>
    <row r="28" spans="1:12" ht="15" customHeight="1" outlineLevel="2" x14ac:dyDescent="0.2">
      <c r="A28" s="278" t="s">
        <v>653</v>
      </c>
      <c r="B28" s="278"/>
      <c r="C28" s="278"/>
      <c r="D28" s="184"/>
      <c r="E28" s="185"/>
      <c r="F28" s="200">
        <v>27442607.440000001</v>
      </c>
      <c r="G28" s="184"/>
      <c r="H28" s="185"/>
      <c r="I28" s="183"/>
      <c r="J28" s="183"/>
      <c r="K28" s="277">
        <v>27442607.440000001</v>
      </c>
      <c r="L28" s="277"/>
    </row>
    <row r="29" spans="1:12" ht="15" customHeight="1" outlineLevel="1" x14ac:dyDescent="0.2">
      <c r="A29" s="276" t="s">
        <v>193</v>
      </c>
      <c r="B29" s="276"/>
      <c r="C29" s="276"/>
      <c r="D29" s="277">
        <v>2306392227.7600002</v>
      </c>
      <c r="E29" s="277"/>
      <c r="F29" s="183"/>
      <c r="G29" s="277">
        <v>1595818499.6899998</v>
      </c>
      <c r="H29" s="277"/>
      <c r="I29" s="200">
        <v>1343101173.3199999</v>
      </c>
      <c r="J29" s="200">
        <v>2559109554.1299996</v>
      </c>
      <c r="K29" s="184"/>
      <c r="L29" s="185"/>
    </row>
    <row r="30" spans="1:12" ht="15" customHeight="1" outlineLevel="2" x14ac:dyDescent="0.2">
      <c r="A30" s="278" t="s">
        <v>194</v>
      </c>
      <c r="B30" s="278"/>
      <c r="C30" s="278"/>
      <c r="D30" s="277">
        <v>527181447.43000001</v>
      </c>
      <c r="E30" s="277"/>
      <c r="F30" s="183"/>
      <c r="G30" s="277">
        <v>388646776.44</v>
      </c>
      <c r="H30" s="277"/>
      <c r="I30" s="200">
        <v>397112348.56</v>
      </c>
      <c r="J30" s="200">
        <v>518715875.31</v>
      </c>
      <c r="K30" s="184"/>
      <c r="L30" s="185"/>
    </row>
    <row r="31" spans="1:12" ht="15" customHeight="1" outlineLevel="3" x14ac:dyDescent="0.2">
      <c r="A31" s="278" t="s">
        <v>195</v>
      </c>
      <c r="B31" s="278"/>
      <c r="C31" s="278"/>
      <c r="D31" s="277">
        <v>1479316385.8700001</v>
      </c>
      <c r="E31" s="277"/>
      <c r="F31" s="183"/>
      <c r="G31" s="277">
        <v>1207171723.2499998</v>
      </c>
      <c r="H31" s="277"/>
      <c r="I31" s="200">
        <v>945988824.75999999</v>
      </c>
      <c r="J31" s="200">
        <v>1740499284.3599999</v>
      </c>
      <c r="K31" s="184"/>
      <c r="L31" s="185"/>
    </row>
    <row r="32" spans="1:12" ht="15" customHeight="1" outlineLevel="2" x14ac:dyDescent="0.2">
      <c r="A32" s="278" t="s">
        <v>542</v>
      </c>
      <c r="B32" s="278"/>
      <c r="C32" s="278"/>
      <c r="D32" s="277">
        <v>299894394.45999998</v>
      </c>
      <c r="E32" s="277"/>
      <c r="F32" s="183"/>
      <c r="G32" s="184"/>
      <c r="H32" s="185"/>
      <c r="I32" s="183"/>
      <c r="J32" s="200">
        <v>299894394.45999998</v>
      </c>
      <c r="K32" s="184"/>
      <c r="L32" s="185"/>
    </row>
    <row r="33" spans="1:12" ht="15" customHeight="1" outlineLevel="3" x14ac:dyDescent="0.2">
      <c r="A33" s="276" t="s">
        <v>196</v>
      </c>
      <c r="B33" s="276"/>
      <c r="C33" s="276"/>
      <c r="D33" s="277">
        <v>679383564.94000006</v>
      </c>
      <c r="E33" s="277"/>
      <c r="F33" s="183"/>
      <c r="G33" s="277">
        <v>154022261.81999999</v>
      </c>
      <c r="H33" s="277"/>
      <c r="I33" s="200">
        <v>75664892.989999995</v>
      </c>
      <c r="J33" s="200">
        <v>757740933.76999998</v>
      </c>
      <c r="K33" s="184"/>
      <c r="L33" s="185"/>
    </row>
    <row r="34" spans="1:12" ht="15" customHeight="1" outlineLevel="3" x14ac:dyDescent="0.2">
      <c r="A34" s="278" t="s">
        <v>197</v>
      </c>
      <c r="B34" s="278"/>
      <c r="C34" s="278"/>
      <c r="D34" s="184"/>
      <c r="E34" s="185"/>
      <c r="F34" s="183"/>
      <c r="G34" s="277">
        <v>11093.59</v>
      </c>
      <c r="H34" s="277"/>
      <c r="I34" s="200">
        <v>11093.59</v>
      </c>
      <c r="J34" s="183"/>
      <c r="K34" s="184"/>
      <c r="L34" s="185"/>
    </row>
    <row r="35" spans="1:12" ht="15" customHeight="1" outlineLevel="4" x14ac:dyDescent="0.2">
      <c r="A35" s="282" t="s">
        <v>198</v>
      </c>
      <c r="B35" s="282"/>
      <c r="C35" s="282"/>
      <c r="D35" s="184"/>
      <c r="E35" s="185"/>
      <c r="F35" s="183"/>
      <c r="G35" s="277">
        <v>11093.59</v>
      </c>
      <c r="H35" s="277"/>
      <c r="I35" s="200">
        <v>11093.59</v>
      </c>
      <c r="J35" s="183"/>
      <c r="K35" s="184"/>
      <c r="L35" s="185"/>
    </row>
    <row r="36" spans="1:12" ht="15" customHeight="1" outlineLevel="4" x14ac:dyDescent="0.2">
      <c r="A36" s="278" t="s">
        <v>199</v>
      </c>
      <c r="B36" s="278"/>
      <c r="C36" s="278"/>
      <c r="D36" s="277">
        <v>679177492.63</v>
      </c>
      <c r="E36" s="277"/>
      <c r="F36" s="183"/>
      <c r="G36" s="277">
        <v>154011168.22999999</v>
      </c>
      <c r="H36" s="277"/>
      <c r="I36" s="200">
        <v>75617958.400000006</v>
      </c>
      <c r="J36" s="200">
        <v>757570702.46000004</v>
      </c>
      <c r="K36" s="184"/>
      <c r="L36" s="185"/>
    </row>
    <row r="37" spans="1:12" ht="15" customHeight="1" outlineLevel="1" x14ac:dyDescent="0.2">
      <c r="A37" s="282" t="s">
        <v>200</v>
      </c>
      <c r="B37" s="282"/>
      <c r="C37" s="282"/>
      <c r="D37" s="277">
        <v>639212294.02999997</v>
      </c>
      <c r="E37" s="277"/>
      <c r="F37" s="183"/>
      <c r="G37" s="277">
        <v>75597369.439999998</v>
      </c>
      <c r="H37" s="277"/>
      <c r="I37" s="200">
        <v>12085.68</v>
      </c>
      <c r="J37" s="200">
        <v>714797577.78999996</v>
      </c>
      <c r="K37" s="184"/>
      <c r="L37" s="185"/>
    </row>
    <row r="38" spans="1:12" ht="15" customHeight="1" outlineLevel="2" x14ac:dyDescent="0.2">
      <c r="A38" s="282" t="s">
        <v>201</v>
      </c>
      <c r="B38" s="282"/>
      <c r="C38" s="282"/>
      <c r="D38" s="277">
        <v>39965198.600000001</v>
      </c>
      <c r="E38" s="277"/>
      <c r="F38" s="183"/>
      <c r="G38" s="277">
        <v>78413798.790000007</v>
      </c>
      <c r="H38" s="277"/>
      <c r="I38" s="200">
        <v>75605872.719999999</v>
      </c>
      <c r="J38" s="200">
        <v>42773124.670000002</v>
      </c>
      <c r="K38" s="184"/>
      <c r="L38" s="185"/>
    </row>
    <row r="39" spans="1:12" ht="15" customHeight="1" outlineLevel="2" x14ac:dyDescent="0.2">
      <c r="A39" s="281" t="s">
        <v>287</v>
      </c>
      <c r="B39" s="281"/>
      <c r="C39" s="281"/>
      <c r="D39" s="277">
        <v>6271386.6200000001</v>
      </c>
      <c r="E39" s="277"/>
      <c r="F39" s="183"/>
      <c r="G39" s="277">
        <v>78340838.290000007</v>
      </c>
      <c r="H39" s="277"/>
      <c r="I39" s="200">
        <v>75532757.219999999</v>
      </c>
      <c r="J39" s="200">
        <v>9079467.6899999995</v>
      </c>
      <c r="K39" s="184"/>
      <c r="L39" s="185"/>
    </row>
    <row r="40" spans="1:12" ht="15" customHeight="1" x14ac:dyDescent="0.2">
      <c r="A40" s="281" t="s">
        <v>202</v>
      </c>
      <c r="B40" s="281"/>
      <c r="C40" s="281"/>
      <c r="D40" s="184"/>
      <c r="E40" s="185"/>
      <c r="F40" s="183"/>
      <c r="G40" s="277">
        <v>60403</v>
      </c>
      <c r="H40" s="277"/>
      <c r="I40" s="200">
        <v>60403</v>
      </c>
      <c r="J40" s="183"/>
      <c r="K40" s="184"/>
      <c r="L40" s="185"/>
    </row>
    <row r="41" spans="1:12" ht="15" customHeight="1" outlineLevel="1" x14ac:dyDescent="0.2">
      <c r="A41" s="281" t="s">
        <v>551</v>
      </c>
      <c r="B41" s="281"/>
      <c r="C41" s="281"/>
      <c r="D41" s="277">
        <v>33693811.979999997</v>
      </c>
      <c r="E41" s="277"/>
      <c r="F41" s="183"/>
      <c r="G41" s="277">
        <v>12557.5</v>
      </c>
      <c r="H41" s="277"/>
      <c r="I41" s="200">
        <v>12712.5</v>
      </c>
      <c r="J41" s="200">
        <v>33693656.979999997</v>
      </c>
      <c r="K41" s="184"/>
      <c r="L41" s="185"/>
    </row>
    <row r="42" spans="1:12" ht="15" customHeight="1" outlineLevel="2" x14ac:dyDescent="0.2">
      <c r="A42" s="278" t="s">
        <v>543</v>
      </c>
      <c r="B42" s="278"/>
      <c r="C42" s="278"/>
      <c r="D42" s="277">
        <v>206072.31</v>
      </c>
      <c r="E42" s="277"/>
      <c r="F42" s="183"/>
      <c r="G42" s="184"/>
      <c r="H42" s="185"/>
      <c r="I42" s="200">
        <v>35841</v>
      </c>
      <c r="J42" s="200">
        <v>170231.31</v>
      </c>
      <c r="K42" s="184"/>
      <c r="L42" s="185"/>
    </row>
    <row r="43" spans="1:12" ht="15" customHeight="1" outlineLevel="3" x14ac:dyDescent="0.2">
      <c r="A43" s="276" t="s">
        <v>203</v>
      </c>
      <c r="B43" s="276"/>
      <c r="C43" s="276"/>
      <c r="D43" s="277">
        <v>167450100.47999999</v>
      </c>
      <c r="E43" s="277"/>
      <c r="F43" s="183"/>
      <c r="G43" s="277">
        <v>188028010.03</v>
      </c>
      <c r="H43" s="277"/>
      <c r="I43" s="200">
        <v>213945616.41</v>
      </c>
      <c r="J43" s="200">
        <v>141532494.09999999</v>
      </c>
      <c r="K43" s="184"/>
      <c r="L43" s="185"/>
    </row>
    <row r="44" spans="1:12" ht="15" customHeight="1" outlineLevel="3" x14ac:dyDescent="0.2">
      <c r="A44" s="278" t="s">
        <v>204</v>
      </c>
      <c r="B44" s="278"/>
      <c r="C44" s="278"/>
      <c r="D44" s="277">
        <v>163517949.05000001</v>
      </c>
      <c r="E44" s="277"/>
      <c r="F44" s="183"/>
      <c r="G44" s="277">
        <v>164244977.77000001</v>
      </c>
      <c r="H44" s="277"/>
      <c r="I44" s="200">
        <v>210296710.53</v>
      </c>
      <c r="J44" s="200">
        <v>117466216.29000001</v>
      </c>
      <c r="K44" s="184"/>
      <c r="L44" s="185"/>
    </row>
    <row r="45" spans="1:12" ht="15" customHeight="1" outlineLevel="2" x14ac:dyDescent="0.2">
      <c r="A45" s="278" t="s">
        <v>205</v>
      </c>
      <c r="B45" s="278"/>
      <c r="C45" s="278"/>
      <c r="D45" s="277">
        <v>3932151.43</v>
      </c>
      <c r="E45" s="277"/>
      <c r="F45" s="183"/>
      <c r="G45" s="277">
        <v>23783032.260000002</v>
      </c>
      <c r="H45" s="277"/>
      <c r="I45" s="200">
        <v>3648905.88</v>
      </c>
      <c r="J45" s="200">
        <v>24066277.809999999</v>
      </c>
      <c r="K45" s="184"/>
      <c r="L45" s="185"/>
    </row>
    <row r="46" spans="1:12" ht="15" customHeight="1" outlineLevel="3" x14ac:dyDescent="0.2">
      <c r="A46" s="280" t="s">
        <v>206</v>
      </c>
      <c r="B46" s="280"/>
      <c r="C46" s="280"/>
      <c r="D46" s="277">
        <v>3465067720.9799995</v>
      </c>
      <c r="E46" s="277"/>
      <c r="F46" s="183"/>
      <c r="G46" s="277">
        <v>438503447.50999999</v>
      </c>
      <c r="H46" s="277"/>
      <c r="I46" s="200">
        <v>337310997.35000002</v>
      </c>
      <c r="J46" s="200">
        <v>3566260171.1399999</v>
      </c>
      <c r="K46" s="184"/>
      <c r="L46" s="185"/>
    </row>
    <row r="47" spans="1:12" ht="15" customHeight="1" outlineLevel="2" x14ac:dyDescent="0.2">
      <c r="A47" s="276" t="s">
        <v>639</v>
      </c>
      <c r="B47" s="276"/>
      <c r="C47" s="276"/>
      <c r="D47" s="277">
        <v>2645814.1800000002</v>
      </c>
      <c r="E47" s="277"/>
      <c r="F47" s="183"/>
      <c r="G47" s="277">
        <v>1816335.56</v>
      </c>
      <c r="H47" s="277"/>
      <c r="I47" s="183"/>
      <c r="J47" s="200">
        <v>4462149.74</v>
      </c>
      <c r="K47" s="184"/>
      <c r="L47" s="185"/>
    </row>
    <row r="48" spans="1:12" ht="15" customHeight="1" outlineLevel="3" x14ac:dyDescent="0.2">
      <c r="A48" s="278" t="s">
        <v>640</v>
      </c>
      <c r="B48" s="278"/>
      <c r="C48" s="278"/>
      <c r="D48" s="277">
        <v>2645814.1800000002</v>
      </c>
      <c r="E48" s="277"/>
      <c r="F48" s="183"/>
      <c r="G48" s="277">
        <v>1816335.56</v>
      </c>
      <c r="H48" s="277"/>
      <c r="I48" s="183"/>
      <c r="J48" s="200">
        <v>4462149.74</v>
      </c>
      <c r="K48" s="184"/>
      <c r="L48" s="185"/>
    </row>
    <row r="49" spans="1:12" ht="15" customHeight="1" outlineLevel="1" x14ac:dyDescent="0.2">
      <c r="A49" s="282" t="s">
        <v>641</v>
      </c>
      <c r="B49" s="282"/>
      <c r="C49" s="282"/>
      <c r="D49" s="277">
        <v>2645814.1800000002</v>
      </c>
      <c r="E49" s="277"/>
      <c r="F49" s="183"/>
      <c r="G49" s="277">
        <v>1816335.56</v>
      </c>
      <c r="H49" s="277"/>
      <c r="I49" s="183"/>
      <c r="J49" s="200">
        <v>4462149.74</v>
      </c>
      <c r="K49" s="184"/>
      <c r="L49" s="185"/>
    </row>
    <row r="50" spans="1:12" ht="15" customHeight="1" outlineLevel="2" x14ac:dyDescent="0.2">
      <c r="A50" s="276" t="s">
        <v>544</v>
      </c>
      <c r="B50" s="276"/>
      <c r="C50" s="276"/>
      <c r="D50" s="277">
        <v>1412952.18</v>
      </c>
      <c r="E50" s="277"/>
      <c r="F50" s="183"/>
      <c r="G50" s="184"/>
      <c r="H50" s="185"/>
      <c r="I50" s="200">
        <v>38535.06</v>
      </c>
      <c r="J50" s="200">
        <v>1374417.12</v>
      </c>
      <c r="K50" s="184"/>
      <c r="L50" s="185"/>
    </row>
    <row r="51" spans="1:12" ht="15" customHeight="1" outlineLevel="2" x14ac:dyDescent="0.2">
      <c r="A51" s="278" t="s">
        <v>545</v>
      </c>
      <c r="B51" s="278"/>
      <c r="C51" s="278"/>
      <c r="D51" s="277">
        <v>1541402.38</v>
      </c>
      <c r="E51" s="277"/>
      <c r="F51" s="183"/>
      <c r="G51" s="184"/>
      <c r="H51" s="185"/>
      <c r="I51" s="183"/>
      <c r="J51" s="200">
        <v>1541402.38</v>
      </c>
      <c r="K51" s="184"/>
      <c r="L51" s="185"/>
    </row>
    <row r="52" spans="1:12" ht="15" customHeight="1" outlineLevel="1" x14ac:dyDescent="0.2">
      <c r="A52" s="282" t="s">
        <v>546</v>
      </c>
      <c r="B52" s="282"/>
      <c r="C52" s="282"/>
      <c r="D52" s="277">
        <v>1541402.38</v>
      </c>
      <c r="E52" s="277"/>
      <c r="F52" s="183"/>
      <c r="G52" s="184"/>
      <c r="H52" s="185"/>
      <c r="I52" s="183"/>
      <c r="J52" s="200">
        <v>1541402.38</v>
      </c>
      <c r="K52" s="184"/>
      <c r="L52" s="185"/>
    </row>
    <row r="53" spans="1:12" ht="15" customHeight="1" outlineLevel="2" x14ac:dyDescent="0.2">
      <c r="A53" s="278" t="s">
        <v>547</v>
      </c>
      <c r="B53" s="278"/>
      <c r="C53" s="278"/>
      <c r="D53" s="184"/>
      <c r="E53" s="185"/>
      <c r="F53" s="200">
        <v>128450.2</v>
      </c>
      <c r="G53" s="184"/>
      <c r="H53" s="185"/>
      <c r="I53" s="200">
        <v>38535.06</v>
      </c>
      <c r="J53" s="183"/>
      <c r="K53" s="277">
        <v>166985.26</v>
      </c>
      <c r="L53" s="277"/>
    </row>
    <row r="54" spans="1:12" ht="15" customHeight="1" outlineLevel="1" x14ac:dyDescent="0.2">
      <c r="A54" s="282" t="s">
        <v>548</v>
      </c>
      <c r="B54" s="282"/>
      <c r="C54" s="282"/>
      <c r="D54" s="184"/>
      <c r="E54" s="185"/>
      <c r="F54" s="200">
        <v>128450.2</v>
      </c>
      <c r="G54" s="184"/>
      <c r="H54" s="185"/>
      <c r="I54" s="200">
        <v>38535.06</v>
      </c>
      <c r="J54" s="183"/>
      <c r="K54" s="277">
        <v>166985.26</v>
      </c>
      <c r="L54" s="277"/>
    </row>
    <row r="55" spans="1:12" ht="15" customHeight="1" outlineLevel="2" x14ac:dyDescent="0.2">
      <c r="A55" s="276" t="s">
        <v>207</v>
      </c>
      <c r="B55" s="276"/>
      <c r="C55" s="276"/>
      <c r="D55" s="277">
        <v>3217374379.2600002</v>
      </c>
      <c r="E55" s="277"/>
      <c r="F55" s="183"/>
      <c r="G55" s="277">
        <v>200613618.61000001</v>
      </c>
      <c r="H55" s="277"/>
      <c r="I55" s="200">
        <v>128720121.45999999</v>
      </c>
      <c r="J55" s="200">
        <v>3289267876.4099998</v>
      </c>
      <c r="K55" s="184"/>
      <c r="L55" s="185"/>
    </row>
    <row r="56" spans="1:12" ht="15" customHeight="1" outlineLevel="3" x14ac:dyDescent="0.2">
      <c r="A56" s="278" t="s">
        <v>208</v>
      </c>
      <c r="B56" s="278"/>
      <c r="C56" s="278"/>
      <c r="D56" s="277">
        <v>3588506450.3499999</v>
      </c>
      <c r="E56" s="277"/>
      <c r="F56" s="183"/>
      <c r="G56" s="277">
        <v>197722372.31999999</v>
      </c>
      <c r="H56" s="277"/>
      <c r="I56" s="200">
        <v>22871286.629999999</v>
      </c>
      <c r="J56" s="200">
        <v>3763357536.04</v>
      </c>
      <c r="K56" s="184"/>
      <c r="L56" s="185"/>
    </row>
    <row r="57" spans="1:12" ht="15" customHeight="1" x14ac:dyDescent="0.2">
      <c r="A57" s="282" t="s">
        <v>209</v>
      </c>
      <c r="B57" s="282"/>
      <c r="C57" s="282"/>
      <c r="D57" s="277">
        <v>3818059.86</v>
      </c>
      <c r="E57" s="277"/>
      <c r="F57" s="183"/>
      <c r="G57" s="277">
        <v>56826533.460000001</v>
      </c>
      <c r="H57" s="277"/>
      <c r="I57" s="200">
        <v>792678.58</v>
      </c>
      <c r="J57" s="200">
        <v>59851914.740000002</v>
      </c>
      <c r="K57" s="184"/>
      <c r="L57" s="185"/>
    </row>
    <row r="58" spans="1:12" ht="15" customHeight="1" outlineLevel="1" x14ac:dyDescent="0.2">
      <c r="A58" s="282" t="s">
        <v>210</v>
      </c>
      <c r="B58" s="282"/>
      <c r="C58" s="282"/>
      <c r="D58" s="277">
        <v>3584688390.4899998</v>
      </c>
      <c r="E58" s="277"/>
      <c r="F58" s="183"/>
      <c r="G58" s="277">
        <v>140895838.86000001</v>
      </c>
      <c r="H58" s="277"/>
      <c r="I58" s="200">
        <v>22078608.050000001</v>
      </c>
      <c r="J58" s="200">
        <v>3703505621.2999997</v>
      </c>
      <c r="K58" s="184"/>
      <c r="L58" s="185"/>
    </row>
    <row r="59" spans="1:12" ht="15" customHeight="1" outlineLevel="2" x14ac:dyDescent="0.2">
      <c r="A59" s="278" t="s">
        <v>211</v>
      </c>
      <c r="B59" s="278"/>
      <c r="C59" s="278"/>
      <c r="D59" s="184"/>
      <c r="E59" s="185"/>
      <c r="F59" s="200">
        <v>290270049.66000003</v>
      </c>
      <c r="G59" s="277">
        <v>2891246.29</v>
      </c>
      <c r="H59" s="277"/>
      <c r="I59" s="200">
        <v>102359760.81999999</v>
      </c>
      <c r="J59" s="183"/>
      <c r="K59" s="277">
        <v>389738564.19</v>
      </c>
      <c r="L59" s="277"/>
    </row>
    <row r="60" spans="1:12" ht="15" customHeight="1" outlineLevel="2" x14ac:dyDescent="0.2">
      <c r="A60" s="282" t="s">
        <v>212</v>
      </c>
      <c r="B60" s="282"/>
      <c r="C60" s="282"/>
      <c r="D60" s="184"/>
      <c r="E60" s="185"/>
      <c r="F60" s="200">
        <v>290270049.66000003</v>
      </c>
      <c r="G60" s="277">
        <v>2891246.29</v>
      </c>
      <c r="H60" s="277"/>
      <c r="I60" s="200">
        <v>102359760.81999999</v>
      </c>
      <c r="J60" s="183"/>
      <c r="K60" s="277">
        <v>389738564.19</v>
      </c>
      <c r="L60" s="277"/>
    </row>
    <row r="61" spans="1:12" ht="15" customHeight="1" outlineLevel="3" x14ac:dyDescent="0.2">
      <c r="A61" s="278" t="s">
        <v>654</v>
      </c>
      <c r="B61" s="278"/>
      <c r="C61" s="278"/>
      <c r="D61" s="184"/>
      <c r="E61" s="185"/>
      <c r="F61" s="200">
        <v>128078400.11</v>
      </c>
      <c r="G61" s="184"/>
      <c r="H61" s="185"/>
      <c r="I61" s="183"/>
      <c r="J61" s="183"/>
      <c r="K61" s="277">
        <v>128078400.11</v>
      </c>
      <c r="L61" s="277"/>
    </row>
    <row r="62" spans="1:12" ht="15" customHeight="1" outlineLevel="3" x14ac:dyDescent="0.2">
      <c r="A62" s="278" t="s">
        <v>213</v>
      </c>
      <c r="B62" s="278"/>
      <c r="C62" s="278"/>
      <c r="D62" s="277">
        <v>47216378.68</v>
      </c>
      <c r="E62" s="277"/>
      <c r="F62" s="183"/>
      <c r="G62" s="184"/>
      <c r="H62" s="185"/>
      <c r="I62" s="200">
        <v>3489074.01</v>
      </c>
      <c r="J62" s="200">
        <v>43727304.670000002</v>
      </c>
      <c r="K62" s="184"/>
      <c r="L62" s="185"/>
    </row>
    <row r="63" spans="1:12" ht="15" customHeight="1" outlineLevel="4" x14ac:dyDescent="0.2">
      <c r="A63" s="282" t="s">
        <v>214</v>
      </c>
      <c r="B63" s="282"/>
      <c r="C63" s="282"/>
      <c r="D63" s="277">
        <v>47216378.68</v>
      </c>
      <c r="E63" s="277"/>
      <c r="F63" s="183"/>
      <c r="G63" s="184"/>
      <c r="H63" s="185"/>
      <c r="I63" s="200">
        <v>3489074.01</v>
      </c>
      <c r="J63" s="200">
        <v>43727304.670000002</v>
      </c>
      <c r="K63" s="184"/>
      <c r="L63" s="185"/>
    </row>
    <row r="64" spans="1:12" ht="15" customHeight="1" outlineLevel="2" x14ac:dyDescent="0.2">
      <c r="A64" s="276" t="s">
        <v>215</v>
      </c>
      <c r="B64" s="276"/>
      <c r="C64" s="276"/>
      <c r="D64" s="277">
        <v>28838713.719999999</v>
      </c>
      <c r="E64" s="277"/>
      <c r="F64" s="183"/>
      <c r="G64" s="184"/>
      <c r="H64" s="185"/>
      <c r="I64" s="200">
        <v>1851172.77</v>
      </c>
      <c r="J64" s="200">
        <v>26987540.949999999</v>
      </c>
      <c r="K64" s="184"/>
      <c r="L64" s="185"/>
    </row>
    <row r="65" spans="1:12" ht="15" customHeight="1" outlineLevel="2" x14ac:dyDescent="0.2">
      <c r="A65" s="278" t="s">
        <v>216</v>
      </c>
      <c r="B65" s="278"/>
      <c r="C65" s="278"/>
      <c r="D65" s="277">
        <v>30463392.859999999</v>
      </c>
      <c r="E65" s="277"/>
      <c r="F65" s="183"/>
      <c r="G65" s="184"/>
      <c r="H65" s="185"/>
      <c r="I65" s="183"/>
      <c r="J65" s="200">
        <v>30463392.859999999</v>
      </c>
      <c r="K65" s="184"/>
      <c r="L65" s="185"/>
    </row>
    <row r="66" spans="1:12" ht="15" customHeight="1" outlineLevel="2" x14ac:dyDescent="0.2">
      <c r="A66" s="278" t="s">
        <v>217</v>
      </c>
      <c r="B66" s="278"/>
      <c r="C66" s="278"/>
      <c r="D66" s="184"/>
      <c r="E66" s="185"/>
      <c r="F66" s="200">
        <v>1624679.14</v>
      </c>
      <c r="G66" s="184"/>
      <c r="H66" s="185"/>
      <c r="I66" s="200">
        <v>1851172.77</v>
      </c>
      <c r="J66" s="183"/>
      <c r="K66" s="277">
        <v>3475851.91</v>
      </c>
      <c r="L66" s="277"/>
    </row>
    <row r="67" spans="1:12" ht="15" customHeight="1" outlineLevel="2" x14ac:dyDescent="0.2">
      <c r="A67" s="276" t="s">
        <v>220</v>
      </c>
      <c r="B67" s="276"/>
      <c r="C67" s="276"/>
      <c r="D67" s="277">
        <v>214795861.63999999</v>
      </c>
      <c r="E67" s="277"/>
      <c r="F67" s="183"/>
      <c r="G67" s="277">
        <v>236073493.34</v>
      </c>
      <c r="H67" s="277"/>
      <c r="I67" s="200">
        <v>206701168.06</v>
      </c>
      <c r="J67" s="200">
        <v>244168186.91999999</v>
      </c>
      <c r="K67" s="184"/>
      <c r="L67" s="185"/>
    </row>
    <row r="68" spans="1:12" ht="15" customHeight="1" outlineLevel="1" x14ac:dyDescent="0.2">
      <c r="A68" s="278" t="s">
        <v>642</v>
      </c>
      <c r="B68" s="278"/>
      <c r="C68" s="278"/>
      <c r="D68" s="277">
        <v>2120626.83</v>
      </c>
      <c r="E68" s="277"/>
      <c r="F68" s="183"/>
      <c r="G68" s="184"/>
      <c r="H68" s="185"/>
      <c r="I68" s="200">
        <v>184402.32</v>
      </c>
      <c r="J68" s="200">
        <v>1936224.51</v>
      </c>
      <c r="K68" s="184"/>
      <c r="L68" s="185"/>
    </row>
    <row r="69" spans="1:12" ht="15" customHeight="1" outlineLevel="2" x14ac:dyDescent="0.2">
      <c r="A69" s="278" t="s">
        <v>221</v>
      </c>
      <c r="B69" s="278"/>
      <c r="C69" s="278"/>
      <c r="D69" s="277">
        <v>212675234.81</v>
      </c>
      <c r="E69" s="277"/>
      <c r="F69" s="183"/>
      <c r="G69" s="277">
        <v>236073493.34</v>
      </c>
      <c r="H69" s="277"/>
      <c r="I69" s="200">
        <v>206516765.74000001</v>
      </c>
      <c r="J69" s="200">
        <v>242231962.41</v>
      </c>
      <c r="K69" s="184"/>
      <c r="L69" s="185"/>
    </row>
    <row r="70" spans="1:12" ht="15" customHeight="1" outlineLevel="3" x14ac:dyDescent="0.2">
      <c r="A70" s="282" t="s">
        <v>552</v>
      </c>
      <c r="B70" s="282"/>
      <c r="C70" s="282"/>
      <c r="D70" s="277">
        <v>158316789.58000001</v>
      </c>
      <c r="E70" s="277"/>
      <c r="F70" s="183"/>
      <c r="G70" s="277">
        <v>105342214.56999999</v>
      </c>
      <c r="H70" s="277"/>
      <c r="I70" s="200">
        <v>36455613.170000002</v>
      </c>
      <c r="J70" s="200">
        <v>227203390.97999999</v>
      </c>
      <c r="K70" s="184"/>
      <c r="L70" s="185"/>
    </row>
    <row r="71" spans="1:12" ht="15" customHeight="1" outlineLevel="3" x14ac:dyDescent="0.2">
      <c r="A71" s="282" t="s">
        <v>643</v>
      </c>
      <c r="B71" s="282"/>
      <c r="C71" s="282"/>
      <c r="D71" s="277">
        <v>41135374.159999996</v>
      </c>
      <c r="E71" s="277"/>
      <c r="F71" s="183"/>
      <c r="G71" s="277">
        <v>33206802.73</v>
      </c>
      <c r="H71" s="277"/>
      <c r="I71" s="200">
        <v>66413605.460000001</v>
      </c>
      <c r="J71" s="200">
        <v>7928571.4299999997</v>
      </c>
      <c r="K71" s="184"/>
      <c r="L71" s="185"/>
    </row>
    <row r="72" spans="1:12" ht="15" customHeight="1" outlineLevel="3" x14ac:dyDescent="0.2">
      <c r="A72" s="282" t="s">
        <v>222</v>
      </c>
      <c r="B72" s="282"/>
      <c r="C72" s="282"/>
      <c r="D72" s="277">
        <v>13223071.07</v>
      </c>
      <c r="E72" s="277"/>
      <c r="F72" s="183"/>
      <c r="G72" s="277">
        <v>97524476.040000007</v>
      </c>
      <c r="H72" s="277"/>
      <c r="I72" s="200">
        <v>103647547.11</v>
      </c>
      <c r="J72" s="200">
        <v>7100000</v>
      </c>
      <c r="K72" s="184"/>
      <c r="L72" s="185"/>
    </row>
    <row r="73" spans="1:12" ht="15" customHeight="1" outlineLevel="2" x14ac:dyDescent="0.2">
      <c r="A73" s="280" t="s">
        <v>223</v>
      </c>
      <c r="B73" s="280"/>
      <c r="C73" s="280"/>
      <c r="D73" s="184"/>
      <c r="E73" s="185"/>
      <c r="F73" s="200">
        <v>1790983733.6499999</v>
      </c>
      <c r="G73" s="277">
        <v>1471301684.6800001</v>
      </c>
      <c r="H73" s="277"/>
      <c r="I73" s="200">
        <v>1349422823.1600001</v>
      </c>
      <c r="J73" s="183"/>
      <c r="K73" s="277">
        <v>1669104872.1299999</v>
      </c>
      <c r="L73" s="277"/>
    </row>
    <row r="74" spans="1:12" ht="15" customHeight="1" outlineLevel="3" x14ac:dyDescent="0.2">
      <c r="A74" s="276" t="s">
        <v>224</v>
      </c>
      <c r="B74" s="276"/>
      <c r="C74" s="276"/>
      <c r="D74" s="184"/>
      <c r="E74" s="185"/>
      <c r="F74" s="200">
        <v>212182570.65000001</v>
      </c>
      <c r="G74" s="277">
        <v>125753146.56</v>
      </c>
      <c r="H74" s="277"/>
      <c r="I74" s="200">
        <v>87231784.040000007</v>
      </c>
      <c r="J74" s="183"/>
      <c r="K74" s="277">
        <v>173661208.13</v>
      </c>
      <c r="L74" s="277"/>
    </row>
    <row r="75" spans="1:12" ht="15" customHeight="1" outlineLevel="3" x14ac:dyDescent="0.2">
      <c r="A75" s="278" t="s">
        <v>644</v>
      </c>
      <c r="B75" s="278"/>
      <c r="C75" s="278"/>
      <c r="D75" s="184"/>
      <c r="E75" s="185"/>
      <c r="F75" s="200">
        <v>112179361.20999999</v>
      </c>
      <c r="G75" s="277">
        <v>11093.59</v>
      </c>
      <c r="H75" s="277"/>
      <c r="I75" s="183"/>
      <c r="J75" s="183"/>
      <c r="K75" s="277">
        <v>112168267.62</v>
      </c>
      <c r="L75" s="277"/>
    </row>
    <row r="76" spans="1:12" ht="15" customHeight="1" outlineLevel="1" x14ac:dyDescent="0.2">
      <c r="A76" s="282" t="s">
        <v>645</v>
      </c>
      <c r="B76" s="282"/>
      <c r="C76" s="282"/>
      <c r="D76" s="184"/>
      <c r="E76" s="185"/>
      <c r="F76" s="200">
        <v>112179361.20999999</v>
      </c>
      <c r="G76" s="277">
        <v>11093.59</v>
      </c>
      <c r="H76" s="277"/>
      <c r="I76" s="183"/>
      <c r="J76" s="183"/>
      <c r="K76" s="277">
        <v>112168267.62</v>
      </c>
      <c r="L76" s="277"/>
    </row>
    <row r="77" spans="1:12" ht="15" customHeight="1" outlineLevel="2" x14ac:dyDescent="0.2">
      <c r="A77" s="278" t="s">
        <v>225</v>
      </c>
      <c r="B77" s="278"/>
      <c r="C77" s="278"/>
      <c r="D77" s="184"/>
      <c r="E77" s="185"/>
      <c r="F77" s="200">
        <v>4832998.17</v>
      </c>
      <c r="G77" s="277">
        <v>18195364</v>
      </c>
      <c r="H77" s="277"/>
      <c r="I77" s="200">
        <v>17932970</v>
      </c>
      <c r="J77" s="183"/>
      <c r="K77" s="277">
        <v>4570604.17</v>
      </c>
      <c r="L77" s="277"/>
    </row>
    <row r="78" spans="1:12" ht="15" customHeight="1" outlineLevel="2" x14ac:dyDescent="0.2">
      <c r="A78" s="278" t="s">
        <v>226</v>
      </c>
      <c r="B78" s="278"/>
      <c r="C78" s="278"/>
      <c r="D78" s="184"/>
      <c r="E78" s="185"/>
      <c r="F78" s="200">
        <v>33956488.979999997</v>
      </c>
      <c r="G78" s="277">
        <v>34028977.659999996</v>
      </c>
      <c r="H78" s="277"/>
      <c r="I78" s="200">
        <v>85046.19</v>
      </c>
      <c r="J78" s="183"/>
      <c r="K78" s="277">
        <v>12557.51</v>
      </c>
      <c r="L78" s="277"/>
    </row>
    <row r="79" spans="1:12" ht="15" customHeight="1" outlineLevel="2" x14ac:dyDescent="0.2">
      <c r="A79" s="282" t="s">
        <v>227</v>
      </c>
      <c r="B79" s="282"/>
      <c r="C79" s="282"/>
      <c r="D79" s="184"/>
      <c r="E79" s="185"/>
      <c r="F79" s="183"/>
      <c r="G79" s="277">
        <v>12085.68</v>
      </c>
      <c r="H79" s="277"/>
      <c r="I79" s="200">
        <v>12085.69</v>
      </c>
      <c r="J79" s="183"/>
      <c r="K79" s="283">
        <v>0.01</v>
      </c>
      <c r="L79" s="283"/>
    </row>
    <row r="80" spans="1:12" ht="15" customHeight="1" outlineLevel="3" x14ac:dyDescent="0.2">
      <c r="A80" s="282" t="s">
        <v>228</v>
      </c>
      <c r="B80" s="282"/>
      <c r="C80" s="282"/>
      <c r="D80" s="184"/>
      <c r="E80" s="185"/>
      <c r="F80" s="200">
        <v>33956488.979999997</v>
      </c>
      <c r="G80" s="277">
        <v>34016891.979999997</v>
      </c>
      <c r="H80" s="277"/>
      <c r="I80" s="200">
        <v>72960.5</v>
      </c>
      <c r="J80" s="183"/>
      <c r="K80" s="277">
        <v>12557.5</v>
      </c>
      <c r="L80" s="277"/>
    </row>
    <row r="81" spans="1:12" ht="15" customHeight="1" outlineLevel="3" x14ac:dyDescent="0.2">
      <c r="A81" s="281" t="s">
        <v>229</v>
      </c>
      <c r="B81" s="281"/>
      <c r="C81" s="281"/>
      <c r="D81" s="184"/>
      <c r="E81" s="185"/>
      <c r="F81" s="200">
        <v>262677</v>
      </c>
      <c r="G81" s="277">
        <v>323080</v>
      </c>
      <c r="H81" s="277"/>
      <c r="I81" s="200">
        <v>60403</v>
      </c>
      <c r="J81" s="183"/>
      <c r="K81" s="184"/>
      <c r="L81" s="185"/>
    </row>
    <row r="82" spans="1:12" ht="15" customHeight="1" outlineLevel="3" x14ac:dyDescent="0.2">
      <c r="A82" s="281" t="s">
        <v>554</v>
      </c>
      <c r="B82" s="281"/>
      <c r="C82" s="281"/>
      <c r="D82" s="184"/>
      <c r="E82" s="185"/>
      <c r="F82" s="200">
        <v>33693811.979999997</v>
      </c>
      <c r="G82" s="277">
        <v>33693811.979999997</v>
      </c>
      <c r="H82" s="277"/>
      <c r="I82" s="200">
        <v>12557.5</v>
      </c>
      <c r="J82" s="183"/>
      <c r="K82" s="277">
        <v>12557.5</v>
      </c>
      <c r="L82" s="277"/>
    </row>
    <row r="83" spans="1:12" ht="15" customHeight="1" outlineLevel="4" x14ac:dyDescent="0.2">
      <c r="A83" s="278" t="s">
        <v>230</v>
      </c>
      <c r="B83" s="278"/>
      <c r="C83" s="278"/>
      <c r="D83" s="184"/>
      <c r="E83" s="185"/>
      <c r="F83" s="200">
        <v>3514252.31</v>
      </c>
      <c r="G83" s="277">
        <v>14301338.310000001</v>
      </c>
      <c r="H83" s="277"/>
      <c r="I83" s="200">
        <v>14499845</v>
      </c>
      <c r="J83" s="183"/>
      <c r="K83" s="277">
        <v>3712759</v>
      </c>
      <c r="L83" s="277"/>
    </row>
    <row r="84" spans="1:12" ht="15" customHeight="1" outlineLevel="1" x14ac:dyDescent="0.2">
      <c r="A84" s="278" t="s">
        <v>555</v>
      </c>
      <c r="B84" s="278"/>
      <c r="C84" s="278"/>
      <c r="D84" s="184"/>
      <c r="E84" s="185"/>
      <c r="F84" s="183"/>
      <c r="G84" s="277">
        <v>2656</v>
      </c>
      <c r="H84" s="277"/>
      <c r="I84" s="200">
        <v>2656</v>
      </c>
      <c r="J84" s="183"/>
      <c r="K84" s="184"/>
      <c r="L84" s="185"/>
    </row>
    <row r="85" spans="1:12" ht="15" customHeight="1" outlineLevel="2" x14ac:dyDescent="0.2">
      <c r="A85" s="278" t="s">
        <v>231</v>
      </c>
      <c r="B85" s="278"/>
      <c r="C85" s="278"/>
      <c r="D85" s="184"/>
      <c r="E85" s="185"/>
      <c r="F85" s="200">
        <v>6303</v>
      </c>
      <c r="G85" s="184"/>
      <c r="H85" s="185"/>
      <c r="I85" s="183"/>
      <c r="J85" s="183"/>
      <c r="K85" s="277">
        <v>6303</v>
      </c>
      <c r="L85" s="277"/>
    </row>
    <row r="86" spans="1:12" ht="15" customHeight="1" outlineLevel="1" x14ac:dyDescent="0.2">
      <c r="A86" s="278" t="s">
        <v>232</v>
      </c>
      <c r="B86" s="278"/>
      <c r="C86" s="278"/>
      <c r="D86" s="184"/>
      <c r="E86" s="185"/>
      <c r="F86" s="183"/>
      <c r="G86" s="277">
        <v>1087215</v>
      </c>
      <c r="H86" s="277"/>
      <c r="I86" s="200">
        <v>1087215</v>
      </c>
      <c r="J86" s="183"/>
      <c r="K86" s="184"/>
      <c r="L86" s="185"/>
    </row>
    <row r="87" spans="1:12" ht="15" customHeight="1" outlineLevel="2" x14ac:dyDescent="0.2">
      <c r="A87" s="278" t="s">
        <v>233</v>
      </c>
      <c r="B87" s="278"/>
      <c r="C87" s="278"/>
      <c r="D87" s="184"/>
      <c r="E87" s="185"/>
      <c r="F87" s="200">
        <v>57693166.979999997</v>
      </c>
      <c r="G87" s="277">
        <v>58126502</v>
      </c>
      <c r="H87" s="277"/>
      <c r="I87" s="200">
        <v>53624051.850000001</v>
      </c>
      <c r="J87" s="183"/>
      <c r="K87" s="277">
        <v>53190716.829999998</v>
      </c>
      <c r="L87" s="277"/>
    </row>
    <row r="88" spans="1:12" ht="15" customHeight="1" x14ac:dyDescent="0.2">
      <c r="A88" s="276" t="s">
        <v>234</v>
      </c>
      <c r="B88" s="276"/>
      <c r="C88" s="276"/>
      <c r="D88" s="184"/>
      <c r="E88" s="185"/>
      <c r="F88" s="200">
        <v>10046647.449999999</v>
      </c>
      <c r="G88" s="277">
        <v>35016313.57</v>
      </c>
      <c r="H88" s="277"/>
      <c r="I88" s="200">
        <v>34985373</v>
      </c>
      <c r="J88" s="183"/>
      <c r="K88" s="277">
        <v>10015706.880000001</v>
      </c>
      <c r="L88" s="277"/>
    </row>
    <row r="89" spans="1:12" ht="15" customHeight="1" outlineLevel="1" x14ac:dyDescent="0.2">
      <c r="A89" s="278" t="s">
        <v>235</v>
      </c>
      <c r="B89" s="278"/>
      <c r="C89" s="278"/>
      <c r="D89" s="184"/>
      <c r="E89" s="185"/>
      <c r="F89" s="200">
        <v>3081527.88</v>
      </c>
      <c r="G89" s="277">
        <v>11183407</v>
      </c>
      <c r="H89" s="277"/>
      <c r="I89" s="200">
        <v>11530316</v>
      </c>
      <c r="J89" s="183"/>
      <c r="K89" s="277">
        <v>3428436.88</v>
      </c>
      <c r="L89" s="277"/>
    </row>
    <row r="90" spans="1:12" ht="15" customHeight="1" outlineLevel="2" x14ac:dyDescent="0.2">
      <c r="A90" s="282" t="s">
        <v>236</v>
      </c>
      <c r="B90" s="282"/>
      <c r="C90" s="282"/>
      <c r="D90" s="184"/>
      <c r="E90" s="185"/>
      <c r="F90" s="200">
        <v>1509238.13</v>
      </c>
      <c r="G90" s="277">
        <v>4884472</v>
      </c>
      <c r="H90" s="277"/>
      <c r="I90" s="200">
        <v>4831876</v>
      </c>
      <c r="J90" s="183"/>
      <c r="K90" s="277">
        <v>1456642.13</v>
      </c>
      <c r="L90" s="277"/>
    </row>
    <row r="91" spans="1:12" ht="15" customHeight="1" outlineLevel="1" x14ac:dyDescent="0.2">
      <c r="A91" s="282" t="s">
        <v>237</v>
      </c>
      <c r="B91" s="282"/>
      <c r="C91" s="282"/>
      <c r="D91" s="184"/>
      <c r="E91" s="185"/>
      <c r="F91" s="200">
        <v>553795</v>
      </c>
      <c r="G91" s="277">
        <v>2969852</v>
      </c>
      <c r="H91" s="277"/>
      <c r="I91" s="200">
        <v>3413719</v>
      </c>
      <c r="J91" s="183"/>
      <c r="K91" s="277">
        <v>997662</v>
      </c>
      <c r="L91" s="277"/>
    </row>
    <row r="92" spans="1:12" ht="15" customHeight="1" outlineLevel="2" x14ac:dyDescent="0.2">
      <c r="A92" s="282" t="s">
        <v>238</v>
      </c>
      <c r="B92" s="282"/>
      <c r="C92" s="282"/>
      <c r="D92" s="184"/>
      <c r="E92" s="185"/>
      <c r="F92" s="200">
        <v>1018494.75</v>
      </c>
      <c r="G92" s="277">
        <v>3329083</v>
      </c>
      <c r="H92" s="277"/>
      <c r="I92" s="200">
        <v>3284721</v>
      </c>
      <c r="J92" s="183"/>
      <c r="K92" s="277">
        <v>974132.75</v>
      </c>
      <c r="L92" s="277"/>
    </row>
    <row r="93" spans="1:12" ht="15" customHeight="1" outlineLevel="1" x14ac:dyDescent="0.2">
      <c r="A93" s="278" t="s">
        <v>239</v>
      </c>
      <c r="B93" s="278"/>
      <c r="C93" s="278"/>
      <c r="D93" s="184"/>
      <c r="E93" s="185"/>
      <c r="F93" s="200">
        <v>6965119.5700000003</v>
      </c>
      <c r="G93" s="277">
        <v>23812906.57</v>
      </c>
      <c r="H93" s="277"/>
      <c r="I93" s="200">
        <v>23435057</v>
      </c>
      <c r="J93" s="183"/>
      <c r="K93" s="277">
        <v>6587270</v>
      </c>
      <c r="L93" s="277"/>
    </row>
    <row r="94" spans="1:12" ht="15" customHeight="1" outlineLevel="2" x14ac:dyDescent="0.2">
      <c r="A94" s="282" t="s">
        <v>240</v>
      </c>
      <c r="B94" s="282"/>
      <c r="C94" s="282"/>
      <c r="D94" s="184"/>
      <c r="E94" s="185"/>
      <c r="F94" s="200">
        <v>5855439.5700000003</v>
      </c>
      <c r="G94" s="277">
        <v>20189484.57</v>
      </c>
      <c r="H94" s="277"/>
      <c r="I94" s="200">
        <v>19918836</v>
      </c>
      <c r="J94" s="183"/>
      <c r="K94" s="277">
        <v>5584791</v>
      </c>
      <c r="L94" s="277"/>
    </row>
    <row r="95" spans="1:12" ht="15" customHeight="1" outlineLevel="1" x14ac:dyDescent="0.2">
      <c r="A95" s="282" t="s">
        <v>241</v>
      </c>
      <c r="B95" s="282"/>
      <c r="C95" s="282"/>
      <c r="D95" s="184"/>
      <c r="E95" s="185"/>
      <c r="F95" s="200">
        <v>1109680</v>
      </c>
      <c r="G95" s="277">
        <v>3623422</v>
      </c>
      <c r="H95" s="277"/>
      <c r="I95" s="200">
        <v>3516221</v>
      </c>
      <c r="J95" s="183"/>
      <c r="K95" s="277">
        <v>1002479</v>
      </c>
      <c r="L95" s="277"/>
    </row>
    <row r="96" spans="1:12" ht="15" customHeight="1" outlineLevel="2" x14ac:dyDescent="0.2">
      <c r="A96" s="278" t="s">
        <v>556</v>
      </c>
      <c r="B96" s="278"/>
      <c r="C96" s="278"/>
      <c r="D96" s="184"/>
      <c r="E96" s="185"/>
      <c r="F96" s="183"/>
      <c r="G96" s="277">
        <v>20000</v>
      </c>
      <c r="H96" s="277"/>
      <c r="I96" s="200">
        <v>20000</v>
      </c>
      <c r="J96" s="183"/>
      <c r="K96" s="184"/>
      <c r="L96" s="185"/>
    </row>
    <row r="97" spans="1:12" ht="15" customHeight="1" x14ac:dyDescent="0.2">
      <c r="A97" s="276" t="s">
        <v>242</v>
      </c>
      <c r="B97" s="276"/>
      <c r="C97" s="276"/>
      <c r="D97" s="184"/>
      <c r="E97" s="185"/>
      <c r="F97" s="200">
        <v>1392762316.2700002</v>
      </c>
      <c r="G97" s="277">
        <v>1246558087.1800001</v>
      </c>
      <c r="H97" s="277"/>
      <c r="I97" s="200">
        <v>1197311444.54</v>
      </c>
      <c r="J97" s="183"/>
      <c r="K97" s="277">
        <v>1343515673.6300001</v>
      </c>
      <c r="L97" s="277"/>
    </row>
    <row r="98" spans="1:12" ht="15" customHeight="1" outlineLevel="1" x14ac:dyDescent="0.2">
      <c r="A98" s="278" t="s">
        <v>243</v>
      </c>
      <c r="B98" s="278"/>
      <c r="C98" s="278"/>
      <c r="D98" s="184"/>
      <c r="E98" s="185"/>
      <c r="F98" s="200">
        <v>1353619244.29</v>
      </c>
      <c r="G98" s="277">
        <v>1018727722.54</v>
      </c>
      <c r="H98" s="277"/>
      <c r="I98" s="200">
        <v>961595398.38</v>
      </c>
      <c r="J98" s="183"/>
      <c r="K98" s="277">
        <v>1296486920.1299999</v>
      </c>
      <c r="L98" s="277"/>
    </row>
    <row r="99" spans="1:12" ht="15" customHeight="1" outlineLevel="2" x14ac:dyDescent="0.2">
      <c r="A99" s="278" t="s">
        <v>244</v>
      </c>
      <c r="B99" s="278"/>
      <c r="C99" s="278"/>
      <c r="D99" s="184"/>
      <c r="E99" s="185"/>
      <c r="F99" s="200">
        <v>35229510.520000003</v>
      </c>
      <c r="G99" s="277">
        <v>216058918.81999999</v>
      </c>
      <c r="H99" s="277"/>
      <c r="I99" s="200">
        <v>226147305.94</v>
      </c>
      <c r="J99" s="183"/>
      <c r="K99" s="277">
        <v>45317897.640000001</v>
      </c>
      <c r="L99" s="277"/>
    </row>
    <row r="100" spans="1:12" ht="15" customHeight="1" outlineLevel="1" x14ac:dyDescent="0.2">
      <c r="A100" s="278" t="s">
        <v>245</v>
      </c>
      <c r="B100" s="278"/>
      <c r="C100" s="278"/>
      <c r="D100" s="184"/>
      <c r="E100" s="185"/>
      <c r="F100" s="200">
        <v>3913561.46</v>
      </c>
      <c r="G100" s="277">
        <v>11771445.82</v>
      </c>
      <c r="H100" s="277"/>
      <c r="I100" s="200">
        <v>9568740.2200000007</v>
      </c>
      <c r="J100" s="183"/>
      <c r="K100" s="277">
        <v>1710855.86</v>
      </c>
      <c r="L100" s="277"/>
    </row>
    <row r="101" spans="1:12" ht="15" customHeight="1" outlineLevel="2" x14ac:dyDescent="0.2">
      <c r="A101" s="282" t="s">
        <v>246</v>
      </c>
      <c r="B101" s="282"/>
      <c r="C101" s="282"/>
      <c r="D101" s="184"/>
      <c r="E101" s="185"/>
      <c r="F101" s="200">
        <v>689021.77</v>
      </c>
      <c r="G101" s="277">
        <v>2457558.66</v>
      </c>
      <c r="H101" s="277"/>
      <c r="I101" s="200">
        <v>2407956.5699999998</v>
      </c>
      <c r="J101" s="183"/>
      <c r="K101" s="277">
        <v>639419.68000000005</v>
      </c>
      <c r="L101" s="277"/>
    </row>
    <row r="102" spans="1:12" ht="15" customHeight="1" outlineLevel="2" x14ac:dyDescent="0.2">
      <c r="A102" s="282" t="s">
        <v>247</v>
      </c>
      <c r="B102" s="282"/>
      <c r="C102" s="282"/>
      <c r="D102" s="184"/>
      <c r="E102" s="185"/>
      <c r="F102" s="201">
        <v>45</v>
      </c>
      <c r="G102" s="277">
        <v>15135</v>
      </c>
      <c r="H102" s="277"/>
      <c r="I102" s="200">
        <v>15135</v>
      </c>
      <c r="J102" s="183"/>
      <c r="K102" s="283">
        <v>45</v>
      </c>
      <c r="L102" s="283"/>
    </row>
    <row r="103" spans="1:12" ht="15" customHeight="1" x14ac:dyDescent="0.2">
      <c r="A103" s="282" t="s">
        <v>248</v>
      </c>
      <c r="B103" s="282"/>
      <c r="C103" s="282"/>
      <c r="D103" s="184"/>
      <c r="E103" s="185"/>
      <c r="F103" s="200">
        <v>3224494.69</v>
      </c>
      <c r="G103" s="277">
        <v>9298752.1600000001</v>
      </c>
      <c r="H103" s="277"/>
      <c r="I103" s="200">
        <v>7145648.6500000004</v>
      </c>
      <c r="J103" s="183"/>
      <c r="K103" s="277">
        <v>1071391.18</v>
      </c>
      <c r="L103" s="277"/>
    </row>
    <row r="104" spans="1:12" ht="15" customHeight="1" outlineLevel="1" x14ac:dyDescent="0.2">
      <c r="A104" s="281" t="s">
        <v>249</v>
      </c>
      <c r="B104" s="281"/>
      <c r="C104" s="281"/>
      <c r="D104" s="184"/>
      <c r="E104" s="185"/>
      <c r="F104" s="200">
        <v>3224494.69</v>
      </c>
      <c r="G104" s="277">
        <v>9298752.1600000001</v>
      </c>
      <c r="H104" s="277"/>
      <c r="I104" s="200">
        <v>7145648.6500000004</v>
      </c>
      <c r="J104" s="183"/>
      <c r="K104" s="277">
        <v>1071391.18</v>
      </c>
      <c r="L104" s="277"/>
    </row>
    <row r="105" spans="1:12" ht="15" customHeight="1" outlineLevel="2" x14ac:dyDescent="0.2">
      <c r="A105" s="276" t="s">
        <v>250</v>
      </c>
      <c r="B105" s="276"/>
      <c r="C105" s="276"/>
      <c r="D105" s="184"/>
      <c r="E105" s="185"/>
      <c r="F105" s="200">
        <v>84129791.519999996</v>
      </c>
      <c r="G105" s="277">
        <v>18233529.23</v>
      </c>
      <c r="H105" s="277"/>
      <c r="I105" s="200">
        <v>21815693.600000001</v>
      </c>
      <c r="J105" s="183"/>
      <c r="K105" s="277">
        <v>87711955.890000001</v>
      </c>
      <c r="L105" s="277"/>
    </row>
    <row r="106" spans="1:12" ht="15" customHeight="1" outlineLevel="1" x14ac:dyDescent="0.2">
      <c r="A106" s="278" t="s">
        <v>251</v>
      </c>
      <c r="B106" s="278"/>
      <c r="C106" s="278"/>
      <c r="D106" s="184"/>
      <c r="E106" s="185"/>
      <c r="F106" s="200">
        <v>33287091.52</v>
      </c>
      <c r="G106" s="277">
        <v>14711340.630000001</v>
      </c>
      <c r="H106" s="277"/>
      <c r="I106" s="200">
        <v>21815693.600000001</v>
      </c>
      <c r="J106" s="183"/>
      <c r="K106" s="277">
        <v>40391444.490000002</v>
      </c>
      <c r="L106" s="277"/>
    </row>
    <row r="107" spans="1:12" ht="15" customHeight="1" outlineLevel="2" x14ac:dyDescent="0.2">
      <c r="A107" s="278" t="s">
        <v>557</v>
      </c>
      <c r="B107" s="278"/>
      <c r="C107" s="278"/>
      <c r="D107" s="184"/>
      <c r="E107" s="185"/>
      <c r="F107" s="200">
        <v>50842700</v>
      </c>
      <c r="G107" s="277">
        <v>3522188.6</v>
      </c>
      <c r="H107" s="277"/>
      <c r="I107" s="183"/>
      <c r="J107" s="183"/>
      <c r="K107" s="277">
        <v>47320511.399999999</v>
      </c>
      <c r="L107" s="277"/>
    </row>
    <row r="108" spans="1:12" ht="15" customHeight="1" outlineLevel="1" x14ac:dyDescent="0.2">
      <c r="A108" s="276" t="s">
        <v>252</v>
      </c>
      <c r="B108" s="276"/>
      <c r="C108" s="276"/>
      <c r="D108" s="184"/>
      <c r="E108" s="185"/>
      <c r="F108" s="200">
        <v>91862407.760000005</v>
      </c>
      <c r="G108" s="277">
        <v>45740608.140000001</v>
      </c>
      <c r="H108" s="277"/>
      <c r="I108" s="200">
        <v>8078527.9800000004</v>
      </c>
      <c r="J108" s="183"/>
      <c r="K108" s="277">
        <v>54200327.600000001</v>
      </c>
      <c r="L108" s="277"/>
    </row>
    <row r="109" spans="1:12" ht="15" customHeight="1" outlineLevel="2" x14ac:dyDescent="0.2">
      <c r="A109" s="278" t="s">
        <v>549</v>
      </c>
      <c r="B109" s="278"/>
      <c r="C109" s="278"/>
      <c r="D109" s="184"/>
      <c r="E109" s="185"/>
      <c r="F109" s="200">
        <v>77906111.689999998</v>
      </c>
      <c r="G109" s="277">
        <v>42020608.140000001</v>
      </c>
      <c r="H109" s="277"/>
      <c r="I109" s="200">
        <v>8005349.6399999997</v>
      </c>
      <c r="J109" s="183"/>
      <c r="K109" s="277">
        <v>43890853.189999998</v>
      </c>
      <c r="L109" s="277"/>
    </row>
    <row r="110" spans="1:12" ht="15" customHeight="1" outlineLevel="2" x14ac:dyDescent="0.2">
      <c r="A110" s="278" t="s">
        <v>253</v>
      </c>
      <c r="B110" s="278"/>
      <c r="C110" s="278"/>
      <c r="D110" s="184"/>
      <c r="E110" s="185"/>
      <c r="F110" s="200">
        <v>13956296.07</v>
      </c>
      <c r="G110" s="277">
        <v>3720000</v>
      </c>
      <c r="H110" s="277"/>
      <c r="I110" s="200">
        <v>73178.34</v>
      </c>
      <c r="J110" s="183"/>
      <c r="K110" s="277">
        <v>10309474.41</v>
      </c>
      <c r="L110" s="277"/>
    </row>
    <row r="111" spans="1:12" ht="15" customHeight="1" x14ac:dyDescent="0.2">
      <c r="A111" s="280" t="s">
        <v>558</v>
      </c>
      <c r="B111" s="280"/>
      <c r="C111" s="280"/>
      <c r="D111" s="184"/>
      <c r="E111" s="185"/>
      <c r="F111" s="200">
        <v>476811532.88</v>
      </c>
      <c r="G111" s="184"/>
      <c r="H111" s="185"/>
      <c r="I111" s="200">
        <v>8247837.5999999996</v>
      </c>
      <c r="J111" s="183"/>
      <c r="K111" s="277">
        <v>485059370.48000002</v>
      </c>
      <c r="L111" s="277"/>
    </row>
    <row r="112" spans="1:12" ht="15" customHeight="1" outlineLevel="1" x14ac:dyDescent="0.2">
      <c r="A112" s="276" t="s">
        <v>559</v>
      </c>
      <c r="B112" s="276"/>
      <c r="C112" s="276"/>
      <c r="D112" s="184"/>
      <c r="E112" s="185"/>
      <c r="F112" s="200">
        <v>398119204.74000001</v>
      </c>
      <c r="G112" s="184"/>
      <c r="H112" s="185"/>
      <c r="I112" s="200">
        <v>8247837.5999999996</v>
      </c>
      <c r="J112" s="183"/>
      <c r="K112" s="277">
        <v>406367042.33999997</v>
      </c>
      <c r="L112" s="277"/>
    </row>
    <row r="113" spans="1:14" ht="15" customHeight="1" outlineLevel="2" x14ac:dyDescent="0.2">
      <c r="A113" s="278" t="s">
        <v>560</v>
      </c>
      <c r="B113" s="278"/>
      <c r="C113" s="278"/>
      <c r="D113" s="184"/>
      <c r="E113" s="185"/>
      <c r="F113" s="200">
        <v>398119204.74000001</v>
      </c>
      <c r="G113" s="184"/>
      <c r="H113" s="185"/>
      <c r="I113" s="200">
        <v>8247837.5999999996</v>
      </c>
      <c r="J113" s="183"/>
      <c r="K113" s="277">
        <v>406367042.33999997</v>
      </c>
      <c r="L113" s="277"/>
    </row>
    <row r="114" spans="1:14" ht="15" customHeight="1" outlineLevel="1" x14ac:dyDescent="0.2">
      <c r="A114" s="276" t="s">
        <v>646</v>
      </c>
      <c r="B114" s="276"/>
      <c r="C114" s="276"/>
      <c r="D114" s="184"/>
      <c r="E114" s="185"/>
      <c r="F114" s="200">
        <v>39452075.280000001</v>
      </c>
      <c r="G114" s="184"/>
      <c r="H114" s="185"/>
      <c r="I114" s="183"/>
      <c r="J114" s="183"/>
      <c r="K114" s="277">
        <v>39452075.280000001</v>
      </c>
      <c r="L114" s="277"/>
    </row>
    <row r="115" spans="1:14" ht="15" customHeight="1" outlineLevel="2" x14ac:dyDescent="0.2">
      <c r="A115" s="278" t="s">
        <v>647</v>
      </c>
      <c r="B115" s="278"/>
      <c r="C115" s="278"/>
      <c r="D115" s="184"/>
      <c r="E115" s="185"/>
      <c r="F115" s="200">
        <v>39452075.280000001</v>
      </c>
      <c r="G115" s="184"/>
      <c r="H115" s="185"/>
      <c r="I115" s="183"/>
      <c r="J115" s="183"/>
      <c r="K115" s="277">
        <v>39452075.280000001</v>
      </c>
      <c r="L115" s="277"/>
    </row>
    <row r="116" spans="1:14" ht="15" customHeight="1" x14ac:dyDescent="0.2">
      <c r="A116" s="276" t="s">
        <v>655</v>
      </c>
      <c r="B116" s="276"/>
      <c r="C116" s="276"/>
      <c r="D116" s="184"/>
      <c r="E116" s="185"/>
      <c r="F116" s="200">
        <v>39240252.859999999</v>
      </c>
      <c r="G116" s="184"/>
      <c r="H116" s="185"/>
      <c r="I116" s="183"/>
      <c r="J116" s="183"/>
      <c r="K116" s="277">
        <v>39240252.859999999</v>
      </c>
      <c r="L116" s="277"/>
    </row>
    <row r="117" spans="1:14" ht="12" customHeight="1" x14ac:dyDescent="0.2">
      <c r="A117" s="278" t="s">
        <v>656</v>
      </c>
      <c r="B117" s="278"/>
      <c r="C117" s="278"/>
      <c r="D117" s="184"/>
      <c r="E117" s="185"/>
      <c r="F117" s="200">
        <v>39240252.859999999</v>
      </c>
      <c r="G117" s="184"/>
      <c r="H117" s="185"/>
      <c r="I117" s="183"/>
      <c r="J117" s="183"/>
      <c r="K117" s="277">
        <v>39240252.859999999</v>
      </c>
      <c r="L117" s="277"/>
    </row>
    <row r="118" spans="1:14" ht="15" customHeight="1" x14ac:dyDescent="0.2">
      <c r="A118" s="280" t="s">
        <v>254</v>
      </c>
      <c r="B118" s="280"/>
      <c r="C118" s="280"/>
      <c r="D118" s="184"/>
      <c r="E118" s="185"/>
      <c r="F118" s="200">
        <v>6113623443.4800005</v>
      </c>
      <c r="G118" s="277">
        <v>934337388.85000002</v>
      </c>
      <c r="H118" s="277"/>
      <c r="I118" s="200">
        <v>1362415104.2099998</v>
      </c>
      <c r="J118" s="183"/>
      <c r="K118" s="277">
        <v>6541701158.8400002</v>
      </c>
      <c r="L118" s="277"/>
    </row>
    <row r="119" spans="1:14" ht="15" customHeight="1" x14ac:dyDescent="0.2">
      <c r="A119" s="276" t="s">
        <v>255</v>
      </c>
      <c r="B119" s="276"/>
      <c r="C119" s="276"/>
      <c r="D119" s="184"/>
      <c r="E119" s="185"/>
      <c r="F119" s="200">
        <v>10000000000</v>
      </c>
      <c r="G119" s="184"/>
      <c r="H119" s="185"/>
      <c r="I119" s="183"/>
      <c r="J119" s="183"/>
      <c r="K119" s="277">
        <v>10000000000</v>
      </c>
      <c r="L119" s="277"/>
    </row>
    <row r="120" spans="1:14" ht="15" customHeight="1" x14ac:dyDescent="0.2">
      <c r="A120" s="278" t="s">
        <v>256</v>
      </c>
      <c r="B120" s="278"/>
      <c r="C120" s="278"/>
      <c r="D120" s="184"/>
      <c r="E120" s="185"/>
      <c r="F120" s="200">
        <v>10000000000</v>
      </c>
      <c r="G120" s="184"/>
      <c r="H120" s="185"/>
      <c r="I120" s="183"/>
      <c r="J120" s="183"/>
      <c r="K120" s="277">
        <v>10000000000</v>
      </c>
      <c r="L120" s="277"/>
    </row>
    <row r="121" spans="1:14" ht="15" customHeight="1" x14ac:dyDescent="0.2">
      <c r="A121" s="276" t="s">
        <v>257</v>
      </c>
      <c r="B121" s="276"/>
      <c r="C121" s="276"/>
      <c r="D121" s="277">
        <v>4500000000</v>
      </c>
      <c r="E121" s="277"/>
      <c r="F121" s="183"/>
      <c r="G121" s="184"/>
      <c r="H121" s="185"/>
      <c r="I121" s="183"/>
      <c r="J121" s="200">
        <v>4500000000</v>
      </c>
      <c r="K121" s="184"/>
      <c r="L121" s="185"/>
    </row>
    <row r="122" spans="1:14" ht="15" customHeight="1" x14ac:dyDescent="0.2">
      <c r="A122" s="278" t="s">
        <v>258</v>
      </c>
      <c r="B122" s="278"/>
      <c r="C122" s="278"/>
      <c r="D122" s="277">
        <v>4500000000</v>
      </c>
      <c r="E122" s="277"/>
      <c r="F122" s="183"/>
      <c r="G122" s="184"/>
      <c r="H122" s="185"/>
      <c r="I122" s="183"/>
      <c r="J122" s="200">
        <v>4500000000</v>
      </c>
      <c r="K122" s="184"/>
      <c r="L122" s="185"/>
    </row>
    <row r="123" spans="1:14" ht="15" customHeight="1" x14ac:dyDescent="0.2">
      <c r="A123" s="276" t="s">
        <v>259</v>
      </c>
      <c r="B123" s="276"/>
      <c r="C123" s="276"/>
      <c r="D123" s="184"/>
      <c r="E123" s="185"/>
      <c r="F123" s="200">
        <v>613623443.48000002</v>
      </c>
      <c r="G123" s="184"/>
      <c r="H123" s="185"/>
      <c r="I123" s="183"/>
      <c r="J123" s="183"/>
      <c r="K123" s="277">
        <v>613623443.48000002</v>
      </c>
      <c r="L123" s="277"/>
    </row>
    <row r="124" spans="1:14" ht="15" customHeight="1" x14ac:dyDescent="0.2">
      <c r="A124" s="278" t="s">
        <v>260</v>
      </c>
      <c r="B124" s="278"/>
      <c r="C124" s="278"/>
      <c r="D124" s="184"/>
      <c r="E124" s="185"/>
      <c r="F124" s="200">
        <v>613623443.48000002</v>
      </c>
      <c r="G124" s="184"/>
      <c r="H124" s="185"/>
      <c r="I124" s="183"/>
      <c r="J124" s="183"/>
      <c r="K124" s="277">
        <v>613623443.48000002</v>
      </c>
      <c r="L124" s="277"/>
    </row>
    <row r="125" spans="1:14" ht="12" customHeight="1" x14ac:dyDescent="0.2">
      <c r="A125" s="276" t="s">
        <v>261</v>
      </c>
      <c r="B125" s="276"/>
      <c r="C125" s="276"/>
      <c r="D125" s="184"/>
      <c r="E125" s="185"/>
      <c r="F125" s="183"/>
      <c r="G125" s="277">
        <v>934337388.85000002</v>
      </c>
      <c r="H125" s="277"/>
      <c r="I125" s="200">
        <v>1362415104.2099998</v>
      </c>
      <c r="J125" s="183"/>
      <c r="K125" s="277">
        <v>428077715.36000001</v>
      </c>
      <c r="L125" s="277"/>
    </row>
    <row r="126" spans="1:14" ht="15" customHeight="1" x14ac:dyDescent="0.2">
      <c r="A126" s="278" t="s">
        <v>262</v>
      </c>
      <c r="B126" s="278"/>
      <c r="C126" s="278"/>
      <c r="D126" s="184"/>
      <c r="E126" s="185"/>
      <c r="F126" s="183"/>
      <c r="G126" s="277">
        <v>934337388.85000002</v>
      </c>
      <c r="H126" s="277"/>
      <c r="I126" s="200">
        <v>1362415104.2099998</v>
      </c>
      <c r="J126" s="183"/>
      <c r="K126" s="277">
        <v>428077715.36000001</v>
      </c>
      <c r="L126" s="277"/>
    </row>
    <row r="127" spans="1:14" ht="15" customHeight="1" x14ac:dyDescent="0.2">
      <c r="A127" s="280" t="s">
        <v>263</v>
      </c>
      <c r="B127" s="280"/>
      <c r="C127" s="280"/>
      <c r="D127" s="184"/>
      <c r="E127" s="185"/>
      <c r="F127" s="183"/>
      <c r="G127" s="277">
        <v>1362415103.96</v>
      </c>
      <c r="H127" s="277"/>
      <c r="I127" s="200">
        <v>1362415103.96</v>
      </c>
      <c r="J127" s="183"/>
      <c r="K127" s="184"/>
      <c r="L127" s="185"/>
    </row>
    <row r="128" spans="1:14" ht="15" customHeight="1" x14ac:dyDescent="0.2">
      <c r="A128" s="276" t="s">
        <v>561</v>
      </c>
      <c r="B128" s="276"/>
      <c r="C128" s="276"/>
      <c r="D128" s="184"/>
      <c r="E128" s="185"/>
      <c r="F128" s="183"/>
      <c r="G128" s="277">
        <v>1177795435.24</v>
      </c>
      <c r="H128" s="277"/>
      <c r="I128" s="200">
        <v>1177795435.24</v>
      </c>
      <c r="J128" s="183"/>
      <c r="K128" s="184"/>
      <c r="L128" s="185"/>
      <c r="M128" s="58">
        <f>I128+I134</f>
        <v>1273428616.26</v>
      </c>
      <c r="N128" s="18" t="s">
        <v>630</v>
      </c>
    </row>
    <row r="129" spans="1:14" ht="15" customHeight="1" x14ac:dyDescent="0.2">
      <c r="A129" s="278" t="s">
        <v>562</v>
      </c>
      <c r="B129" s="278"/>
      <c r="C129" s="278"/>
      <c r="D129" s="184"/>
      <c r="E129" s="185"/>
      <c r="F129" s="183"/>
      <c r="G129" s="277">
        <v>1177795435.24</v>
      </c>
      <c r="H129" s="277"/>
      <c r="I129" s="200">
        <v>1177795435.24</v>
      </c>
      <c r="J129" s="183"/>
      <c r="K129" s="184"/>
      <c r="L129" s="185"/>
    </row>
    <row r="130" spans="1:14" ht="15" customHeight="1" x14ac:dyDescent="0.2">
      <c r="A130" s="276" t="s">
        <v>264</v>
      </c>
      <c r="B130" s="276"/>
      <c r="C130" s="276"/>
      <c r="D130" s="184"/>
      <c r="E130" s="185"/>
      <c r="F130" s="183"/>
      <c r="G130" s="277">
        <v>1890292.84</v>
      </c>
      <c r="H130" s="277"/>
      <c r="I130" s="200">
        <v>1890292.84</v>
      </c>
      <c r="J130" s="183"/>
      <c r="K130" s="184"/>
      <c r="L130" s="185"/>
    </row>
    <row r="131" spans="1:14" ht="15" customHeight="1" x14ac:dyDescent="0.2">
      <c r="A131" s="278" t="s">
        <v>265</v>
      </c>
      <c r="B131" s="278"/>
      <c r="C131" s="278"/>
      <c r="D131" s="184"/>
      <c r="E131" s="185"/>
      <c r="F131" s="183"/>
      <c r="G131" s="277">
        <v>1890292.84</v>
      </c>
      <c r="H131" s="277"/>
      <c r="I131" s="200">
        <v>1890292.84</v>
      </c>
      <c r="J131" s="183"/>
      <c r="K131" s="184"/>
      <c r="L131" s="185"/>
    </row>
    <row r="132" spans="1:14" ht="15" customHeight="1" x14ac:dyDescent="0.2">
      <c r="A132" s="276" t="s">
        <v>266</v>
      </c>
      <c r="B132" s="276"/>
      <c r="C132" s="276"/>
      <c r="D132" s="184"/>
      <c r="E132" s="185"/>
      <c r="F132" s="183"/>
      <c r="G132" s="277">
        <v>182729375.88</v>
      </c>
      <c r="H132" s="277"/>
      <c r="I132" s="200">
        <v>182729375.88</v>
      </c>
      <c r="J132" s="183"/>
      <c r="K132" s="184"/>
      <c r="L132" s="185"/>
      <c r="M132" s="58">
        <f>I132-I133</f>
        <v>95633181.019999996</v>
      </c>
    </row>
    <row r="133" spans="1:14" ht="15" customHeight="1" x14ac:dyDescent="0.2">
      <c r="A133" s="278" t="s">
        <v>267</v>
      </c>
      <c r="B133" s="278"/>
      <c r="C133" s="278"/>
      <c r="D133" s="184"/>
      <c r="E133" s="185"/>
      <c r="F133" s="183"/>
      <c r="G133" s="277">
        <v>87096194.859999999</v>
      </c>
      <c r="H133" s="277"/>
      <c r="I133" s="200">
        <v>87096194.859999999</v>
      </c>
      <c r="J133" s="183"/>
      <c r="K133" s="184"/>
      <c r="L133" s="185"/>
    </row>
    <row r="134" spans="1:14" ht="15" customHeight="1" x14ac:dyDescent="0.2">
      <c r="A134" s="278" t="s">
        <v>268</v>
      </c>
      <c r="B134" s="278"/>
      <c r="C134" s="278"/>
      <c r="D134" s="184"/>
      <c r="E134" s="185"/>
      <c r="F134" s="183"/>
      <c r="G134" s="277">
        <v>95633181.019999996</v>
      </c>
      <c r="H134" s="277"/>
      <c r="I134" s="200">
        <v>95633181.019999996</v>
      </c>
      <c r="J134" s="183"/>
      <c r="K134" s="184"/>
      <c r="L134" s="185"/>
    </row>
    <row r="135" spans="1:14" ht="15" customHeight="1" x14ac:dyDescent="0.2">
      <c r="A135" s="280" t="s">
        <v>269</v>
      </c>
      <c r="B135" s="280"/>
      <c r="C135" s="280"/>
      <c r="D135" s="184"/>
      <c r="E135" s="185"/>
      <c r="F135" s="183"/>
      <c r="G135" s="277">
        <v>935353756.80999994</v>
      </c>
      <c r="H135" s="277"/>
      <c r="I135" s="200">
        <v>935353756.80999994</v>
      </c>
      <c r="J135" s="183"/>
      <c r="K135" s="184"/>
      <c r="L135" s="185"/>
    </row>
    <row r="136" spans="1:14" ht="15" customHeight="1" x14ac:dyDescent="0.2">
      <c r="A136" s="276" t="s">
        <v>563</v>
      </c>
      <c r="B136" s="276"/>
      <c r="C136" s="276"/>
      <c r="D136" s="184"/>
      <c r="E136" s="185"/>
      <c r="F136" s="183"/>
      <c r="G136" s="277">
        <v>455885783.68000001</v>
      </c>
      <c r="H136" s="277"/>
      <c r="I136" s="200">
        <v>455885783.68000001</v>
      </c>
      <c r="J136" s="183"/>
      <c r="K136" s="184"/>
      <c r="L136" s="185"/>
      <c r="M136" s="58">
        <f>I137+M148</f>
        <v>481131150.84000003</v>
      </c>
      <c r="N136" s="18" t="s">
        <v>667</v>
      </c>
    </row>
    <row r="137" spans="1:14" ht="15" customHeight="1" x14ac:dyDescent="0.2">
      <c r="A137" s="278" t="s">
        <v>564</v>
      </c>
      <c r="B137" s="278"/>
      <c r="C137" s="278"/>
      <c r="D137" s="184"/>
      <c r="E137" s="185"/>
      <c r="F137" s="183"/>
      <c r="G137" s="277">
        <v>455885783.68000001</v>
      </c>
      <c r="H137" s="277"/>
      <c r="I137" s="200">
        <v>455885783.68000001</v>
      </c>
      <c r="J137" s="183"/>
      <c r="K137" s="184"/>
      <c r="L137" s="185"/>
    </row>
    <row r="138" spans="1:14" ht="15" customHeight="1" x14ac:dyDescent="0.2">
      <c r="A138" s="276" t="s">
        <v>565</v>
      </c>
      <c r="B138" s="276"/>
      <c r="C138" s="276"/>
      <c r="D138" s="184"/>
      <c r="E138" s="185"/>
      <c r="F138" s="183"/>
      <c r="G138" s="277">
        <v>200687058.43000001</v>
      </c>
      <c r="H138" s="277"/>
      <c r="I138" s="200">
        <v>200687058.43000001</v>
      </c>
      <c r="J138" s="183"/>
      <c r="K138" s="184"/>
      <c r="L138" s="185"/>
    </row>
    <row r="139" spans="1:14" ht="15" customHeight="1" x14ac:dyDescent="0.2">
      <c r="A139" s="278" t="s">
        <v>566</v>
      </c>
      <c r="B139" s="278"/>
      <c r="C139" s="278"/>
      <c r="D139" s="184"/>
      <c r="E139" s="185"/>
      <c r="F139" s="183"/>
      <c r="G139" s="277">
        <v>200687058.43000001</v>
      </c>
      <c r="H139" s="277"/>
      <c r="I139" s="200">
        <v>200687058.43000001</v>
      </c>
      <c r="J139" s="183"/>
      <c r="K139" s="184"/>
      <c r="L139" s="185"/>
    </row>
    <row r="140" spans="1:14" ht="15" customHeight="1" x14ac:dyDescent="0.2">
      <c r="A140" s="276" t="s">
        <v>270</v>
      </c>
      <c r="B140" s="276"/>
      <c r="C140" s="276"/>
      <c r="D140" s="184"/>
      <c r="E140" s="185"/>
      <c r="F140" s="183"/>
      <c r="G140" s="277">
        <v>117879517.53</v>
      </c>
      <c r="H140" s="277"/>
      <c r="I140" s="200">
        <v>117879517.53</v>
      </c>
      <c r="J140" s="183"/>
      <c r="K140" s="184"/>
      <c r="L140" s="185"/>
    </row>
    <row r="141" spans="1:14" ht="15" customHeight="1" x14ac:dyDescent="0.2">
      <c r="A141" s="278" t="s">
        <v>271</v>
      </c>
      <c r="B141" s="278"/>
      <c r="C141" s="278"/>
      <c r="D141" s="184"/>
      <c r="E141" s="185"/>
      <c r="F141" s="183"/>
      <c r="G141" s="277">
        <v>117879517.53</v>
      </c>
      <c r="H141" s="277"/>
      <c r="I141" s="200">
        <v>117879517.53</v>
      </c>
      <c r="J141" s="183"/>
      <c r="K141" s="184"/>
      <c r="L141" s="185"/>
    </row>
    <row r="142" spans="1:14" ht="15" customHeight="1" x14ac:dyDescent="0.2">
      <c r="A142" s="276" t="s">
        <v>272</v>
      </c>
      <c r="B142" s="276"/>
      <c r="C142" s="276"/>
      <c r="D142" s="184"/>
      <c r="E142" s="185"/>
      <c r="F142" s="183"/>
      <c r="G142" s="277">
        <v>4998827.34</v>
      </c>
      <c r="H142" s="277"/>
      <c r="I142" s="200">
        <v>4998827.34</v>
      </c>
      <c r="J142" s="183"/>
      <c r="K142" s="184"/>
      <c r="L142" s="185"/>
      <c r="M142" s="58">
        <f>I146-I133</f>
        <v>11723397.340000004</v>
      </c>
      <c r="N142" s="18" t="s">
        <v>632</v>
      </c>
    </row>
    <row r="143" spans="1:14" ht="24.75" customHeight="1" x14ac:dyDescent="0.2">
      <c r="A143" s="278" t="s">
        <v>273</v>
      </c>
      <c r="B143" s="278"/>
      <c r="C143" s="278"/>
      <c r="D143" s="184"/>
      <c r="E143" s="185"/>
      <c r="F143" s="183"/>
      <c r="G143" s="277">
        <v>4998827.34</v>
      </c>
      <c r="H143" s="277"/>
      <c r="I143" s="200">
        <v>4998827.34</v>
      </c>
      <c r="J143" s="183"/>
      <c r="K143" s="184"/>
      <c r="L143" s="185"/>
      <c r="M143" s="58">
        <v>36879247.909999996</v>
      </c>
      <c r="N143" s="18" t="s">
        <v>661</v>
      </c>
    </row>
    <row r="144" spans="1:14" ht="12" customHeight="1" x14ac:dyDescent="0.2">
      <c r="A144" s="276" t="s">
        <v>274</v>
      </c>
      <c r="B144" s="276"/>
      <c r="C144" s="276"/>
      <c r="D144" s="184"/>
      <c r="E144" s="185"/>
      <c r="F144" s="183"/>
      <c r="G144" s="277">
        <v>155902569.83000001</v>
      </c>
      <c r="H144" s="277"/>
      <c r="I144" s="200">
        <v>155902569.83000001</v>
      </c>
      <c r="J144" s="183"/>
      <c r="K144" s="184"/>
      <c r="L144" s="185"/>
    </row>
    <row r="145" spans="1:14" ht="23.25" customHeight="1" x14ac:dyDescent="0.2">
      <c r="A145" s="278" t="s">
        <v>567</v>
      </c>
      <c r="B145" s="278"/>
      <c r="C145" s="278"/>
      <c r="D145" s="184"/>
      <c r="E145" s="185"/>
      <c r="F145" s="183"/>
      <c r="G145" s="277">
        <v>19187361.760000002</v>
      </c>
      <c r="H145" s="277"/>
      <c r="I145" s="200">
        <v>19187361.760000002</v>
      </c>
      <c r="J145" s="183"/>
      <c r="K145" s="184"/>
      <c r="L145" s="185"/>
    </row>
    <row r="146" spans="1:14" ht="18" customHeight="1" x14ac:dyDescent="0.2">
      <c r="A146" s="278" t="s">
        <v>275</v>
      </c>
      <c r="B146" s="278"/>
      <c r="C146" s="278"/>
      <c r="D146" s="184"/>
      <c r="E146" s="185"/>
      <c r="F146" s="183"/>
      <c r="G146" s="277">
        <v>98819592.200000003</v>
      </c>
      <c r="H146" s="277"/>
      <c r="I146" s="200">
        <v>98819592.200000003</v>
      </c>
      <c r="J146" s="183"/>
      <c r="K146" s="184"/>
      <c r="L146" s="185"/>
    </row>
    <row r="147" spans="1:14" ht="21.75" customHeight="1" x14ac:dyDescent="0.2">
      <c r="A147" s="278" t="s">
        <v>276</v>
      </c>
      <c r="B147" s="278"/>
      <c r="C147" s="278"/>
      <c r="D147" s="184"/>
      <c r="E147" s="185"/>
      <c r="F147" s="183"/>
      <c r="G147" s="277">
        <v>37895615.869999997</v>
      </c>
      <c r="H147" s="277"/>
      <c r="I147" s="200">
        <v>37895615.869999997</v>
      </c>
      <c r="J147" s="183"/>
      <c r="K147" s="184"/>
      <c r="L147" s="185"/>
      <c r="M147" s="58">
        <v>11633880.75</v>
      </c>
      <c r="N147" s="18" t="s">
        <v>665</v>
      </c>
    </row>
    <row r="148" spans="1:14" ht="12" customHeight="1" x14ac:dyDescent="0.2">
      <c r="A148" s="280" t="s">
        <v>277</v>
      </c>
      <c r="B148" s="280"/>
      <c r="C148" s="280"/>
      <c r="D148" s="184"/>
      <c r="E148" s="185"/>
      <c r="F148" s="183"/>
      <c r="G148" s="277">
        <v>1621573871.9699998</v>
      </c>
      <c r="H148" s="277"/>
      <c r="I148" s="200">
        <v>1621573871.9699998</v>
      </c>
      <c r="J148" s="183"/>
      <c r="K148" s="184"/>
      <c r="L148" s="185"/>
      <c r="M148" s="58">
        <f>M143-M147</f>
        <v>25245367.159999996</v>
      </c>
      <c r="N148" s="18" t="s">
        <v>666</v>
      </c>
    </row>
    <row r="149" spans="1:14" ht="12" customHeight="1" x14ac:dyDescent="0.2">
      <c r="A149" s="276" t="s">
        <v>278</v>
      </c>
      <c r="B149" s="276"/>
      <c r="C149" s="276"/>
      <c r="D149" s="184"/>
      <c r="E149" s="185"/>
      <c r="F149" s="183"/>
      <c r="G149" s="277">
        <v>1189283083.95</v>
      </c>
      <c r="H149" s="277"/>
      <c r="I149" s="200">
        <v>1189283083.95</v>
      </c>
      <c r="J149" s="183"/>
      <c r="K149" s="184"/>
      <c r="L149" s="185"/>
    </row>
    <row r="150" spans="1:14" ht="12" customHeight="1" x14ac:dyDescent="0.2">
      <c r="A150" s="278" t="s">
        <v>279</v>
      </c>
      <c r="B150" s="278"/>
      <c r="C150" s="278"/>
      <c r="D150" s="184"/>
      <c r="E150" s="185"/>
      <c r="F150" s="183"/>
      <c r="G150" s="277">
        <v>1189283083.95</v>
      </c>
      <c r="H150" s="277"/>
      <c r="I150" s="200">
        <v>1189283083.95</v>
      </c>
      <c r="J150" s="183"/>
      <c r="K150" s="184"/>
      <c r="L150" s="185"/>
    </row>
    <row r="151" spans="1:14" ht="12" customHeight="1" x14ac:dyDescent="0.2">
      <c r="A151" s="276" t="s">
        <v>280</v>
      </c>
      <c r="B151" s="276"/>
      <c r="C151" s="276"/>
      <c r="D151" s="184"/>
      <c r="E151" s="185"/>
      <c r="F151" s="183"/>
      <c r="G151" s="277">
        <v>432290788.01999998</v>
      </c>
      <c r="H151" s="277"/>
      <c r="I151" s="200">
        <v>432290788.01999998</v>
      </c>
      <c r="J151" s="183"/>
      <c r="K151" s="184"/>
      <c r="L151" s="185"/>
    </row>
    <row r="152" spans="1:14" ht="12" customHeight="1" x14ac:dyDescent="0.2">
      <c r="A152" s="278" t="s">
        <v>281</v>
      </c>
      <c r="B152" s="278"/>
      <c r="C152" s="278"/>
      <c r="D152" s="184"/>
      <c r="E152" s="185"/>
      <c r="F152" s="183"/>
      <c r="G152" s="277">
        <v>432290788.01999998</v>
      </c>
      <c r="H152" s="277"/>
      <c r="I152" s="200">
        <v>432290788.01999998</v>
      </c>
      <c r="J152" s="183"/>
      <c r="K152" s="184"/>
      <c r="L152" s="185"/>
    </row>
    <row r="153" spans="1:14" ht="12" customHeight="1" x14ac:dyDescent="0.2">
      <c r="A153" s="279" t="s">
        <v>282</v>
      </c>
      <c r="B153" s="279"/>
      <c r="C153" s="279"/>
      <c r="D153" s="275">
        <v>8381418710.0100002</v>
      </c>
      <c r="E153" s="275"/>
      <c r="F153" s="202">
        <v>8381418710.0100002</v>
      </c>
      <c r="G153" s="275">
        <v>13541454480.110001</v>
      </c>
      <c r="H153" s="275"/>
      <c r="I153" s="202">
        <v>13541454480.110001</v>
      </c>
      <c r="J153" s="202">
        <v>8695865401.4499989</v>
      </c>
      <c r="K153" s="275">
        <v>8695865401.4499989</v>
      </c>
      <c r="L153" s="275"/>
    </row>
  </sheetData>
  <mergeCells count="371">
    <mergeCell ref="K80:L80"/>
    <mergeCell ref="K85:L85"/>
    <mergeCell ref="K87:L87"/>
    <mergeCell ref="K97:L97"/>
    <mergeCell ref="K120:L120"/>
    <mergeCell ref="D122:E122"/>
    <mergeCell ref="K124:L124"/>
    <mergeCell ref="K125:L125"/>
    <mergeCell ref="K126:L126"/>
    <mergeCell ref="D121:E121"/>
    <mergeCell ref="K123:L123"/>
    <mergeCell ref="G83:H83"/>
    <mergeCell ref="K66:L66"/>
    <mergeCell ref="D67:E67"/>
    <mergeCell ref="D68:E68"/>
    <mergeCell ref="D69:E69"/>
    <mergeCell ref="D70:E70"/>
    <mergeCell ref="D71:E71"/>
    <mergeCell ref="D72:E72"/>
    <mergeCell ref="K73:L73"/>
    <mergeCell ref="G77:H77"/>
    <mergeCell ref="G76:H76"/>
    <mergeCell ref="K28:L28"/>
    <mergeCell ref="D30:E30"/>
    <mergeCell ref="D31:E31"/>
    <mergeCell ref="D39:E39"/>
    <mergeCell ref="D41:E41"/>
    <mergeCell ref="D46:E46"/>
    <mergeCell ref="D47:E47"/>
    <mergeCell ref="D48:E48"/>
    <mergeCell ref="D49:E49"/>
    <mergeCell ref="G47:H47"/>
    <mergeCell ref="G48:H48"/>
    <mergeCell ref="A151:C151"/>
    <mergeCell ref="G151:H151"/>
    <mergeCell ref="A152:C152"/>
    <mergeCell ref="G152:H152"/>
    <mergeCell ref="A153:C153"/>
    <mergeCell ref="G153:H153"/>
    <mergeCell ref="D153:E153"/>
    <mergeCell ref="K153:L153"/>
    <mergeCell ref="A146:C146"/>
    <mergeCell ref="G146:H146"/>
    <mergeCell ref="A147:C147"/>
    <mergeCell ref="G147:H147"/>
    <mergeCell ref="A148:C148"/>
    <mergeCell ref="G148:H148"/>
    <mergeCell ref="A149:C149"/>
    <mergeCell ref="G149:H149"/>
    <mergeCell ref="A150:C150"/>
    <mergeCell ref="G150:H150"/>
    <mergeCell ref="K74:L74"/>
    <mergeCell ref="K76:L76"/>
    <mergeCell ref="K77:L77"/>
    <mergeCell ref="K82:L82"/>
    <mergeCell ref="K83:L83"/>
    <mergeCell ref="G80:H80"/>
    <mergeCell ref="A144:C144"/>
    <mergeCell ref="G144:H144"/>
    <mergeCell ref="A145:C145"/>
    <mergeCell ref="G145:H145"/>
    <mergeCell ref="A142:C142"/>
    <mergeCell ref="G142:H142"/>
    <mergeCell ref="A143:C143"/>
    <mergeCell ref="G143:H143"/>
    <mergeCell ref="A137:C137"/>
    <mergeCell ref="G137:H137"/>
    <mergeCell ref="A138:C138"/>
    <mergeCell ref="G138:H138"/>
    <mergeCell ref="A139:C139"/>
    <mergeCell ref="G139:H139"/>
    <mergeCell ref="A140:C140"/>
    <mergeCell ref="G140:H140"/>
    <mergeCell ref="A141:C141"/>
    <mergeCell ref="G141:H141"/>
    <mergeCell ref="K53:L53"/>
    <mergeCell ref="D55:E55"/>
    <mergeCell ref="D56:E56"/>
    <mergeCell ref="K59:L59"/>
    <mergeCell ref="G57:H57"/>
    <mergeCell ref="G58:H58"/>
    <mergeCell ref="G59:H59"/>
    <mergeCell ref="D57:E57"/>
    <mergeCell ref="A132:C132"/>
    <mergeCell ref="G132:H132"/>
    <mergeCell ref="D65:E65"/>
    <mergeCell ref="K78:L78"/>
    <mergeCell ref="K79:L79"/>
    <mergeCell ref="K90:L90"/>
    <mergeCell ref="G101:H101"/>
    <mergeCell ref="K111:L111"/>
    <mergeCell ref="K112:L112"/>
    <mergeCell ref="K109:L109"/>
    <mergeCell ref="K110:L110"/>
    <mergeCell ref="K102:L102"/>
    <mergeCell ref="K103:L103"/>
    <mergeCell ref="K104:L104"/>
    <mergeCell ref="K105:L105"/>
    <mergeCell ref="K75:L75"/>
    <mergeCell ref="K54:L54"/>
    <mergeCell ref="D58:E58"/>
    <mergeCell ref="K60:L60"/>
    <mergeCell ref="K61:L61"/>
    <mergeCell ref="G133:H133"/>
    <mergeCell ref="A134:C134"/>
    <mergeCell ref="G134:H134"/>
    <mergeCell ref="A135:C135"/>
    <mergeCell ref="G135:H135"/>
    <mergeCell ref="K116:L116"/>
    <mergeCell ref="A126:C126"/>
    <mergeCell ref="G126:H126"/>
    <mergeCell ref="A123:C123"/>
    <mergeCell ref="A124:C124"/>
    <mergeCell ref="A125:C125"/>
    <mergeCell ref="G125:H125"/>
    <mergeCell ref="A118:C118"/>
    <mergeCell ref="G118:H118"/>
    <mergeCell ref="A119:C119"/>
    <mergeCell ref="A120:C120"/>
    <mergeCell ref="A121:C121"/>
    <mergeCell ref="A122:C122"/>
    <mergeCell ref="A117:C117"/>
    <mergeCell ref="D64:E64"/>
    <mergeCell ref="A136:C136"/>
    <mergeCell ref="G136:H136"/>
    <mergeCell ref="A127:C127"/>
    <mergeCell ref="G127:H127"/>
    <mergeCell ref="A128:C128"/>
    <mergeCell ref="G128:H128"/>
    <mergeCell ref="A129:C129"/>
    <mergeCell ref="G129:H129"/>
    <mergeCell ref="A130:C130"/>
    <mergeCell ref="G130:H130"/>
    <mergeCell ref="A131:C131"/>
    <mergeCell ref="G131:H131"/>
    <mergeCell ref="A133:C133"/>
    <mergeCell ref="A116:C116"/>
    <mergeCell ref="K117:L117"/>
    <mergeCell ref="K118:L118"/>
    <mergeCell ref="K119:L119"/>
    <mergeCell ref="K113:L113"/>
    <mergeCell ref="K114:L114"/>
    <mergeCell ref="K115:L115"/>
    <mergeCell ref="A99:C99"/>
    <mergeCell ref="A100:C100"/>
    <mergeCell ref="G100:H100"/>
    <mergeCell ref="A101:C101"/>
    <mergeCell ref="A108:C108"/>
    <mergeCell ref="G108:H108"/>
    <mergeCell ref="G99:H99"/>
    <mergeCell ref="K99:L99"/>
    <mergeCell ref="K100:L100"/>
    <mergeCell ref="K101:L101"/>
    <mergeCell ref="G102:H102"/>
    <mergeCell ref="G103:H103"/>
    <mergeCell ref="K106:L106"/>
    <mergeCell ref="K107:L107"/>
    <mergeCell ref="K108:L108"/>
    <mergeCell ref="A114:C114"/>
    <mergeCell ref="A115:C115"/>
    <mergeCell ref="A102:C102"/>
    <mergeCell ref="A103:C103"/>
    <mergeCell ref="A104:C104"/>
    <mergeCell ref="G104:H104"/>
    <mergeCell ref="A70:C70"/>
    <mergeCell ref="A72:C72"/>
    <mergeCell ref="G72:H72"/>
    <mergeCell ref="A73:C73"/>
    <mergeCell ref="G73:H73"/>
    <mergeCell ref="A78:C78"/>
    <mergeCell ref="G78:H78"/>
    <mergeCell ref="A74:C74"/>
    <mergeCell ref="G74:H74"/>
    <mergeCell ref="A75:C75"/>
    <mergeCell ref="G75:H75"/>
    <mergeCell ref="A79:C79"/>
    <mergeCell ref="G79:H79"/>
    <mergeCell ref="A76:C76"/>
    <mergeCell ref="A77:C77"/>
    <mergeCell ref="A82:C82"/>
    <mergeCell ref="G82:H82"/>
    <mergeCell ref="A83:C83"/>
    <mergeCell ref="G70:H70"/>
    <mergeCell ref="A11:C11"/>
    <mergeCell ref="D11:E11"/>
    <mergeCell ref="G11:H11"/>
    <mergeCell ref="A12:C12"/>
    <mergeCell ref="D12:E12"/>
    <mergeCell ref="G12:H12"/>
    <mergeCell ref="A16:C16"/>
    <mergeCell ref="G16:H16"/>
    <mergeCell ref="A71:C71"/>
    <mergeCell ref="G71:H71"/>
    <mergeCell ref="A68:C68"/>
    <mergeCell ref="A69:C69"/>
    <mergeCell ref="G69:H69"/>
    <mergeCell ref="A17:C17"/>
    <mergeCell ref="D17:E17"/>
    <mergeCell ref="G17:H17"/>
    <mergeCell ref="A13:C13"/>
    <mergeCell ref="G13:H13"/>
    <mergeCell ref="A14:C14"/>
    <mergeCell ref="G14:H14"/>
    <mergeCell ref="D62:E62"/>
    <mergeCell ref="D63:E63"/>
    <mergeCell ref="A15:C15"/>
    <mergeCell ref="D52:E52"/>
    <mergeCell ref="G15:H15"/>
    <mergeCell ref="A21:C21"/>
    <mergeCell ref="G21:H21"/>
    <mergeCell ref="A22:C22"/>
    <mergeCell ref="G22:H22"/>
    <mergeCell ref="A23:C23"/>
    <mergeCell ref="G23:H23"/>
    <mergeCell ref="A18:C18"/>
    <mergeCell ref="G18:H18"/>
    <mergeCell ref="A19:C19"/>
    <mergeCell ref="G19:H19"/>
    <mergeCell ref="A20:C20"/>
    <mergeCell ref="D20:E20"/>
    <mergeCell ref="G20:H20"/>
    <mergeCell ref="D18:E18"/>
    <mergeCell ref="D21:E21"/>
    <mergeCell ref="D19:E19"/>
    <mergeCell ref="A1:K1"/>
    <mergeCell ref="A2:K2"/>
    <mergeCell ref="A4:B4"/>
    <mergeCell ref="C4:K4"/>
    <mergeCell ref="A9:C10"/>
    <mergeCell ref="D9:F9"/>
    <mergeCell ref="G9:I9"/>
    <mergeCell ref="J9:L9"/>
    <mergeCell ref="D10:E10"/>
    <mergeCell ref="G10:H10"/>
    <mergeCell ref="K10:L10"/>
    <mergeCell ref="A26:C26"/>
    <mergeCell ref="G26:H26"/>
    <mergeCell ref="A27:C27"/>
    <mergeCell ref="D27:E27"/>
    <mergeCell ref="G27:H27"/>
    <mergeCell ref="A24:C24"/>
    <mergeCell ref="G24:H24"/>
    <mergeCell ref="A25:C25"/>
    <mergeCell ref="D25:E25"/>
    <mergeCell ref="G25:H25"/>
    <mergeCell ref="A31:C31"/>
    <mergeCell ref="G31:H31"/>
    <mergeCell ref="A32:C32"/>
    <mergeCell ref="D32:E32"/>
    <mergeCell ref="A28:C28"/>
    <mergeCell ref="A29:C29"/>
    <mergeCell ref="G29:H29"/>
    <mergeCell ref="A30:C30"/>
    <mergeCell ref="G30:H30"/>
    <mergeCell ref="D29:E29"/>
    <mergeCell ref="A35:C35"/>
    <mergeCell ref="G35:H35"/>
    <mergeCell ref="A36:C36"/>
    <mergeCell ref="G36:H36"/>
    <mergeCell ref="A37:C37"/>
    <mergeCell ref="D37:E37"/>
    <mergeCell ref="G37:H37"/>
    <mergeCell ref="A33:C33"/>
    <mergeCell ref="D33:E33"/>
    <mergeCell ref="G33:H33"/>
    <mergeCell ref="A34:C34"/>
    <mergeCell ref="G34:H34"/>
    <mergeCell ref="D36:E36"/>
    <mergeCell ref="A40:C40"/>
    <mergeCell ref="G40:H40"/>
    <mergeCell ref="A41:C41"/>
    <mergeCell ref="G41:H41"/>
    <mergeCell ref="A38:C38"/>
    <mergeCell ref="G38:H38"/>
    <mergeCell ref="A39:C39"/>
    <mergeCell ref="G39:H39"/>
    <mergeCell ref="D38:E38"/>
    <mergeCell ref="A44:C44"/>
    <mergeCell ref="G44:H44"/>
    <mergeCell ref="A45:C45"/>
    <mergeCell ref="A46:C46"/>
    <mergeCell ref="A42:C42"/>
    <mergeCell ref="D42:E42"/>
    <mergeCell ref="A43:C43"/>
    <mergeCell ref="D43:E43"/>
    <mergeCell ref="G43:H43"/>
    <mergeCell ref="G45:H45"/>
    <mergeCell ref="G46:H46"/>
    <mergeCell ref="D44:E44"/>
    <mergeCell ref="D45:E45"/>
    <mergeCell ref="A47:C47"/>
    <mergeCell ref="A48:C48"/>
    <mergeCell ref="A49:C49"/>
    <mergeCell ref="G49:H49"/>
    <mergeCell ref="D50:E50"/>
    <mergeCell ref="D51:E51"/>
    <mergeCell ref="A60:C60"/>
    <mergeCell ref="A61:C61"/>
    <mergeCell ref="A62:C62"/>
    <mergeCell ref="A58:C58"/>
    <mergeCell ref="A59:C59"/>
    <mergeCell ref="A55:C55"/>
    <mergeCell ref="G55:H55"/>
    <mergeCell ref="A56:C56"/>
    <mergeCell ref="G56:H56"/>
    <mergeCell ref="A57:C57"/>
    <mergeCell ref="A52:C52"/>
    <mergeCell ref="A53:C53"/>
    <mergeCell ref="A54:C54"/>
    <mergeCell ref="A50:C50"/>
    <mergeCell ref="A51:C51"/>
    <mergeCell ref="A65:C65"/>
    <mergeCell ref="A66:C66"/>
    <mergeCell ref="A67:C67"/>
    <mergeCell ref="G67:H67"/>
    <mergeCell ref="A63:C63"/>
    <mergeCell ref="A64:C64"/>
    <mergeCell ref="G60:H60"/>
    <mergeCell ref="A81:C81"/>
    <mergeCell ref="G81:H81"/>
    <mergeCell ref="A80:C80"/>
    <mergeCell ref="A86:C86"/>
    <mergeCell ref="G86:H86"/>
    <mergeCell ref="A87:C87"/>
    <mergeCell ref="G87:H87"/>
    <mergeCell ref="A84:C84"/>
    <mergeCell ref="G84:H84"/>
    <mergeCell ref="A85:C85"/>
    <mergeCell ref="A91:C91"/>
    <mergeCell ref="G91:H91"/>
    <mergeCell ref="A92:C92"/>
    <mergeCell ref="G92:H92"/>
    <mergeCell ref="A88:C88"/>
    <mergeCell ref="G88:H88"/>
    <mergeCell ref="K88:L88"/>
    <mergeCell ref="A89:C89"/>
    <mergeCell ref="K89:L89"/>
    <mergeCell ref="A90:C90"/>
    <mergeCell ref="G89:H89"/>
    <mergeCell ref="G90:H90"/>
    <mergeCell ref="K91:L91"/>
    <mergeCell ref="K92:L92"/>
    <mergeCell ref="A96:C96"/>
    <mergeCell ref="G96:H96"/>
    <mergeCell ref="A97:C97"/>
    <mergeCell ref="G97:H97"/>
    <mergeCell ref="A98:C98"/>
    <mergeCell ref="A93:C93"/>
    <mergeCell ref="K93:L93"/>
    <mergeCell ref="A94:C94"/>
    <mergeCell ref="K94:L94"/>
    <mergeCell ref="A95:C95"/>
    <mergeCell ref="G95:H95"/>
    <mergeCell ref="K95:L95"/>
    <mergeCell ref="G93:H93"/>
    <mergeCell ref="G94:H94"/>
    <mergeCell ref="K98:L98"/>
    <mergeCell ref="G98:H98"/>
    <mergeCell ref="A113:C113"/>
    <mergeCell ref="A105:C105"/>
    <mergeCell ref="G105:H105"/>
    <mergeCell ref="A106:C106"/>
    <mergeCell ref="G106:H106"/>
    <mergeCell ref="A107:C107"/>
    <mergeCell ref="G107:H107"/>
    <mergeCell ref="A109:C109"/>
    <mergeCell ref="G109:H109"/>
    <mergeCell ref="A110:C110"/>
    <mergeCell ref="G110:H110"/>
    <mergeCell ref="A111:C111"/>
    <mergeCell ref="A112:C112"/>
  </mergeCells>
  <pageMargins left="0.19685039370078738" right="0.19685039370078738" top="0.39370078740157477" bottom="0.39370078740157477" header="0.39370078740157477" footer="0.39370078740157477"/>
  <pageSetup paperSize="9" scale="52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5"/>
  <sheetViews>
    <sheetView tabSelected="1" topLeftCell="A91" zoomScaleNormal="100" workbookViewId="0">
      <selection activeCell="H116" sqref="H116"/>
    </sheetView>
  </sheetViews>
  <sheetFormatPr defaultRowHeight="15" x14ac:dyDescent="0.25"/>
  <cols>
    <col min="6" max="6" width="16.85546875" customWidth="1"/>
    <col min="8" max="9" width="18.7109375" customWidth="1"/>
    <col min="10" max="10" width="2.85546875" hidden="1" customWidth="1"/>
    <col min="11" max="11" width="18.28515625" hidden="1" customWidth="1"/>
    <col min="12" max="12" width="18.42578125" hidden="1" customWidth="1"/>
    <col min="13" max="13" width="9.140625" customWidth="1"/>
    <col min="14" max="14" width="23.5703125" customWidth="1"/>
    <col min="15" max="15" width="16" customWidth="1"/>
  </cols>
  <sheetData>
    <row r="1" spans="1:9" ht="0.75" customHeight="1" x14ac:dyDescent="0.25"/>
    <row r="2" spans="1:9" ht="10.5" customHeight="1" x14ac:dyDescent="0.25">
      <c r="A2" s="292"/>
      <c r="B2" s="292"/>
      <c r="C2" s="292"/>
      <c r="D2" s="292"/>
      <c r="E2" s="292"/>
      <c r="F2" s="292"/>
      <c r="G2" s="293" t="s">
        <v>0</v>
      </c>
      <c r="H2" s="293"/>
      <c r="I2" s="293"/>
    </row>
    <row r="3" spans="1:9" ht="10.5" customHeight="1" x14ac:dyDescent="0.25">
      <c r="A3" s="292"/>
      <c r="B3" s="292"/>
      <c r="C3" s="292"/>
      <c r="D3" s="292"/>
      <c r="E3" s="292"/>
      <c r="F3" s="292"/>
      <c r="G3" s="293" t="s">
        <v>1</v>
      </c>
      <c r="H3" s="293"/>
      <c r="I3" s="293"/>
    </row>
    <row r="4" spans="1:9" ht="10.5" customHeight="1" x14ac:dyDescent="0.25">
      <c r="A4" s="292"/>
      <c r="B4" s="292"/>
      <c r="C4" s="292"/>
      <c r="D4" s="292"/>
      <c r="E4" s="292"/>
      <c r="F4" s="292"/>
      <c r="G4" s="293" t="s">
        <v>2</v>
      </c>
      <c r="H4" s="293"/>
      <c r="I4" s="293"/>
    </row>
    <row r="5" spans="1:9" ht="10.5" customHeight="1" x14ac:dyDescent="0.25">
      <c r="A5" s="292"/>
      <c r="B5" s="292"/>
      <c r="C5" s="292"/>
      <c r="D5" s="292"/>
      <c r="E5" s="292"/>
      <c r="F5" s="292"/>
      <c r="G5" s="293" t="s">
        <v>3</v>
      </c>
      <c r="H5" s="293"/>
      <c r="I5" s="293"/>
    </row>
    <row r="6" spans="1:9" ht="10.5" customHeight="1" x14ac:dyDescent="0.25">
      <c r="A6" s="292"/>
      <c r="B6" s="292"/>
      <c r="C6" s="292"/>
      <c r="D6" s="292"/>
      <c r="E6" s="292"/>
      <c r="F6" s="292"/>
      <c r="G6" s="293" t="s">
        <v>4</v>
      </c>
      <c r="H6" s="293"/>
      <c r="I6" s="293"/>
    </row>
    <row r="7" spans="1:9" ht="10.5" customHeight="1" x14ac:dyDescent="0.25">
      <c r="A7" s="292"/>
      <c r="B7" s="292"/>
      <c r="C7" s="292"/>
      <c r="D7" s="292"/>
      <c r="E7" s="292"/>
      <c r="F7" s="292"/>
      <c r="G7" s="293" t="s">
        <v>5</v>
      </c>
      <c r="H7" s="293"/>
      <c r="I7" s="293"/>
    </row>
    <row r="8" spans="1:9" ht="10.5" customHeight="1" x14ac:dyDescent="0.25">
      <c r="A8" s="292"/>
      <c r="B8" s="292"/>
      <c r="C8" s="292"/>
      <c r="D8" s="292"/>
      <c r="E8" s="292"/>
      <c r="F8" s="292"/>
      <c r="G8" s="293" t="s">
        <v>6</v>
      </c>
      <c r="H8" s="293"/>
      <c r="I8" s="293"/>
    </row>
    <row r="9" spans="1:9" ht="10.5" customHeight="1" x14ac:dyDescent="0.25">
      <c r="A9" s="292"/>
      <c r="B9" s="292"/>
      <c r="C9" s="292"/>
      <c r="D9" s="292"/>
      <c r="E9" s="292"/>
      <c r="F9" s="292"/>
      <c r="G9" s="293" t="s">
        <v>7</v>
      </c>
      <c r="H9" s="293"/>
      <c r="I9" s="293"/>
    </row>
    <row r="10" spans="1:9" ht="10.5" customHeight="1" x14ac:dyDescent="0.25">
      <c r="A10" s="1"/>
      <c r="B10" s="1"/>
      <c r="C10" s="1"/>
      <c r="D10" s="1"/>
      <c r="E10" s="1"/>
      <c r="F10" s="1"/>
      <c r="G10" s="294" t="s">
        <v>8</v>
      </c>
      <c r="H10" s="294"/>
      <c r="I10" s="294"/>
    </row>
    <row r="11" spans="1:9" x14ac:dyDescent="0.25">
      <c r="A11" s="295" t="s">
        <v>9</v>
      </c>
      <c r="B11" s="295"/>
      <c r="C11" s="295"/>
      <c r="D11" s="296" t="s">
        <v>657</v>
      </c>
      <c r="E11" s="296"/>
      <c r="F11" s="296"/>
      <c r="G11" s="296"/>
      <c r="H11" s="296"/>
      <c r="I11" s="296"/>
    </row>
    <row r="12" spans="1:9" ht="8.2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1.25" customHeight="1" x14ac:dyDescent="0.25">
      <c r="A13" s="299" t="s">
        <v>10</v>
      </c>
      <c r="B13" s="299"/>
      <c r="C13" s="299"/>
      <c r="D13" s="299"/>
      <c r="E13" s="298" t="s">
        <v>11</v>
      </c>
      <c r="F13" s="298"/>
      <c r="G13" s="298"/>
      <c r="H13" s="298"/>
      <c r="I13" s="298"/>
    </row>
    <row r="14" spans="1:9" ht="5.2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1.25" customHeight="1" x14ac:dyDescent="0.25">
      <c r="A15" s="299" t="s">
        <v>12</v>
      </c>
      <c r="B15" s="299"/>
      <c r="C15" s="299"/>
      <c r="D15" s="299"/>
      <c r="E15" s="298" t="s">
        <v>289</v>
      </c>
      <c r="F15" s="298"/>
      <c r="G15" s="298"/>
      <c r="H15" s="298"/>
      <c r="I15" s="298"/>
    </row>
    <row r="16" spans="1:9" ht="4.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2" ht="11.25" customHeight="1" x14ac:dyDescent="0.25">
      <c r="A17" s="299" t="s">
        <v>13</v>
      </c>
      <c r="B17" s="299"/>
      <c r="C17" s="299"/>
      <c r="D17" s="299"/>
      <c r="E17" s="298" t="s">
        <v>14</v>
      </c>
      <c r="F17" s="298"/>
      <c r="G17" s="298"/>
      <c r="H17" s="298"/>
      <c r="I17" s="298"/>
    </row>
    <row r="18" spans="1:12" ht="4.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2" ht="11.25" customHeight="1" x14ac:dyDescent="0.25">
      <c r="A19" s="297" t="s">
        <v>15</v>
      </c>
      <c r="B19" s="297"/>
      <c r="C19" s="297"/>
      <c r="D19" s="297"/>
      <c r="E19" s="298" t="s">
        <v>16</v>
      </c>
      <c r="F19" s="298"/>
      <c r="G19" s="298"/>
      <c r="H19" s="298"/>
      <c r="I19" s="298"/>
    </row>
    <row r="20" spans="1:12" ht="5.2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2" ht="11.25" customHeight="1" x14ac:dyDescent="0.25">
      <c r="A21" s="299" t="s">
        <v>17</v>
      </c>
      <c r="B21" s="299"/>
      <c r="C21" s="299"/>
      <c r="D21" s="299"/>
      <c r="E21" s="298" t="s">
        <v>292</v>
      </c>
      <c r="F21" s="298"/>
      <c r="G21" s="298"/>
      <c r="H21" s="298"/>
      <c r="I21" s="298"/>
    </row>
    <row r="22" spans="1:12" ht="6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2" ht="11.25" customHeight="1" x14ac:dyDescent="0.25">
      <c r="A23" s="299" t="s">
        <v>18</v>
      </c>
      <c r="B23" s="299"/>
      <c r="C23" s="298" t="s">
        <v>19</v>
      </c>
      <c r="D23" s="298"/>
      <c r="E23" s="298"/>
      <c r="F23" s="298"/>
      <c r="G23" s="298"/>
      <c r="H23" s="298"/>
      <c r="I23" s="298"/>
    </row>
    <row r="24" spans="1:12" ht="11.25" customHeight="1" x14ac:dyDescent="0.25">
      <c r="A24" s="298" t="s">
        <v>20</v>
      </c>
      <c r="B24" s="298"/>
      <c r="C24" s="298"/>
      <c r="D24" s="298"/>
      <c r="E24" s="298"/>
      <c r="F24" s="298"/>
      <c r="G24" s="298"/>
      <c r="H24" s="298"/>
      <c r="I24" s="1"/>
    </row>
    <row r="25" spans="1:12" ht="8.2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2" ht="15" customHeight="1" x14ac:dyDescent="0.25">
      <c r="A26" s="299" t="s">
        <v>21</v>
      </c>
      <c r="B26" s="299"/>
      <c r="C26" s="299"/>
      <c r="D26" s="299"/>
      <c r="E26" s="312" t="s">
        <v>22</v>
      </c>
      <c r="F26" s="312"/>
      <c r="G26" s="312"/>
      <c r="H26" s="312"/>
      <c r="I26" s="312"/>
    </row>
    <row r="27" spans="1:12" ht="2.2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2" ht="17.25" customHeight="1" x14ac:dyDescent="0.25">
      <c r="A28" s="299" t="s">
        <v>658</v>
      </c>
      <c r="B28" s="299"/>
      <c r="C28" s="299"/>
      <c r="D28" s="299"/>
      <c r="E28" s="299"/>
      <c r="F28" s="299"/>
      <c r="G28" s="299"/>
      <c r="H28" s="299"/>
      <c r="I28" s="299"/>
    </row>
    <row r="29" spans="1:12" ht="11.25" customHeight="1" thickBot="1" x14ac:dyDescent="0.3">
      <c r="A29" s="2"/>
      <c r="B29" s="1"/>
      <c r="C29" s="1"/>
      <c r="D29" s="1"/>
      <c r="E29" s="1"/>
      <c r="F29" s="1"/>
      <c r="G29" s="1"/>
      <c r="H29" s="1"/>
      <c r="I29" s="2" t="s">
        <v>23</v>
      </c>
      <c r="L29" s="24" t="s">
        <v>288</v>
      </c>
    </row>
    <row r="30" spans="1:12" x14ac:dyDescent="0.25">
      <c r="A30" s="313" t="s">
        <v>24</v>
      </c>
      <c r="B30" s="314"/>
      <c r="C30" s="314"/>
      <c r="D30" s="314"/>
      <c r="E30" s="314"/>
      <c r="F30" s="315"/>
      <c r="G30" s="29" t="s">
        <v>25</v>
      </c>
      <c r="H30" s="319" t="s">
        <v>27</v>
      </c>
      <c r="I30" s="321" t="s">
        <v>28</v>
      </c>
    </row>
    <row r="31" spans="1:12" ht="15.75" thickBot="1" x14ac:dyDescent="0.3">
      <c r="A31" s="316"/>
      <c r="B31" s="317"/>
      <c r="C31" s="317"/>
      <c r="D31" s="317"/>
      <c r="E31" s="317"/>
      <c r="F31" s="318"/>
      <c r="G31" s="27" t="s">
        <v>26</v>
      </c>
      <c r="H31" s="320"/>
      <c r="I31" s="322"/>
    </row>
    <row r="32" spans="1:12" ht="15.75" thickBot="1" x14ac:dyDescent="0.3">
      <c r="A32" s="300">
        <v>1</v>
      </c>
      <c r="B32" s="301"/>
      <c r="C32" s="301"/>
      <c r="D32" s="301"/>
      <c r="E32" s="301"/>
      <c r="F32" s="302"/>
      <c r="G32" s="3">
        <v>2</v>
      </c>
      <c r="H32" s="3">
        <v>3</v>
      </c>
      <c r="I32" s="30">
        <v>4</v>
      </c>
    </row>
    <row r="33" spans="1:12" x14ac:dyDescent="0.25">
      <c r="A33" s="303" t="s">
        <v>29</v>
      </c>
      <c r="B33" s="304"/>
      <c r="C33" s="304"/>
      <c r="D33" s="304"/>
      <c r="E33" s="304"/>
      <c r="F33" s="305"/>
      <c r="G33" s="4"/>
      <c r="H33" s="4"/>
      <c r="I33" s="31"/>
    </row>
    <row r="34" spans="1:12" ht="15.75" thickBot="1" x14ac:dyDescent="0.3">
      <c r="A34" s="306" t="s">
        <v>30</v>
      </c>
      <c r="B34" s="307"/>
      <c r="C34" s="307"/>
      <c r="D34" s="307"/>
      <c r="E34" s="307"/>
      <c r="F34" s="308"/>
      <c r="G34" s="5">
        <v>10</v>
      </c>
      <c r="H34" s="25">
        <f>(ОСВ!J12-ОСВ!J19)/1000</f>
        <v>149107.67606999999</v>
      </c>
      <c r="I34" s="134">
        <v>247136.16163999998</v>
      </c>
      <c r="K34" s="19">
        <f>ОСВ!J12</f>
        <v>241859476.06999999</v>
      </c>
      <c r="L34" s="19">
        <f>ОСВ!D12</f>
        <v>327761761.63999999</v>
      </c>
    </row>
    <row r="35" spans="1:12" ht="24.75" customHeight="1" thickBot="1" x14ac:dyDescent="0.3">
      <c r="A35" s="309" t="s">
        <v>31</v>
      </c>
      <c r="B35" s="310"/>
      <c r="C35" s="310"/>
      <c r="D35" s="310"/>
      <c r="E35" s="310"/>
      <c r="F35" s="311"/>
      <c r="G35" s="6">
        <v>11</v>
      </c>
      <c r="H35" s="135" t="s">
        <v>32</v>
      </c>
      <c r="I35" s="156" t="s">
        <v>32</v>
      </c>
    </row>
    <row r="36" spans="1:12" ht="26.25" customHeight="1" thickBot="1" x14ac:dyDescent="0.3">
      <c r="A36" s="309" t="s">
        <v>33</v>
      </c>
      <c r="B36" s="310"/>
      <c r="C36" s="310"/>
      <c r="D36" s="310"/>
      <c r="E36" s="310"/>
      <c r="F36" s="311"/>
      <c r="G36" s="6">
        <v>12</v>
      </c>
      <c r="H36" s="135" t="s">
        <v>32</v>
      </c>
      <c r="I36" s="156" t="s">
        <v>32</v>
      </c>
    </row>
    <row r="37" spans="1:12" ht="26.25" customHeight="1" thickBot="1" x14ac:dyDescent="0.3">
      <c r="A37" s="309" t="s">
        <v>34</v>
      </c>
      <c r="B37" s="310"/>
      <c r="C37" s="310"/>
      <c r="D37" s="310"/>
      <c r="E37" s="310"/>
      <c r="F37" s="311"/>
      <c r="G37" s="6">
        <v>13</v>
      </c>
      <c r="H37" s="135" t="s">
        <v>32</v>
      </c>
      <c r="I37" s="156" t="s">
        <v>32</v>
      </c>
    </row>
    <row r="38" spans="1:12" ht="15.75" thickBot="1" x14ac:dyDescent="0.3">
      <c r="A38" s="309" t="s">
        <v>35</v>
      </c>
      <c r="B38" s="310"/>
      <c r="C38" s="310"/>
      <c r="D38" s="310"/>
      <c r="E38" s="310"/>
      <c r="F38" s="311"/>
      <c r="G38" s="6">
        <v>14</v>
      </c>
      <c r="H38" s="135" t="s">
        <v>32</v>
      </c>
      <c r="I38" s="156" t="s">
        <v>32</v>
      </c>
    </row>
    <row r="39" spans="1:12" ht="15.75" thickBot="1" x14ac:dyDescent="0.3">
      <c r="A39" s="309" t="s">
        <v>36</v>
      </c>
      <c r="B39" s="310"/>
      <c r="C39" s="310"/>
      <c r="D39" s="310"/>
      <c r="E39" s="310"/>
      <c r="F39" s="311"/>
      <c r="G39" s="6">
        <v>15</v>
      </c>
      <c r="H39" s="135" t="s">
        <v>32</v>
      </c>
      <c r="I39" s="156" t="s">
        <v>32</v>
      </c>
    </row>
    <row r="40" spans="1:12" ht="15.75" thickBot="1" x14ac:dyDescent="0.3">
      <c r="A40" s="306" t="s">
        <v>37</v>
      </c>
      <c r="B40" s="307"/>
      <c r="C40" s="307"/>
      <c r="D40" s="307"/>
      <c r="E40" s="307"/>
      <c r="F40" s="308"/>
      <c r="G40" s="6">
        <v>16</v>
      </c>
      <c r="H40" s="136">
        <f>ОСВ!J20/1000</f>
        <v>1429362.7722400001</v>
      </c>
      <c r="I40" s="157">
        <v>1435363.33421</v>
      </c>
      <c r="K40" s="19">
        <f>ОСВ!J19</f>
        <v>92751800</v>
      </c>
      <c r="L40" s="19">
        <f>ОСВ!D19</f>
        <v>80625600</v>
      </c>
    </row>
    <row r="41" spans="1:12" ht="15.75" thickBot="1" x14ac:dyDescent="0.3">
      <c r="A41" s="306" t="s">
        <v>38</v>
      </c>
      <c r="B41" s="307"/>
      <c r="C41" s="307"/>
      <c r="D41" s="307"/>
      <c r="E41" s="307"/>
      <c r="F41" s="308"/>
      <c r="G41" s="6">
        <v>17</v>
      </c>
      <c r="H41" s="136" t="s">
        <v>32</v>
      </c>
      <c r="I41" s="157" t="s">
        <v>32</v>
      </c>
    </row>
    <row r="42" spans="1:12" ht="15.75" thickBot="1" x14ac:dyDescent="0.3">
      <c r="A42" s="306" t="s">
        <v>39</v>
      </c>
      <c r="B42" s="307"/>
      <c r="C42" s="307"/>
      <c r="D42" s="307"/>
      <c r="E42" s="307"/>
      <c r="F42" s="308"/>
      <c r="G42" s="6">
        <v>18</v>
      </c>
      <c r="H42" s="136" t="s">
        <v>32</v>
      </c>
      <c r="I42" s="157" t="s">
        <v>32</v>
      </c>
    </row>
    <row r="43" spans="1:12" ht="15.75" thickBot="1" x14ac:dyDescent="0.3">
      <c r="A43" s="306" t="s">
        <v>40</v>
      </c>
      <c r="B43" s="307"/>
      <c r="C43" s="307"/>
      <c r="D43" s="307"/>
      <c r="E43" s="307"/>
      <c r="F43" s="308"/>
      <c r="G43" s="6">
        <v>19</v>
      </c>
      <c r="H43" s="136" t="s">
        <v>32</v>
      </c>
      <c r="I43" s="157" t="s">
        <v>32</v>
      </c>
      <c r="K43" s="19">
        <f>ОСВ!J30</f>
        <v>518715875.31</v>
      </c>
      <c r="L43" s="19">
        <f>ОСВ!D31</f>
        <v>1479316385.8700001</v>
      </c>
    </row>
    <row r="44" spans="1:12" ht="15.75" thickBot="1" x14ac:dyDescent="0.3">
      <c r="A44" s="309" t="s">
        <v>41</v>
      </c>
      <c r="B44" s="310"/>
      <c r="C44" s="310"/>
      <c r="D44" s="310"/>
      <c r="E44" s="310"/>
      <c r="F44" s="311"/>
      <c r="G44" s="6">
        <v>20</v>
      </c>
      <c r="H44" s="135">
        <f>ОСВ!J29/1000</f>
        <v>2559109.5541299996</v>
      </c>
      <c r="I44" s="156">
        <v>2306392.2277600002</v>
      </c>
      <c r="K44" s="19">
        <f>ОСВ!J26</f>
        <v>1794</v>
      </c>
      <c r="L44" s="19">
        <f>ОСВ!D26</f>
        <v>0</v>
      </c>
    </row>
    <row r="45" spans="1:12" ht="15.75" thickBot="1" x14ac:dyDescent="0.3">
      <c r="A45" s="306" t="s">
        <v>42</v>
      </c>
      <c r="B45" s="307"/>
      <c r="C45" s="307"/>
      <c r="D45" s="307"/>
      <c r="E45" s="307"/>
      <c r="F45" s="308"/>
      <c r="G45" s="6">
        <v>21</v>
      </c>
      <c r="H45" s="135"/>
      <c r="I45" s="156"/>
    </row>
    <row r="46" spans="1:12" ht="15.75" thickBot="1" x14ac:dyDescent="0.3">
      <c r="A46" s="306" t="s">
        <v>43</v>
      </c>
      <c r="B46" s="307"/>
      <c r="C46" s="307"/>
      <c r="D46" s="307"/>
      <c r="E46" s="307"/>
      <c r="F46" s="308"/>
      <c r="G46" s="6">
        <v>22</v>
      </c>
      <c r="H46" s="135">
        <f>(ОСВ!J33+ОСВ!J43)/1000</f>
        <v>899273.42787000001</v>
      </c>
      <c r="I46" s="156">
        <v>846833.66541999998</v>
      </c>
      <c r="K46" s="19">
        <f>ОСВ!J37+ОСВ!J32</f>
        <v>1014691972.25</v>
      </c>
      <c r="L46" s="19">
        <f>ОСВ!D37+ОСВ!D32</f>
        <v>939106688.49000001</v>
      </c>
    </row>
    <row r="47" spans="1:12" ht="15.75" thickBot="1" x14ac:dyDescent="0.3">
      <c r="A47" s="323" t="s">
        <v>44</v>
      </c>
      <c r="B47" s="324"/>
      <c r="C47" s="324"/>
      <c r="D47" s="324"/>
      <c r="E47" s="324"/>
      <c r="F47" s="325"/>
      <c r="G47" s="7">
        <v>100</v>
      </c>
      <c r="H47" s="137">
        <f>SUM(H34:H46)</f>
        <v>5036853.4303099997</v>
      </c>
      <c r="I47" s="132">
        <f>SUM(I34:I46)</f>
        <v>4835725.3890300002</v>
      </c>
      <c r="K47" s="23">
        <f>SUM(K34:K46)</f>
        <v>1868020917.6300001</v>
      </c>
      <c r="L47" s="23">
        <f>SUM(L34:L46)</f>
        <v>2826810436</v>
      </c>
    </row>
    <row r="48" spans="1:12" ht="15.75" thickBot="1" x14ac:dyDescent="0.3">
      <c r="A48" s="326" t="s">
        <v>45</v>
      </c>
      <c r="B48" s="327"/>
      <c r="C48" s="327"/>
      <c r="D48" s="327"/>
      <c r="E48" s="327"/>
      <c r="F48" s="328"/>
      <c r="G48" s="6">
        <v>101</v>
      </c>
      <c r="H48" s="136" t="s">
        <v>32</v>
      </c>
      <c r="I48" s="33" t="s">
        <v>32</v>
      </c>
    </row>
    <row r="49" spans="1:16" x14ac:dyDescent="0.25">
      <c r="A49" s="303" t="s">
        <v>46</v>
      </c>
      <c r="B49" s="304"/>
      <c r="C49" s="304"/>
      <c r="D49" s="304"/>
      <c r="E49" s="304"/>
      <c r="F49" s="305"/>
      <c r="G49" s="8"/>
      <c r="H49" s="138"/>
      <c r="I49" s="35"/>
    </row>
    <row r="50" spans="1:16" ht="24.75" customHeight="1" thickBot="1" x14ac:dyDescent="0.3">
      <c r="A50" s="306" t="s">
        <v>47</v>
      </c>
      <c r="B50" s="307"/>
      <c r="C50" s="307"/>
      <c r="D50" s="307"/>
      <c r="E50" s="307"/>
      <c r="F50" s="308"/>
      <c r="G50" s="5">
        <v>110</v>
      </c>
      <c r="H50" s="25" t="s">
        <v>32</v>
      </c>
      <c r="I50" s="32" t="s">
        <v>32</v>
      </c>
    </row>
    <row r="51" spans="1:16" ht="24.75" customHeight="1" thickBot="1" x14ac:dyDescent="0.3">
      <c r="A51" s="306" t="s">
        <v>48</v>
      </c>
      <c r="B51" s="307"/>
      <c r="C51" s="307"/>
      <c r="D51" s="307"/>
      <c r="E51" s="307"/>
      <c r="F51" s="308"/>
      <c r="G51" s="5">
        <v>111</v>
      </c>
      <c r="H51" s="25" t="s">
        <v>32</v>
      </c>
      <c r="I51" s="32" t="s">
        <v>32</v>
      </c>
    </row>
    <row r="52" spans="1:16" ht="25.5" customHeight="1" thickBot="1" x14ac:dyDescent="0.3">
      <c r="A52" s="306" t="s">
        <v>49</v>
      </c>
      <c r="B52" s="307"/>
      <c r="C52" s="307"/>
      <c r="D52" s="307"/>
      <c r="E52" s="307"/>
      <c r="F52" s="308"/>
      <c r="G52" s="5">
        <v>112</v>
      </c>
      <c r="H52" s="25" t="s">
        <v>32</v>
      </c>
      <c r="I52" s="32" t="s">
        <v>32</v>
      </c>
    </row>
    <row r="53" spans="1:16" ht="15.75" thickBot="1" x14ac:dyDescent="0.3">
      <c r="A53" s="306" t="s">
        <v>50</v>
      </c>
      <c r="B53" s="307"/>
      <c r="C53" s="307"/>
      <c r="D53" s="307"/>
      <c r="E53" s="307"/>
      <c r="F53" s="308"/>
      <c r="G53" s="5">
        <v>113</v>
      </c>
      <c r="H53" s="25" t="s">
        <v>32</v>
      </c>
      <c r="I53" s="32" t="s">
        <v>32</v>
      </c>
    </row>
    <row r="54" spans="1:16" ht="15.75" thickBot="1" x14ac:dyDescent="0.3">
      <c r="A54" s="306" t="s">
        <v>51</v>
      </c>
      <c r="B54" s="307"/>
      <c r="C54" s="307"/>
      <c r="D54" s="307"/>
      <c r="E54" s="307"/>
      <c r="F54" s="308"/>
      <c r="G54" s="5">
        <v>114</v>
      </c>
      <c r="H54" s="25" t="s">
        <v>32</v>
      </c>
      <c r="I54" s="32" t="s">
        <v>32</v>
      </c>
    </row>
    <row r="55" spans="1:16" ht="15.75" thickBot="1" x14ac:dyDescent="0.3">
      <c r="A55" s="306" t="s">
        <v>52</v>
      </c>
      <c r="B55" s="307"/>
      <c r="C55" s="307"/>
      <c r="D55" s="307"/>
      <c r="E55" s="307"/>
      <c r="F55" s="308"/>
      <c r="G55" s="5">
        <v>115</v>
      </c>
      <c r="H55" s="25" t="s">
        <v>32</v>
      </c>
      <c r="I55" s="32" t="s">
        <v>32</v>
      </c>
    </row>
    <row r="56" spans="1:16" ht="15.75" thickBot="1" x14ac:dyDescent="0.3">
      <c r="A56" s="306" t="s">
        <v>53</v>
      </c>
      <c r="B56" s="307"/>
      <c r="C56" s="307"/>
      <c r="D56" s="307"/>
      <c r="E56" s="307"/>
      <c r="F56" s="308"/>
      <c r="G56" s="5">
        <v>116</v>
      </c>
      <c r="H56" s="25">
        <f>ОСВ!J19/1000</f>
        <v>92751.8</v>
      </c>
      <c r="I56" s="134">
        <v>80625.600000000006</v>
      </c>
    </row>
    <row r="57" spans="1:16" ht="15.75" thickBot="1" x14ac:dyDescent="0.3">
      <c r="A57" s="306" t="s">
        <v>54</v>
      </c>
      <c r="B57" s="307"/>
      <c r="C57" s="307"/>
      <c r="D57" s="307"/>
      <c r="E57" s="307"/>
      <c r="F57" s="308"/>
      <c r="G57" s="5">
        <v>117</v>
      </c>
      <c r="H57" s="25">
        <f>ОСВ!J48/1000</f>
        <v>4462.1497399999998</v>
      </c>
      <c r="I57" s="134">
        <v>2645.8141800000003</v>
      </c>
    </row>
    <row r="58" spans="1:16" ht="15.75" thickBot="1" x14ac:dyDescent="0.3">
      <c r="A58" s="306" t="s">
        <v>55</v>
      </c>
      <c r="B58" s="307"/>
      <c r="C58" s="307"/>
      <c r="D58" s="307"/>
      <c r="E58" s="307"/>
      <c r="F58" s="308"/>
      <c r="G58" s="5">
        <v>118</v>
      </c>
      <c r="H58" s="25" t="s">
        <v>32</v>
      </c>
      <c r="I58" s="134" t="s">
        <v>32</v>
      </c>
    </row>
    <row r="59" spans="1:16" ht="15.75" thickBot="1" x14ac:dyDescent="0.3">
      <c r="A59" s="306" t="s">
        <v>56</v>
      </c>
      <c r="B59" s="307"/>
      <c r="C59" s="307"/>
      <c r="D59" s="307"/>
      <c r="E59" s="307"/>
      <c r="F59" s="308"/>
      <c r="G59" s="5">
        <v>119</v>
      </c>
      <c r="H59" s="25" t="s">
        <v>32</v>
      </c>
      <c r="I59" s="134" t="s">
        <v>32</v>
      </c>
    </row>
    <row r="60" spans="1:16" ht="15.75" thickBot="1" x14ac:dyDescent="0.3">
      <c r="A60" s="306" t="s">
        <v>57</v>
      </c>
      <c r="B60" s="307"/>
      <c r="C60" s="307"/>
      <c r="D60" s="307"/>
      <c r="E60" s="307"/>
      <c r="F60" s="308"/>
      <c r="G60" s="5">
        <v>120</v>
      </c>
      <c r="H60" s="25">
        <f>ОСВ!J50/1000</f>
        <v>1374.4171200000001</v>
      </c>
      <c r="I60" s="134">
        <v>1412.95218</v>
      </c>
      <c r="K60" t="s">
        <v>291</v>
      </c>
    </row>
    <row r="61" spans="1:16" ht="15.75" thickBot="1" x14ac:dyDescent="0.3">
      <c r="A61" s="306" t="s">
        <v>58</v>
      </c>
      <c r="B61" s="307"/>
      <c r="C61" s="307"/>
      <c r="D61" s="307"/>
      <c r="E61" s="307"/>
      <c r="F61" s="308"/>
      <c r="G61" s="5">
        <v>121</v>
      </c>
      <c r="H61" s="25">
        <f>(ОСВ!J55-ОСВ!J62)/1000</f>
        <v>3245540.5717399996</v>
      </c>
      <c r="I61" s="134">
        <v>3170158.0005800002</v>
      </c>
      <c r="K61" s="19">
        <f>ОСВ!J44-ОСВ!K45+732936978.28</f>
        <v>850403194.56999993</v>
      </c>
      <c r="L61" s="19">
        <f>ОСВ!D42-ОСВ!F45</f>
        <v>206072.31</v>
      </c>
      <c r="N61" s="209">
        <f>432410628.23/1000</f>
        <v>432410.62823000003</v>
      </c>
      <c r="O61" s="212">
        <f>435149641.54/1000</f>
        <v>435149.64154000004</v>
      </c>
      <c r="P61" t="s">
        <v>660</v>
      </c>
    </row>
    <row r="62" spans="1:16" ht="15.75" thickBot="1" x14ac:dyDescent="0.3">
      <c r="A62" s="306" t="s">
        <v>59</v>
      </c>
      <c r="B62" s="307"/>
      <c r="C62" s="307"/>
      <c r="D62" s="307"/>
      <c r="E62" s="307"/>
      <c r="F62" s="308"/>
      <c r="G62" s="5">
        <v>122</v>
      </c>
      <c r="H62" s="25">
        <f>ОСВ!J62/1000</f>
        <v>43727.304670000005</v>
      </c>
      <c r="I62" s="134">
        <v>47216.378680000002</v>
      </c>
      <c r="K62" s="19">
        <f>ОСВ!J47</f>
        <v>4462149.74</v>
      </c>
      <c r="L62" s="19">
        <f>ОСВ!D47</f>
        <v>2645814.1800000002</v>
      </c>
    </row>
    <row r="63" spans="1:16" ht="15.75" thickBot="1" x14ac:dyDescent="0.3">
      <c r="A63" s="306" t="s">
        <v>42</v>
      </c>
      <c r="B63" s="307"/>
      <c r="C63" s="307"/>
      <c r="D63" s="307"/>
      <c r="E63" s="307"/>
      <c r="F63" s="308"/>
      <c r="G63" s="5">
        <v>123</v>
      </c>
      <c r="H63" s="25" t="s">
        <v>32</v>
      </c>
      <c r="I63" s="134" t="s">
        <v>32</v>
      </c>
    </row>
    <row r="64" spans="1:16" ht="15.75" thickBot="1" x14ac:dyDescent="0.3">
      <c r="A64" s="306" t="s">
        <v>60</v>
      </c>
      <c r="B64" s="307"/>
      <c r="C64" s="307"/>
      <c r="D64" s="307"/>
      <c r="E64" s="307"/>
      <c r="F64" s="308"/>
      <c r="G64" s="5">
        <v>124</v>
      </c>
      <c r="H64" s="25" t="s">
        <v>32</v>
      </c>
      <c r="I64" s="134" t="s">
        <v>32</v>
      </c>
    </row>
    <row r="65" spans="1:12" ht="15.75" thickBot="1" x14ac:dyDescent="0.3">
      <c r="A65" s="306" t="s">
        <v>61</v>
      </c>
      <c r="B65" s="307"/>
      <c r="C65" s="307"/>
      <c r="D65" s="307"/>
      <c r="E65" s="307"/>
      <c r="F65" s="308"/>
      <c r="G65" s="5">
        <v>125</v>
      </c>
      <c r="H65" s="25">
        <f>ОСВ!J64/1000</f>
        <v>26987.540949999999</v>
      </c>
      <c r="I65" s="134">
        <v>28838.71372</v>
      </c>
      <c r="K65" s="19">
        <f>ОСВ!J49-732936978.28</f>
        <v>-728474828.53999996</v>
      </c>
      <c r="L65" s="19">
        <f>ОСВ!D49</f>
        <v>2645814.1800000002</v>
      </c>
    </row>
    <row r="66" spans="1:12" ht="15.75" thickBot="1" x14ac:dyDescent="0.3">
      <c r="A66" s="306" t="s">
        <v>62</v>
      </c>
      <c r="B66" s="307"/>
      <c r="C66" s="307"/>
      <c r="D66" s="307"/>
      <c r="E66" s="307"/>
      <c r="F66" s="308"/>
      <c r="G66" s="5">
        <v>126</v>
      </c>
      <c r="H66" s="25"/>
      <c r="I66" s="134">
        <v>0</v>
      </c>
      <c r="K66" s="19">
        <f>ОСВ!J52</f>
        <v>1541402.38</v>
      </c>
      <c r="L66" s="19">
        <f>ОСВ!D52</f>
        <v>1541402.38</v>
      </c>
    </row>
    <row r="67" spans="1:12" ht="15.75" thickBot="1" x14ac:dyDescent="0.3">
      <c r="A67" s="346" t="s">
        <v>63</v>
      </c>
      <c r="B67" s="347"/>
      <c r="C67" s="347"/>
      <c r="D67" s="347"/>
      <c r="E67" s="347"/>
      <c r="F67" s="348"/>
      <c r="G67" s="36">
        <v>127</v>
      </c>
      <c r="H67" s="139">
        <f>ОСВ!J67/1000</f>
        <v>244168.18691999998</v>
      </c>
      <c r="I67" s="211">
        <v>214795.86163999999</v>
      </c>
      <c r="K67" s="19">
        <f>ОСВ!J54</f>
        <v>0</v>
      </c>
      <c r="L67">
        <f>ОСВ!E54</f>
        <v>0</v>
      </c>
    </row>
    <row r="68" spans="1:12" ht="15.75" thickBot="1" x14ac:dyDescent="0.3">
      <c r="A68" s="329" t="s">
        <v>64</v>
      </c>
      <c r="B68" s="330"/>
      <c r="C68" s="330"/>
      <c r="D68" s="330"/>
      <c r="E68" s="330"/>
      <c r="F68" s="331"/>
      <c r="G68" s="9">
        <v>200</v>
      </c>
      <c r="H68" s="140">
        <f>SUM(H50:H67)</f>
        <v>3659011.9711399991</v>
      </c>
      <c r="I68" s="210">
        <f>SUM(I50:I67)</f>
        <v>3545693.3209799998</v>
      </c>
      <c r="K68" s="22">
        <f>SUM(K50:K67)</f>
        <v>127931918.14999998</v>
      </c>
      <c r="L68" s="22">
        <f>SUM(L50:L67)</f>
        <v>7039103.0499999998</v>
      </c>
    </row>
    <row r="69" spans="1:12" ht="15.75" thickBot="1" x14ac:dyDescent="0.3">
      <c r="A69" s="332" t="s">
        <v>65</v>
      </c>
      <c r="B69" s="333"/>
      <c r="C69" s="333"/>
      <c r="D69" s="333"/>
      <c r="E69" s="333"/>
      <c r="F69" s="334"/>
      <c r="G69" s="39"/>
      <c r="H69" s="141">
        <f>H47+H68</f>
        <v>8695865.4014499988</v>
      </c>
      <c r="I69" s="41">
        <f>I47+I68</f>
        <v>8381418.7100099996</v>
      </c>
      <c r="K69" s="22">
        <f>K47+K68</f>
        <v>1995952835.7800002</v>
      </c>
      <c r="L69" s="22">
        <f>L47+L68</f>
        <v>2833849539.0500002</v>
      </c>
    </row>
    <row r="70" spans="1:12" x14ac:dyDescent="0.25">
      <c r="A70" s="335" t="s">
        <v>66</v>
      </c>
      <c r="B70" s="336"/>
      <c r="C70" s="336"/>
      <c r="D70" s="336"/>
      <c r="E70" s="336"/>
      <c r="F70" s="337"/>
      <c r="G70" s="29" t="s">
        <v>25</v>
      </c>
      <c r="H70" s="341" t="s">
        <v>27</v>
      </c>
      <c r="I70" s="321" t="s">
        <v>28</v>
      </c>
    </row>
    <row r="71" spans="1:12" ht="15.75" thickBot="1" x14ac:dyDescent="0.3">
      <c r="A71" s="338"/>
      <c r="B71" s="339"/>
      <c r="C71" s="339"/>
      <c r="D71" s="339"/>
      <c r="E71" s="339"/>
      <c r="F71" s="340"/>
      <c r="G71" s="27" t="s">
        <v>26</v>
      </c>
      <c r="H71" s="342"/>
      <c r="I71" s="322"/>
    </row>
    <row r="72" spans="1:12" ht="15.75" thickBot="1" x14ac:dyDescent="0.3">
      <c r="A72" s="343">
        <v>1</v>
      </c>
      <c r="B72" s="344"/>
      <c r="C72" s="344"/>
      <c r="D72" s="344"/>
      <c r="E72" s="344"/>
      <c r="F72" s="345"/>
      <c r="G72" s="3">
        <v>2</v>
      </c>
      <c r="H72" s="142">
        <v>3</v>
      </c>
      <c r="I72" s="30">
        <v>4</v>
      </c>
    </row>
    <row r="73" spans="1:12" ht="15.75" thickBot="1" x14ac:dyDescent="0.3">
      <c r="A73" s="323" t="s">
        <v>67</v>
      </c>
      <c r="B73" s="324"/>
      <c r="C73" s="324"/>
      <c r="D73" s="324"/>
      <c r="E73" s="324"/>
      <c r="F73" s="325"/>
      <c r="G73" s="11"/>
      <c r="H73" s="143"/>
      <c r="I73" s="37"/>
    </row>
    <row r="74" spans="1:12" ht="24" customHeight="1" thickBot="1" x14ac:dyDescent="0.3">
      <c r="A74" s="349" t="s">
        <v>68</v>
      </c>
      <c r="B74" s="350"/>
      <c r="C74" s="350"/>
      <c r="D74" s="350"/>
      <c r="E74" s="350"/>
      <c r="F74" s="351"/>
      <c r="G74" s="6">
        <v>210</v>
      </c>
      <c r="H74" s="25" t="s">
        <v>32</v>
      </c>
      <c r="I74" s="32" t="s">
        <v>32</v>
      </c>
    </row>
    <row r="75" spans="1:12" ht="24" customHeight="1" thickBot="1" x14ac:dyDescent="0.3">
      <c r="A75" s="349" t="s">
        <v>69</v>
      </c>
      <c r="B75" s="350"/>
      <c r="C75" s="350"/>
      <c r="D75" s="350"/>
      <c r="E75" s="350"/>
      <c r="F75" s="351"/>
      <c r="G75" s="6">
        <v>211</v>
      </c>
      <c r="H75" s="25" t="s">
        <v>32</v>
      </c>
      <c r="I75" s="32" t="s">
        <v>32</v>
      </c>
    </row>
    <row r="76" spans="1:12" ht="15.75" thickBot="1" x14ac:dyDescent="0.3">
      <c r="A76" s="349" t="s">
        <v>70</v>
      </c>
      <c r="B76" s="350"/>
      <c r="C76" s="350"/>
      <c r="D76" s="350"/>
      <c r="E76" s="350"/>
      <c r="F76" s="351"/>
      <c r="G76" s="6">
        <v>212</v>
      </c>
      <c r="H76" s="136" t="s">
        <v>32</v>
      </c>
      <c r="I76" s="33" t="s">
        <v>32</v>
      </c>
    </row>
    <row r="77" spans="1:12" ht="15.75" thickBot="1" x14ac:dyDescent="0.3">
      <c r="A77" s="349" t="s">
        <v>71</v>
      </c>
      <c r="B77" s="350"/>
      <c r="C77" s="350"/>
      <c r="D77" s="350"/>
      <c r="E77" s="350"/>
      <c r="F77" s="351"/>
      <c r="G77" s="6">
        <v>213</v>
      </c>
      <c r="H77" s="136" t="s">
        <v>32</v>
      </c>
      <c r="I77" s="33" t="s">
        <v>32</v>
      </c>
    </row>
    <row r="78" spans="1:12" ht="15.75" thickBot="1" x14ac:dyDescent="0.3">
      <c r="A78" s="349" t="s">
        <v>72</v>
      </c>
      <c r="B78" s="350"/>
      <c r="C78" s="350"/>
      <c r="D78" s="350"/>
      <c r="E78" s="350"/>
      <c r="F78" s="351"/>
      <c r="G78" s="6">
        <v>214</v>
      </c>
      <c r="H78" s="136">
        <f>(ОСВ!K98+ОСВ!K100)/1000</f>
        <v>1298197.7759899998</v>
      </c>
      <c r="I78" s="157">
        <v>1357532.8057500001</v>
      </c>
      <c r="K78" s="19">
        <f>ОСВ!K77+ОСВ!K79</f>
        <v>4570604.18</v>
      </c>
      <c r="L78" s="19">
        <f>ОСВ!F77+ОСВ!F79</f>
        <v>4832998.17</v>
      </c>
    </row>
    <row r="79" spans="1:12" ht="15.75" thickBot="1" x14ac:dyDescent="0.3">
      <c r="A79" s="349" t="s">
        <v>73</v>
      </c>
      <c r="B79" s="350"/>
      <c r="C79" s="350"/>
      <c r="D79" s="350"/>
      <c r="E79" s="350"/>
      <c r="F79" s="351"/>
      <c r="G79" s="6">
        <v>215</v>
      </c>
      <c r="H79" s="136">
        <f>ОСВ!K105/1000</f>
        <v>87711.955889999997</v>
      </c>
      <c r="I79" s="157">
        <v>84129.791519999999</v>
      </c>
      <c r="K79" s="19">
        <f>ОСВ!K84</f>
        <v>0</v>
      </c>
      <c r="L79" s="19">
        <f>ОСВ!F84</f>
        <v>0</v>
      </c>
    </row>
    <row r="80" spans="1:12" ht="15.75" thickBot="1" x14ac:dyDescent="0.3">
      <c r="A80" s="349" t="s">
        <v>74</v>
      </c>
      <c r="B80" s="350"/>
      <c r="C80" s="350"/>
      <c r="D80" s="350"/>
      <c r="E80" s="350"/>
      <c r="F80" s="351"/>
      <c r="G80" s="6">
        <v>216</v>
      </c>
      <c r="H80" s="136">
        <f>ОСВ!K75/1000</f>
        <v>112168.26762</v>
      </c>
      <c r="I80" s="157">
        <v>112179.36120999999</v>
      </c>
    </row>
    <row r="81" spans="1:12" ht="15.75" thickBot="1" x14ac:dyDescent="0.3">
      <c r="A81" s="349" t="s">
        <v>75</v>
      </c>
      <c r="B81" s="350"/>
      <c r="C81" s="350"/>
      <c r="D81" s="350"/>
      <c r="E81" s="350"/>
      <c r="F81" s="351"/>
      <c r="G81" s="6">
        <v>217</v>
      </c>
      <c r="H81" s="136">
        <f>ОСВ!K99/1000</f>
        <v>45317.897640000003</v>
      </c>
      <c r="I81" s="157">
        <v>35229.510520000003</v>
      </c>
      <c r="K81" s="19">
        <f>ОСВ!K78</f>
        <v>12557.51</v>
      </c>
      <c r="L81" s="19">
        <f>ОСВ!F78</f>
        <v>33956488.979999997</v>
      </c>
    </row>
    <row r="82" spans="1:12" ht="15.75" thickBot="1" x14ac:dyDescent="0.3">
      <c r="A82" s="349" t="s">
        <v>76</v>
      </c>
      <c r="B82" s="350"/>
      <c r="C82" s="350"/>
      <c r="D82" s="350"/>
      <c r="E82" s="350"/>
      <c r="F82" s="351"/>
      <c r="G82" s="6">
        <v>218</v>
      </c>
      <c r="H82" s="136" t="s">
        <v>32</v>
      </c>
      <c r="I82" s="157" t="s">
        <v>32</v>
      </c>
    </row>
    <row r="83" spans="1:12" ht="15.75" thickBot="1" x14ac:dyDescent="0.3">
      <c r="A83" s="349" t="s">
        <v>77</v>
      </c>
      <c r="B83" s="350"/>
      <c r="C83" s="350"/>
      <c r="D83" s="350"/>
      <c r="E83" s="350"/>
      <c r="F83" s="351"/>
      <c r="G83" s="6">
        <v>219</v>
      </c>
      <c r="H83" s="136">
        <f>ОСВ!K110/1000</f>
        <v>10309.474410000001</v>
      </c>
      <c r="I83" s="157">
        <v>13956.29607</v>
      </c>
      <c r="K83" s="19">
        <f>ОСВ!K87</f>
        <v>53190716.829999998</v>
      </c>
      <c r="L83" s="19">
        <f>ОСВ!F86</f>
        <v>0</v>
      </c>
    </row>
    <row r="84" spans="1:12" ht="15.75" thickBot="1" x14ac:dyDescent="0.3">
      <c r="A84" s="349" t="s">
        <v>78</v>
      </c>
      <c r="B84" s="350"/>
      <c r="C84" s="350"/>
      <c r="D84" s="350"/>
      <c r="E84" s="350"/>
      <c r="F84" s="351"/>
      <c r="G84" s="6">
        <v>220</v>
      </c>
      <c r="H84" s="136" t="s">
        <v>32</v>
      </c>
      <c r="I84" s="157" t="s">
        <v>32</v>
      </c>
    </row>
    <row r="85" spans="1:12" ht="15.75" thickBot="1" x14ac:dyDescent="0.3">
      <c r="A85" s="349" t="s">
        <v>79</v>
      </c>
      <c r="B85" s="350"/>
      <c r="C85" s="350"/>
      <c r="D85" s="350"/>
      <c r="E85" s="350"/>
      <c r="F85" s="351"/>
      <c r="G85" s="6">
        <v>221</v>
      </c>
      <c r="H85" s="136" t="s">
        <v>32</v>
      </c>
      <c r="I85" s="157" t="s">
        <v>32</v>
      </c>
    </row>
    <row r="86" spans="1:12" ht="15.75" thickBot="1" x14ac:dyDescent="0.3">
      <c r="A86" s="349" t="s">
        <v>80</v>
      </c>
      <c r="B86" s="350"/>
      <c r="C86" s="350"/>
      <c r="D86" s="350"/>
      <c r="E86" s="350"/>
      <c r="F86" s="351"/>
      <c r="G86" s="6">
        <v>222</v>
      </c>
      <c r="H86" s="136">
        <f>(ОСВ!K74-ОСВ!K75+ОСВ!K88+ОСВ!K109)/1000</f>
        <v>115399.50057999998</v>
      </c>
      <c r="I86" s="157">
        <v>187955.96858000002</v>
      </c>
      <c r="K86" s="19">
        <f>ОСВ!K58+ОСВ!K68</f>
        <v>0</v>
      </c>
      <c r="L86" s="19">
        <f>ОСВ!F58+ОСВ!F68</f>
        <v>0</v>
      </c>
    </row>
    <row r="87" spans="1:12" ht="15.75" thickBot="1" x14ac:dyDescent="0.3">
      <c r="A87" s="352" t="s">
        <v>81</v>
      </c>
      <c r="B87" s="353"/>
      <c r="C87" s="353"/>
      <c r="D87" s="353"/>
      <c r="E87" s="353"/>
      <c r="F87" s="354"/>
      <c r="G87" s="10">
        <v>300</v>
      </c>
      <c r="H87" s="137">
        <f>SUM(H74:H86)</f>
        <v>1669104.87213</v>
      </c>
      <c r="I87" s="132">
        <f>SUM(I74:I86)</f>
        <v>1790983.7336500001</v>
      </c>
      <c r="K87" s="21">
        <f>SUM(K73:K86)</f>
        <v>57773878.519999996</v>
      </c>
      <c r="L87" s="21">
        <f>SUM(L73:L86)</f>
        <v>38789487.149999999</v>
      </c>
    </row>
    <row r="88" spans="1:12" ht="15.75" thickBot="1" x14ac:dyDescent="0.3">
      <c r="A88" s="349" t="s">
        <v>82</v>
      </c>
      <c r="B88" s="350"/>
      <c r="C88" s="350"/>
      <c r="D88" s="350"/>
      <c r="E88" s="350"/>
      <c r="F88" s="351"/>
      <c r="G88" s="6">
        <v>301</v>
      </c>
      <c r="H88" s="136" t="s">
        <v>32</v>
      </c>
      <c r="I88" s="33" t="s">
        <v>32</v>
      </c>
    </row>
    <row r="89" spans="1:12" x14ac:dyDescent="0.25">
      <c r="A89" s="323" t="s">
        <v>83</v>
      </c>
      <c r="B89" s="324"/>
      <c r="C89" s="324"/>
      <c r="D89" s="324"/>
      <c r="E89" s="324"/>
      <c r="F89" s="325"/>
      <c r="G89" s="12"/>
      <c r="H89" s="144"/>
      <c r="I89" s="38"/>
    </row>
    <row r="90" spans="1:12" ht="24" customHeight="1" thickBot="1" x14ac:dyDescent="0.3">
      <c r="A90" s="349" t="s">
        <v>84</v>
      </c>
      <c r="B90" s="350"/>
      <c r="C90" s="350"/>
      <c r="D90" s="350"/>
      <c r="E90" s="350"/>
      <c r="F90" s="351"/>
      <c r="G90" s="5">
        <v>310</v>
      </c>
      <c r="H90" s="25" t="s">
        <v>32</v>
      </c>
      <c r="I90" s="32" t="s">
        <v>32</v>
      </c>
    </row>
    <row r="91" spans="1:12" ht="24" customHeight="1" thickBot="1" x14ac:dyDescent="0.3">
      <c r="A91" s="349" t="s">
        <v>85</v>
      </c>
      <c r="B91" s="350"/>
      <c r="C91" s="350"/>
      <c r="D91" s="350"/>
      <c r="E91" s="350"/>
      <c r="F91" s="351"/>
      <c r="G91" s="5">
        <v>311</v>
      </c>
      <c r="H91" s="25" t="s">
        <v>32</v>
      </c>
      <c r="I91" s="32" t="s">
        <v>32</v>
      </c>
    </row>
    <row r="92" spans="1:12" ht="15.75" thickBot="1" x14ac:dyDescent="0.3">
      <c r="A92" s="349" t="s">
        <v>86</v>
      </c>
      <c r="B92" s="350"/>
      <c r="C92" s="350"/>
      <c r="D92" s="350"/>
      <c r="E92" s="350"/>
      <c r="F92" s="351"/>
      <c r="G92" s="5">
        <v>312</v>
      </c>
      <c r="H92" s="25" t="s">
        <v>32</v>
      </c>
      <c r="I92" s="32" t="s">
        <v>32</v>
      </c>
    </row>
    <row r="93" spans="1:12" ht="15.75" thickBot="1" x14ac:dyDescent="0.3">
      <c r="A93" s="349" t="s">
        <v>87</v>
      </c>
      <c r="B93" s="350"/>
      <c r="C93" s="350"/>
      <c r="D93" s="350"/>
      <c r="E93" s="350"/>
      <c r="F93" s="351"/>
      <c r="G93" s="5">
        <v>313</v>
      </c>
      <c r="H93" s="25" t="s">
        <v>32</v>
      </c>
      <c r="I93" s="32" t="s">
        <v>32</v>
      </c>
    </row>
    <row r="94" spans="1:12" ht="15.75" thickBot="1" x14ac:dyDescent="0.3">
      <c r="A94" s="349" t="s">
        <v>88</v>
      </c>
      <c r="B94" s="350"/>
      <c r="C94" s="350"/>
      <c r="D94" s="350"/>
      <c r="E94" s="350"/>
      <c r="F94" s="351"/>
      <c r="G94" s="5">
        <v>314</v>
      </c>
      <c r="H94" s="25" t="s">
        <v>32</v>
      </c>
      <c r="I94" s="32" t="s">
        <v>32</v>
      </c>
    </row>
    <row r="95" spans="1:12" ht="15.75" thickBot="1" x14ac:dyDescent="0.3">
      <c r="A95" s="349" t="s">
        <v>89</v>
      </c>
      <c r="B95" s="350"/>
      <c r="C95" s="350"/>
      <c r="D95" s="350"/>
      <c r="E95" s="350"/>
      <c r="F95" s="351"/>
      <c r="G95" s="5">
        <v>315</v>
      </c>
      <c r="H95" s="25">
        <f>ОСВ!K113/1000</f>
        <v>406367.04233999999</v>
      </c>
      <c r="I95" s="134">
        <v>398119.20474000002</v>
      </c>
    </row>
    <row r="96" spans="1:12" ht="15.75" thickBot="1" x14ac:dyDescent="0.3">
      <c r="A96" s="349" t="s">
        <v>90</v>
      </c>
      <c r="B96" s="350"/>
      <c r="C96" s="350"/>
      <c r="D96" s="350"/>
      <c r="E96" s="350"/>
      <c r="F96" s="351"/>
      <c r="G96" s="5">
        <v>316</v>
      </c>
      <c r="H96" s="25">
        <f>ОСВ!K114/1000</f>
        <v>39452.075280000005</v>
      </c>
      <c r="I96" s="134">
        <v>39452.075280000005</v>
      </c>
    </row>
    <row r="97" spans="1:14" ht="15.75" thickBot="1" x14ac:dyDescent="0.3">
      <c r="A97" s="349" t="s">
        <v>91</v>
      </c>
      <c r="B97" s="350"/>
      <c r="C97" s="350"/>
      <c r="D97" s="350"/>
      <c r="E97" s="350"/>
      <c r="F97" s="351"/>
      <c r="G97" s="5">
        <v>317</v>
      </c>
      <c r="H97" s="25" t="s">
        <v>32</v>
      </c>
      <c r="I97" s="134" t="s">
        <v>32</v>
      </c>
    </row>
    <row r="98" spans="1:14" ht="15.75" thickBot="1" x14ac:dyDescent="0.3">
      <c r="A98" s="349" t="s">
        <v>92</v>
      </c>
      <c r="B98" s="350"/>
      <c r="C98" s="350"/>
      <c r="D98" s="350"/>
      <c r="E98" s="350"/>
      <c r="F98" s="351"/>
      <c r="G98" s="5">
        <v>318</v>
      </c>
      <c r="H98" s="25" t="s">
        <v>32</v>
      </c>
      <c r="I98" s="134" t="s">
        <v>32</v>
      </c>
    </row>
    <row r="99" spans="1:14" ht="15.75" thickBot="1" x14ac:dyDescent="0.3">
      <c r="A99" s="349" t="s">
        <v>93</v>
      </c>
      <c r="B99" s="350"/>
      <c r="C99" s="350"/>
      <c r="D99" s="350"/>
      <c r="E99" s="350"/>
      <c r="F99" s="351"/>
      <c r="G99" s="5">
        <v>319</v>
      </c>
      <c r="H99" s="25">
        <f>ОСВ!K117/1000</f>
        <v>39240.252860000001</v>
      </c>
      <c r="I99" s="134">
        <v>39240.252860000001</v>
      </c>
    </row>
    <row r="100" spans="1:14" ht="15.75" thickBot="1" x14ac:dyDescent="0.3">
      <c r="A100" s="349" t="s">
        <v>94</v>
      </c>
      <c r="B100" s="350"/>
      <c r="C100" s="350"/>
      <c r="D100" s="350"/>
      <c r="E100" s="350"/>
      <c r="F100" s="351"/>
      <c r="G100" s="5">
        <v>320</v>
      </c>
      <c r="H100" s="25" t="s">
        <v>32</v>
      </c>
      <c r="I100" s="134" t="s">
        <v>32</v>
      </c>
    </row>
    <row r="101" spans="1:14" ht="15.75" thickBot="1" x14ac:dyDescent="0.3">
      <c r="A101" s="349" t="s">
        <v>95</v>
      </c>
      <c r="B101" s="350"/>
      <c r="C101" s="350"/>
      <c r="D101" s="350"/>
      <c r="E101" s="350"/>
      <c r="F101" s="351"/>
      <c r="G101" s="5">
        <v>321</v>
      </c>
      <c r="H101" s="25" t="s">
        <v>32</v>
      </c>
      <c r="I101" s="134" t="s">
        <v>32</v>
      </c>
    </row>
    <row r="102" spans="1:14" ht="15.75" thickBot="1" x14ac:dyDescent="0.3">
      <c r="A102" s="352" t="s">
        <v>96</v>
      </c>
      <c r="B102" s="353"/>
      <c r="C102" s="353"/>
      <c r="D102" s="353"/>
      <c r="E102" s="353"/>
      <c r="F102" s="354"/>
      <c r="G102" s="10">
        <v>400</v>
      </c>
      <c r="H102" s="137">
        <f>SUM(H90:H101)</f>
        <v>485059.37047999998</v>
      </c>
      <c r="I102" s="137">
        <f>SUM(I90:I101)</f>
        <v>476811.53288000001</v>
      </c>
    </row>
    <row r="103" spans="1:14" x14ac:dyDescent="0.25">
      <c r="A103" s="323" t="s">
        <v>97</v>
      </c>
      <c r="B103" s="324"/>
      <c r="C103" s="324"/>
      <c r="D103" s="324"/>
      <c r="E103" s="324"/>
      <c r="F103" s="325"/>
      <c r="G103" s="12"/>
      <c r="H103" s="144"/>
      <c r="I103" s="31"/>
    </row>
    <row r="104" spans="1:14" ht="15.75" thickBot="1" x14ac:dyDescent="0.3">
      <c r="A104" s="349" t="s">
        <v>98</v>
      </c>
      <c r="B104" s="350"/>
      <c r="C104" s="350"/>
      <c r="D104" s="350"/>
      <c r="E104" s="350"/>
      <c r="F104" s="351"/>
      <c r="G104" s="5">
        <v>410</v>
      </c>
      <c r="H104" s="25">
        <f>(ОСВ!K119-ОСВ!J121)/1000</f>
        <v>5500000</v>
      </c>
      <c r="I104" s="134">
        <v>5500000</v>
      </c>
      <c r="K104" s="19">
        <f>ОСВ!K89-ОСВ!J91</f>
        <v>3428436.88</v>
      </c>
      <c r="L104" s="19">
        <f>ОСВ!F89-ОСВ!D91</f>
        <v>3081527.88</v>
      </c>
    </row>
    <row r="105" spans="1:14" ht="15.75" thickBot="1" x14ac:dyDescent="0.3">
      <c r="A105" s="349" t="s">
        <v>99</v>
      </c>
      <c r="B105" s="350"/>
      <c r="C105" s="350"/>
      <c r="D105" s="350"/>
      <c r="E105" s="350"/>
      <c r="F105" s="351"/>
      <c r="G105" s="5">
        <v>411</v>
      </c>
      <c r="H105" s="25" t="s">
        <v>32</v>
      </c>
      <c r="I105" s="32" t="s">
        <v>32</v>
      </c>
    </row>
    <row r="106" spans="1:14" ht="15.75" thickBot="1" x14ac:dyDescent="0.3">
      <c r="A106" s="349" t="s">
        <v>100</v>
      </c>
      <c r="B106" s="350"/>
      <c r="C106" s="350"/>
      <c r="D106" s="350"/>
      <c r="E106" s="350"/>
      <c r="F106" s="351"/>
      <c r="G106" s="6">
        <v>412</v>
      </c>
      <c r="H106" s="25" t="s">
        <v>32</v>
      </c>
      <c r="I106" s="32" t="s">
        <v>32</v>
      </c>
    </row>
    <row r="107" spans="1:14" ht="15.75" thickBot="1" x14ac:dyDescent="0.3">
      <c r="A107" s="349" t="s">
        <v>101</v>
      </c>
      <c r="B107" s="350"/>
      <c r="C107" s="350"/>
      <c r="D107" s="350"/>
      <c r="E107" s="350"/>
      <c r="F107" s="351"/>
      <c r="G107" s="6">
        <v>413</v>
      </c>
      <c r="H107" s="25" t="s">
        <v>32</v>
      </c>
      <c r="I107" s="32" t="s">
        <v>32</v>
      </c>
    </row>
    <row r="108" spans="1:14" ht="15.75" thickBot="1" x14ac:dyDescent="0.3">
      <c r="A108" s="349" t="s">
        <v>102</v>
      </c>
      <c r="B108" s="350"/>
      <c r="C108" s="350"/>
      <c r="D108" s="350"/>
      <c r="E108" s="350"/>
      <c r="F108" s="351"/>
      <c r="G108" s="6">
        <v>414</v>
      </c>
      <c r="H108" s="134">
        <f>(ОСВ!K123+ОСВ!K125)/1000</f>
        <v>1041701.15884</v>
      </c>
      <c r="I108" s="134">
        <v>613623.44348000002</v>
      </c>
      <c r="K108" s="19">
        <f>ОСВ!K93+ОСВ!K95</f>
        <v>7589749</v>
      </c>
      <c r="L108" s="19">
        <f>ОСВ!F93</f>
        <v>6965119.5700000003</v>
      </c>
      <c r="N108" s="177"/>
    </row>
    <row r="109" spans="1:14" ht="15.75" thickBot="1" x14ac:dyDescent="0.3">
      <c r="A109" s="349" t="s">
        <v>103</v>
      </c>
      <c r="B109" s="350"/>
      <c r="C109" s="350"/>
      <c r="D109" s="350"/>
      <c r="E109" s="350"/>
      <c r="F109" s="351"/>
      <c r="G109" s="6">
        <v>415</v>
      </c>
      <c r="H109" s="25" t="s">
        <v>32</v>
      </c>
      <c r="I109" s="32" t="s">
        <v>32</v>
      </c>
    </row>
    <row r="110" spans="1:14" ht="15.75" thickBot="1" x14ac:dyDescent="0.3">
      <c r="A110" s="352" t="s">
        <v>104</v>
      </c>
      <c r="B110" s="353"/>
      <c r="C110" s="353"/>
      <c r="D110" s="353"/>
      <c r="E110" s="353"/>
      <c r="F110" s="354"/>
      <c r="G110" s="10">
        <v>420</v>
      </c>
      <c r="H110" s="140">
        <f>SUM(H104:H109)</f>
        <v>6541701.1588399997</v>
      </c>
      <c r="I110" s="133">
        <f>SUM(I104:I109)</f>
        <v>6113623.4434799999</v>
      </c>
      <c r="K110" s="23">
        <f>SUM(K104:K109)</f>
        <v>11018185.879999999</v>
      </c>
      <c r="L110" s="23">
        <f>SUM(L104:L109)</f>
        <v>10046647.449999999</v>
      </c>
    </row>
    <row r="111" spans="1:14" ht="15.75" thickBot="1" x14ac:dyDescent="0.3">
      <c r="A111" s="349" t="s">
        <v>105</v>
      </c>
      <c r="B111" s="350"/>
      <c r="C111" s="350"/>
      <c r="D111" s="350"/>
      <c r="E111" s="350"/>
      <c r="F111" s="351"/>
      <c r="G111" s="6">
        <v>421</v>
      </c>
      <c r="H111" s="25" t="s">
        <v>32</v>
      </c>
      <c r="I111" s="32" t="s">
        <v>32</v>
      </c>
      <c r="K111" s="20">
        <v>0</v>
      </c>
      <c r="L111" s="20">
        <v>0</v>
      </c>
    </row>
    <row r="112" spans="1:14" ht="15.75" thickBot="1" x14ac:dyDescent="0.3">
      <c r="A112" s="356" t="s">
        <v>106</v>
      </c>
      <c r="B112" s="357"/>
      <c r="C112" s="357"/>
      <c r="D112" s="357"/>
      <c r="E112" s="357"/>
      <c r="F112" s="358"/>
      <c r="G112" s="10">
        <v>500</v>
      </c>
      <c r="H112" s="140">
        <f>SUM(H110:H111)</f>
        <v>6541701.1588399997</v>
      </c>
      <c r="I112" s="40">
        <f>SUM(I110:I111)</f>
        <v>6113623.4434799999</v>
      </c>
      <c r="K112" s="23">
        <f>K110+K111</f>
        <v>11018185.879999999</v>
      </c>
      <c r="L112" s="23">
        <f>L110+L111</f>
        <v>10046647.449999999</v>
      </c>
    </row>
    <row r="113" spans="1:12" ht="15.75" thickBot="1" x14ac:dyDescent="0.3">
      <c r="A113" s="332" t="s">
        <v>107</v>
      </c>
      <c r="B113" s="333"/>
      <c r="C113" s="333"/>
      <c r="D113" s="333"/>
      <c r="E113" s="333"/>
      <c r="F113" s="334"/>
      <c r="G113" s="39"/>
      <c r="H113" s="141">
        <f>H87+H112+H102</f>
        <v>8695865.4014499988</v>
      </c>
      <c r="I113" s="40">
        <f>I87+I102+I112</f>
        <v>8381418.7100099996</v>
      </c>
      <c r="K113" s="23">
        <f>K87+K112</f>
        <v>68792064.399999991</v>
      </c>
      <c r="L113" s="23">
        <f>L87+L112</f>
        <v>48836134.599999994</v>
      </c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76">
        <f>H69-H113</f>
        <v>0</v>
      </c>
      <c r="I114" s="26"/>
      <c r="K114" s="20">
        <f>K69-K113</f>
        <v>1927160771.3800001</v>
      </c>
      <c r="L114" s="20">
        <f>L69-L113</f>
        <v>2785013404.4500003</v>
      </c>
    </row>
    <row r="115" spans="1:12" ht="22.5" customHeight="1" x14ac:dyDescent="0.25">
      <c r="A115" s="312" t="s">
        <v>540</v>
      </c>
      <c r="B115" s="312"/>
      <c r="C115" s="312"/>
      <c r="D115" s="312"/>
      <c r="E115" s="312"/>
      <c r="F115" s="312"/>
      <c r="G115" s="28"/>
      <c r="H115" s="155">
        <f>(H69-H65-N61-H87-H102)/H104*1000</f>
        <v>1105.8732708472726</v>
      </c>
      <c r="I115" s="155">
        <f>(I69-I65-O61-I87-I102)/I104*1000</f>
        <v>1027.2063796763634</v>
      </c>
      <c r="K115" s="20"/>
      <c r="L115" s="20"/>
    </row>
    <row r="116" spans="1:12" ht="24.75" customHeight="1" x14ac:dyDescent="0.25">
      <c r="A116" s="28"/>
      <c r="B116" s="28"/>
      <c r="C116" s="28"/>
      <c r="D116" s="28"/>
      <c r="E116" s="28"/>
      <c r="F116" s="28"/>
      <c r="G116" s="28"/>
      <c r="H116" s="176"/>
      <c r="I116" s="28"/>
      <c r="K116" s="20"/>
      <c r="L116" s="20"/>
    </row>
    <row r="117" spans="1:12" ht="18.75" customHeight="1" thickBot="1" x14ac:dyDescent="0.3">
      <c r="A117" s="359" t="s">
        <v>108</v>
      </c>
      <c r="B117" s="359"/>
      <c r="C117" s="330" t="s">
        <v>109</v>
      </c>
      <c r="D117" s="330"/>
      <c r="E117" s="330"/>
      <c r="F117" s="330"/>
      <c r="G117" s="1"/>
      <c r="H117" s="13"/>
      <c r="I117" s="13"/>
    </row>
    <row r="118" spans="1:12" ht="19.5" customHeight="1" x14ac:dyDescent="0.25">
      <c r="A118" s="1"/>
      <c r="B118" s="1"/>
      <c r="C118" s="355" t="s">
        <v>290</v>
      </c>
      <c r="D118" s="355"/>
      <c r="E118" s="355"/>
      <c r="F118" s="355"/>
      <c r="G118" s="1"/>
      <c r="H118" s="355" t="s">
        <v>111</v>
      </c>
      <c r="I118" s="355"/>
    </row>
    <row r="119" spans="1:12" x14ac:dyDescent="0.25">
      <c r="A119" s="292"/>
      <c r="B119" s="292"/>
      <c r="C119" s="292"/>
      <c r="D119" s="1"/>
      <c r="E119" s="1"/>
      <c r="F119" s="1"/>
      <c r="G119" s="1"/>
      <c r="H119" s="1"/>
      <c r="I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12" ht="15.75" thickBot="1" x14ac:dyDescent="0.3">
      <c r="A121" s="312" t="s">
        <v>112</v>
      </c>
      <c r="B121" s="312"/>
      <c r="C121" s="330" t="s">
        <v>113</v>
      </c>
      <c r="D121" s="330"/>
      <c r="E121" s="330"/>
      <c r="F121" s="330"/>
      <c r="G121" s="1"/>
      <c r="H121" s="13"/>
      <c r="I121" s="13"/>
    </row>
    <row r="122" spans="1:12" ht="19.5" customHeight="1" x14ac:dyDescent="0.25">
      <c r="A122" s="1"/>
      <c r="B122" s="1"/>
      <c r="C122" s="355" t="s">
        <v>290</v>
      </c>
      <c r="D122" s="355"/>
      <c r="E122" s="355"/>
      <c r="F122" s="355"/>
      <c r="G122" s="1"/>
      <c r="H122" s="355" t="s">
        <v>111</v>
      </c>
      <c r="I122" s="355"/>
    </row>
    <row r="123" spans="1:12" ht="1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12" ht="1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12" x14ac:dyDescent="0.25">
      <c r="A125" s="292" t="s">
        <v>114</v>
      </c>
      <c r="B125" s="292"/>
      <c r="C125" s="292"/>
      <c r="D125" s="292"/>
      <c r="E125" s="292"/>
      <c r="F125" s="292"/>
      <c r="G125" s="292"/>
      <c r="H125" s="292"/>
      <c r="I125" s="292"/>
    </row>
  </sheetData>
  <mergeCells count="136">
    <mergeCell ref="A125:I125"/>
    <mergeCell ref="H118:I118"/>
    <mergeCell ref="A119:C119"/>
    <mergeCell ref="A121:B121"/>
    <mergeCell ref="C121:F121"/>
    <mergeCell ref="H122:I122"/>
    <mergeCell ref="A109:F109"/>
    <mergeCell ref="A110:F110"/>
    <mergeCell ref="A111:F111"/>
    <mergeCell ref="A112:F112"/>
    <mergeCell ref="A113:F113"/>
    <mergeCell ref="A117:B117"/>
    <mergeCell ref="C117:F117"/>
    <mergeCell ref="C122:F122"/>
    <mergeCell ref="C118:F118"/>
    <mergeCell ref="A115:F115"/>
    <mergeCell ref="A103:F103"/>
    <mergeCell ref="A104:F104"/>
    <mergeCell ref="A105:F105"/>
    <mergeCell ref="A106:F106"/>
    <mergeCell ref="A107:F107"/>
    <mergeCell ref="A108:F108"/>
    <mergeCell ref="A97:F97"/>
    <mergeCell ref="A98:F98"/>
    <mergeCell ref="A99:F99"/>
    <mergeCell ref="A100:F100"/>
    <mergeCell ref="A101:F101"/>
    <mergeCell ref="A102:F102"/>
    <mergeCell ref="A91:F91"/>
    <mergeCell ref="A92:F92"/>
    <mergeCell ref="A93:F93"/>
    <mergeCell ref="A94:F94"/>
    <mergeCell ref="A95:F95"/>
    <mergeCell ref="A96:F96"/>
    <mergeCell ref="A85:F85"/>
    <mergeCell ref="A86:F86"/>
    <mergeCell ref="A87:F87"/>
    <mergeCell ref="A88:F88"/>
    <mergeCell ref="A89:F89"/>
    <mergeCell ref="A90:F90"/>
    <mergeCell ref="A79:F79"/>
    <mergeCell ref="A80:F80"/>
    <mergeCell ref="A81:F81"/>
    <mergeCell ref="A82:F82"/>
    <mergeCell ref="A83:F83"/>
    <mergeCell ref="A84:F84"/>
    <mergeCell ref="A73:F73"/>
    <mergeCell ref="A74:F74"/>
    <mergeCell ref="A75:F75"/>
    <mergeCell ref="A76:F76"/>
    <mergeCell ref="A77:F77"/>
    <mergeCell ref="A78:F78"/>
    <mergeCell ref="A68:F68"/>
    <mergeCell ref="A69:F69"/>
    <mergeCell ref="A70:F71"/>
    <mergeCell ref="H70:H71"/>
    <mergeCell ref="I70:I71"/>
    <mergeCell ref="A72:F72"/>
    <mergeCell ref="A62:F62"/>
    <mergeCell ref="A63:F63"/>
    <mergeCell ref="A64:F64"/>
    <mergeCell ref="A65:F65"/>
    <mergeCell ref="A66:F66"/>
    <mergeCell ref="A67:F67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55:F55"/>
    <mergeCell ref="A44:F44"/>
    <mergeCell ref="A45:F45"/>
    <mergeCell ref="A46:F46"/>
    <mergeCell ref="A47:F47"/>
    <mergeCell ref="A48:F48"/>
    <mergeCell ref="A49:F49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24:H24"/>
    <mergeCell ref="A26:D26"/>
    <mergeCell ref="E26:I26"/>
    <mergeCell ref="A28:I28"/>
    <mergeCell ref="A30:F31"/>
    <mergeCell ref="H30:H31"/>
    <mergeCell ref="I30:I31"/>
    <mergeCell ref="A19:D19"/>
    <mergeCell ref="E19:I19"/>
    <mergeCell ref="A21:D21"/>
    <mergeCell ref="E21:I21"/>
    <mergeCell ref="A23:B23"/>
    <mergeCell ref="C23:I23"/>
    <mergeCell ref="A13:D13"/>
    <mergeCell ref="E13:I13"/>
    <mergeCell ref="A15:D15"/>
    <mergeCell ref="E15:I15"/>
    <mergeCell ref="A17:D17"/>
    <mergeCell ref="E17:I17"/>
    <mergeCell ref="F7:F9"/>
    <mergeCell ref="G7:I7"/>
    <mergeCell ref="G8:I8"/>
    <mergeCell ref="G9:I9"/>
    <mergeCell ref="G10:I10"/>
    <mergeCell ref="A11:C11"/>
    <mergeCell ref="D11:I11"/>
    <mergeCell ref="G2:I2"/>
    <mergeCell ref="G3:I3"/>
    <mergeCell ref="G4:I4"/>
    <mergeCell ref="G5:I5"/>
    <mergeCell ref="G6:I6"/>
    <mergeCell ref="A7:A9"/>
    <mergeCell ref="B7:B9"/>
    <mergeCell ref="C7:C9"/>
    <mergeCell ref="D7:D9"/>
    <mergeCell ref="E7:E9"/>
    <mergeCell ref="A2:A6"/>
    <mergeCell ref="B2:B6"/>
    <mergeCell ref="C2:C6"/>
    <mergeCell ref="D2:D6"/>
    <mergeCell ref="E2:E6"/>
    <mergeCell ref="F2:F6"/>
  </mergeCells>
  <pageMargins left="0.70866141732283472" right="0.51181102362204722" top="0.55118110236220474" bottom="0.55118110236220474" header="0.31496062992125984" footer="0.31496062992125984"/>
  <pageSetup paperSize="9" scale="8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AA70-E5F9-41F3-9B84-42B2AD42F1A7}">
  <sheetPr>
    <outlinePr summaryBelow="0" summaryRight="0"/>
    <pageSetUpPr autoPageBreaks="0" fitToPage="1"/>
  </sheetPr>
  <dimension ref="A1:L31"/>
  <sheetViews>
    <sheetView workbookViewId="0">
      <selection sqref="A1:L28"/>
    </sheetView>
  </sheetViews>
  <sheetFormatPr defaultRowHeight="11.25" outlineLevelRow="2" x14ac:dyDescent="0.2"/>
  <cols>
    <col min="1" max="1" width="12.5703125" style="18" customWidth="1"/>
    <col min="2" max="2" width="3.5703125" style="18" customWidth="1"/>
    <col min="3" max="3" width="14" style="18" customWidth="1"/>
    <col min="4" max="4" width="2.28515625" style="18" customWidth="1"/>
    <col min="5" max="5" width="13.7109375" style="18" customWidth="1"/>
    <col min="6" max="6" width="16" style="18" customWidth="1"/>
    <col min="7" max="7" width="6.140625" style="18" customWidth="1"/>
    <col min="8" max="8" width="9.85546875" style="18" customWidth="1"/>
    <col min="9" max="10" width="16" style="18" customWidth="1"/>
    <col min="11" max="11" width="1.42578125" style="18" customWidth="1"/>
    <col min="12" max="12" width="14.5703125" style="18" customWidth="1"/>
    <col min="13" max="256" width="9.140625" style="18" customWidth="1"/>
    <col min="257" max="257" width="12.5703125" style="18" customWidth="1"/>
    <col min="258" max="258" width="3.5703125" style="18" customWidth="1"/>
    <col min="259" max="259" width="14" style="18" customWidth="1"/>
    <col min="260" max="260" width="2.28515625" style="18" customWidth="1"/>
    <col min="261" max="261" width="13.7109375" style="18" customWidth="1"/>
    <col min="262" max="262" width="16" style="18" customWidth="1"/>
    <col min="263" max="263" width="6.140625" style="18" customWidth="1"/>
    <col min="264" max="264" width="9.85546875" style="18" customWidth="1"/>
    <col min="265" max="266" width="16" style="18" customWidth="1"/>
    <col min="267" max="267" width="1.42578125" style="18" customWidth="1"/>
    <col min="268" max="268" width="14.5703125" style="18" customWidth="1"/>
    <col min="269" max="512" width="9.140625" style="18"/>
    <col min="513" max="513" width="12.5703125" style="18" customWidth="1"/>
    <col min="514" max="514" width="3.5703125" style="18" customWidth="1"/>
    <col min="515" max="515" width="14" style="18" customWidth="1"/>
    <col min="516" max="516" width="2.28515625" style="18" customWidth="1"/>
    <col min="517" max="517" width="13.7109375" style="18" customWidth="1"/>
    <col min="518" max="518" width="16" style="18" customWidth="1"/>
    <col min="519" max="519" width="6.140625" style="18" customWidth="1"/>
    <col min="520" max="520" width="9.85546875" style="18" customWidth="1"/>
    <col min="521" max="522" width="16" style="18" customWidth="1"/>
    <col min="523" max="523" width="1.42578125" style="18" customWidth="1"/>
    <col min="524" max="524" width="14.5703125" style="18" customWidth="1"/>
    <col min="525" max="768" width="9.140625" style="18"/>
    <col min="769" max="769" width="12.5703125" style="18" customWidth="1"/>
    <col min="770" max="770" width="3.5703125" style="18" customWidth="1"/>
    <col min="771" max="771" width="14" style="18" customWidth="1"/>
    <col min="772" max="772" width="2.28515625" style="18" customWidth="1"/>
    <col min="773" max="773" width="13.7109375" style="18" customWidth="1"/>
    <col min="774" max="774" width="16" style="18" customWidth="1"/>
    <col min="775" max="775" width="6.140625" style="18" customWidth="1"/>
    <col min="776" max="776" width="9.85546875" style="18" customWidth="1"/>
    <col min="777" max="778" width="16" style="18" customWidth="1"/>
    <col min="779" max="779" width="1.42578125" style="18" customWidth="1"/>
    <col min="780" max="780" width="14.5703125" style="18" customWidth="1"/>
    <col min="781" max="1024" width="9.140625" style="18"/>
    <col min="1025" max="1025" width="12.5703125" style="18" customWidth="1"/>
    <col min="1026" max="1026" width="3.5703125" style="18" customWidth="1"/>
    <col min="1027" max="1027" width="14" style="18" customWidth="1"/>
    <col min="1028" max="1028" width="2.28515625" style="18" customWidth="1"/>
    <col min="1029" max="1029" width="13.7109375" style="18" customWidth="1"/>
    <col min="1030" max="1030" width="16" style="18" customWidth="1"/>
    <col min="1031" max="1031" width="6.140625" style="18" customWidth="1"/>
    <col min="1032" max="1032" width="9.85546875" style="18" customWidth="1"/>
    <col min="1033" max="1034" width="16" style="18" customWidth="1"/>
    <col min="1035" max="1035" width="1.42578125" style="18" customWidth="1"/>
    <col min="1036" max="1036" width="14.5703125" style="18" customWidth="1"/>
    <col min="1037" max="1280" width="9.140625" style="18"/>
    <col min="1281" max="1281" width="12.5703125" style="18" customWidth="1"/>
    <col min="1282" max="1282" width="3.5703125" style="18" customWidth="1"/>
    <col min="1283" max="1283" width="14" style="18" customWidth="1"/>
    <col min="1284" max="1284" width="2.28515625" style="18" customWidth="1"/>
    <col min="1285" max="1285" width="13.7109375" style="18" customWidth="1"/>
    <col min="1286" max="1286" width="16" style="18" customWidth="1"/>
    <col min="1287" max="1287" width="6.140625" style="18" customWidth="1"/>
    <col min="1288" max="1288" width="9.85546875" style="18" customWidth="1"/>
    <col min="1289" max="1290" width="16" style="18" customWidth="1"/>
    <col min="1291" max="1291" width="1.42578125" style="18" customWidth="1"/>
    <col min="1292" max="1292" width="14.5703125" style="18" customWidth="1"/>
    <col min="1293" max="1536" width="9.140625" style="18"/>
    <col min="1537" max="1537" width="12.5703125" style="18" customWidth="1"/>
    <col min="1538" max="1538" width="3.5703125" style="18" customWidth="1"/>
    <col min="1539" max="1539" width="14" style="18" customWidth="1"/>
    <col min="1540" max="1540" width="2.28515625" style="18" customWidth="1"/>
    <col min="1541" max="1541" width="13.7109375" style="18" customWidth="1"/>
    <col min="1542" max="1542" width="16" style="18" customWidth="1"/>
    <col min="1543" max="1543" width="6.140625" style="18" customWidth="1"/>
    <col min="1544" max="1544" width="9.85546875" style="18" customWidth="1"/>
    <col min="1545" max="1546" width="16" style="18" customWidth="1"/>
    <col min="1547" max="1547" width="1.42578125" style="18" customWidth="1"/>
    <col min="1548" max="1548" width="14.5703125" style="18" customWidth="1"/>
    <col min="1549" max="1792" width="9.140625" style="18"/>
    <col min="1793" max="1793" width="12.5703125" style="18" customWidth="1"/>
    <col min="1794" max="1794" width="3.5703125" style="18" customWidth="1"/>
    <col min="1795" max="1795" width="14" style="18" customWidth="1"/>
    <col min="1796" max="1796" width="2.28515625" style="18" customWidth="1"/>
    <col min="1797" max="1797" width="13.7109375" style="18" customWidth="1"/>
    <col min="1798" max="1798" width="16" style="18" customWidth="1"/>
    <col min="1799" max="1799" width="6.140625" style="18" customWidth="1"/>
    <col min="1800" max="1800" width="9.85546875" style="18" customWidth="1"/>
    <col min="1801" max="1802" width="16" style="18" customWidth="1"/>
    <col min="1803" max="1803" width="1.42578125" style="18" customWidth="1"/>
    <col min="1804" max="1804" width="14.5703125" style="18" customWidth="1"/>
    <col min="1805" max="2048" width="9.140625" style="18"/>
    <col min="2049" max="2049" width="12.5703125" style="18" customWidth="1"/>
    <col min="2050" max="2050" width="3.5703125" style="18" customWidth="1"/>
    <col min="2051" max="2051" width="14" style="18" customWidth="1"/>
    <col min="2052" max="2052" width="2.28515625" style="18" customWidth="1"/>
    <col min="2053" max="2053" width="13.7109375" style="18" customWidth="1"/>
    <col min="2054" max="2054" width="16" style="18" customWidth="1"/>
    <col min="2055" max="2055" width="6.140625" style="18" customWidth="1"/>
    <col min="2056" max="2056" width="9.85546875" style="18" customWidth="1"/>
    <col min="2057" max="2058" width="16" style="18" customWidth="1"/>
    <col min="2059" max="2059" width="1.42578125" style="18" customWidth="1"/>
    <col min="2060" max="2060" width="14.5703125" style="18" customWidth="1"/>
    <col min="2061" max="2304" width="9.140625" style="18"/>
    <col min="2305" max="2305" width="12.5703125" style="18" customWidth="1"/>
    <col min="2306" max="2306" width="3.5703125" style="18" customWidth="1"/>
    <col min="2307" max="2307" width="14" style="18" customWidth="1"/>
    <col min="2308" max="2308" width="2.28515625" style="18" customWidth="1"/>
    <col min="2309" max="2309" width="13.7109375" style="18" customWidth="1"/>
    <col min="2310" max="2310" width="16" style="18" customWidth="1"/>
    <col min="2311" max="2311" width="6.140625" style="18" customWidth="1"/>
    <col min="2312" max="2312" width="9.85546875" style="18" customWidth="1"/>
    <col min="2313" max="2314" width="16" style="18" customWidth="1"/>
    <col min="2315" max="2315" width="1.42578125" style="18" customWidth="1"/>
    <col min="2316" max="2316" width="14.5703125" style="18" customWidth="1"/>
    <col min="2317" max="2560" width="9.140625" style="18"/>
    <col min="2561" max="2561" width="12.5703125" style="18" customWidth="1"/>
    <col min="2562" max="2562" width="3.5703125" style="18" customWidth="1"/>
    <col min="2563" max="2563" width="14" style="18" customWidth="1"/>
    <col min="2564" max="2564" width="2.28515625" style="18" customWidth="1"/>
    <col min="2565" max="2565" width="13.7109375" style="18" customWidth="1"/>
    <col min="2566" max="2566" width="16" style="18" customWidth="1"/>
    <col min="2567" max="2567" width="6.140625" style="18" customWidth="1"/>
    <col min="2568" max="2568" width="9.85546875" style="18" customWidth="1"/>
    <col min="2569" max="2570" width="16" style="18" customWidth="1"/>
    <col min="2571" max="2571" width="1.42578125" style="18" customWidth="1"/>
    <col min="2572" max="2572" width="14.5703125" style="18" customWidth="1"/>
    <col min="2573" max="2816" width="9.140625" style="18"/>
    <col min="2817" max="2817" width="12.5703125" style="18" customWidth="1"/>
    <col min="2818" max="2818" width="3.5703125" style="18" customWidth="1"/>
    <col min="2819" max="2819" width="14" style="18" customWidth="1"/>
    <col min="2820" max="2820" width="2.28515625" style="18" customWidth="1"/>
    <col min="2821" max="2821" width="13.7109375" style="18" customWidth="1"/>
    <col min="2822" max="2822" width="16" style="18" customWidth="1"/>
    <col min="2823" max="2823" width="6.140625" style="18" customWidth="1"/>
    <col min="2824" max="2824" width="9.85546875" style="18" customWidth="1"/>
    <col min="2825" max="2826" width="16" style="18" customWidth="1"/>
    <col min="2827" max="2827" width="1.42578125" style="18" customWidth="1"/>
    <col min="2828" max="2828" width="14.5703125" style="18" customWidth="1"/>
    <col min="2829" max="3072" width="9.140625" style="18"/>
    <col min="3073" max="3073" width="12.5703125" style="18" customWidth="1"/>
    <col min="3074" max="3074" width="3.5703125" style="18" customWidth="1"/>
    <col min="3075" max="3075" width="14" style="18" customWidth="1"/>
    <col min="3076" max="3076" width="2.28515625" style="18" customWidth="1"/>
    <col min="3077" max="3077" width="13.7109375" style="18" customWidth="1"/>
    <col min="3078" max="3078" width="16" style="18" customWidth="1"/>
    <col min="3079" max="3079" width="6.140625" style="18" customWidth="1"/>
    <col min="3080" max="3080" width="9.85546875" style="18" customWidth="1"/>
    <col min="3081" max="3082" width="16" style="18" customWidth="1"/>
    <col min="3083" max="3083" width="1.42578125" style="18" customWidth="1"/>
    <col min="3084" max="3084" width="14.5703125" style="18" customWidth="1"/>
    <col min="3085" max="3328" width="9.140625" style="18"/>
    <col min="3329" max="3329" width="12.5703125" style="18" customWidth="1"/>
    <col min="3330" max="3330" width="3.5703125" style="18" customWidth="1"/>
    <col min="3331" max="3331" width="14" style="18" customWidth="1"/>
    <col min="3332" max="3332" width="2.28515625" style="18" customWidth="1"/>
    <col min="3333" max="3333" width="13.7109375" style="18" customWidth="1"/>
    <col min="3334" max="3334" width="16" style="18" customWidth="1"/>
    <col min="3335" max="3335" width="6.140625" style="18" customWidth="1"/>
    <col min="3336" max="3336" width="9.85546875" style="18" customWidth="1"/>
    <col min="3337" max="3338" width="16" style="18" customWidth="1"/>
    <col min="3339" max="3339" width="1.42578125" style="18" customWidth="1"/>
    <col min="3340" max="3340" width="14.5703125" style="18" customWidth="1"/>
    <col min="3341" max="3584" width="9.140625" style="18"/>
    <col min="3585" max="3585" width="12.5703125" style="18" customWidth="1"/>
    <col min="3586" max="3586" width="3.5703125" style="18" customWidth="1"/>
    <col min="3587" max="3587" width="14" style="18" customWidth="1"/>
    <col min="3588" max="3588" width="2.28515625" style="18" customWidth="1"/>
    <col min="3589" max="3589" width="13.7109375" style="18" customWidth="1"/>
    <col min="3590" max="3590" width="16" style="18" customWidth="1"/>
    <col min="3591" max="3591" width="6.140625" style="18" customWidth="1"/>
    <col min="3592" max="3592" width="9.85546875" style="18" customWidth="1"/>
    <col min="3593" max="3594" width="16" style="18" customWidth="1"/>
    <col min="3595" max="3595" width="1.42578125" style="18" customWidth="1"/>
    <col min="3596" max="3596" width="14.5703125" style="18" customWidth="1"/>
    <col min="3597" max="3840" width="9.140625" style="18"/>
    <col min="3841" max="3841" width="12.5703125" style="18" customWidth="1"/>
    <col min="3842" max="3842" width="3.5703125" style="18" customWidth="1"/>
    <col min="3843" max="3843" width="14" style="18" customWidth="1"/>
    <col min="3844" max="3844" width="2.28515625" style="18" customWidth="1"/>
    <col min="3845" max="3845" width="13.7109375" style="18" customWidth="1"/>
    <col min="3846" max="3846" width="16" style="18" customWidth="1"/>
    <col min="3847" max="3847" width="6.140625" style="18" customWidth="1"/>
    <col min="3848" max="3848" width="9.85546875" style="18" customWidth="1"/>
    <col min="3849" max="3850" width="16" style="18" customWidth="1"/>
    <col min="3851" max="3851" width="1.42578125" style="18" customWidth="1"/>
    <col min="3852" max="3852" width="14.5703125" style="18" customWidth="1"/>
    <col min="3853" max="4096" width="9.140625" style="18"/>
    <col min="4097" max="4097" width="12.5703125" style="18" customWidth="1"/>
    <col min="4098" max="4098" width="3.5703125" style="18" customWidth="1"/>
    <col min="4099" max="4099" width="14" style="18" customWidth="1"/>
    <col min="4100" max="4100" width="2.28515625" style="18" customWidth="1"/>
    <col min="4101" max="4101" width="13.7109375" style="18" customWidth="1"/>
    <col min="4102" max="4102" width="16" style="18" customWidth="1"/>
    <col min="4103" max="4103" width="6.140625" style="18" customWidth="1"/>
    <col min="4104" max="4104" width="9.85546875" style="18" customWidth="1"/>
    <col min="4105" max="4106" width="16" style="18" customWidth="1"/>
    <col min="4107" max="4107" width="1.42578125" style="18" customWidth="1"/>
    <col min="4108" max="4108" width="14.5703125" style="18" customWidth="1"/>
    <col min="4109" max="4352" width="9.140625" style="18"/>
    <col min="4353" max="4353" width="12.5703125" style="18" customWidth="1"/>
    <col min="4354" max="4354" width="3.5703125" style="18" customWidth="1"/>
    <col min="4355" max="4355" width="14" style="18" customWidth="1"/>
    <col min="4356" max="4356" width="2.28515625" style="18" customWidth="1"/>
    <col min="4357" max="4357" width="13.7109375" style="18" customWidth="1"/>
    <col min="4358" max="4358" width="16" style="18" customWidth="1"/>
    <col min="4359" max="4359" width="6.140625" style="18" customWidth="1"/>
    <col min="4360" max="4360" width="9.85546875" style="18" customWidth="1"/>
    <col min="4361" max="4362" width="16" style="18" customWidth="1"/>
    <col min="4363" max="4363" width="1.42578125" style="18" customWidth="1"/>
    <col min="4364" max="4364" width="14.5703125" style="18" customWidth="1"/>
    <col min="4365" max="4608" width="9.140625" style="18"/>
    <col min="4609" max="4609" width="12.5703125" style="18" customWidth="1"/>
    <col min="4610" max="4610" width="3.5703125" style="18" customWidth="1"/>
    <col min="4611" max="4611" width="14" style="18" customWidth="1"/>
    <col min="4612" max="4612" width="2.28515625" style="18" customWidth="1"/>
    <col min="4613" max="4613" width="13.7109375" style="18" customWidth="1"/>
    <col min="4614" max="4614" width="16" style="18" customWidth="1"/>
    <col min="4615" max="4615" width="6.140625" style="18" customWidth="1"/>
    <col min="4616" max="4616" width="9.85546875" style="18" customWidth="1"/>
    <col min="4617" max="4618" width="16" style="18" customWidth="1"/>
    <col min="4619" max="4619" width="1.42578125" style="18" customWidth="1"/>
    <col min="4620" max="4620" width="14.5703125" style="18" customWidth="1"/>
    <col min="4621" max="4864" width="9.140625" style="18"/>
    <col min="4865" max="4865" width="12.5703125" style="18" customWidth="1"/>
    <col min="4866" max="4866" width="3.5703125" style="18" customWidth="1"/>
    <col min="4867" max="4867" width="14" style="18" customWidth="1"/>
    <col min="4868" max="4868" width="2.28515625" style="18" customWidth="1"/>
    <col min="4869" max="4869" width="13.7109375" style="18" customWidth="1"/>
    <col min="4870" max="4870" width="16" style="18" customWidth="1"/>
    <col min="4871" max="4871" width="6.140625" style="18" customWidth="1"/>
    <col min="4872" max="4872" width="9.85546875" style="18" customWidth="1"/>
    <col min="4873" max="4874" width="16" style="18" customWidth="1"/>
    <col min="4875" max="4875" width="1.42578125" style="18" customWidth="1"/>
    <col min="4876" max="4876" width="14.5703125" style="18" customWidth="1"/>
    <col min="4877" max="5120" width="9.140625" style="18"/>
    <col min="5121" max="5121" width="12.5703125" style="18" customWidth="1"/>
    <col min="5122" max="5122" width="3.5703125" style="18" customWidth="1"/>
    <col min="5123" max="5123" width="14" style="18" customWidth="1"/>
    <col min="5124" max="5124" width="2.28515625" style="18" customWidth="1"/>
    <col min="5125" max="5125" width="13.7109375" style="18" customWidth="1"/>
    <col min="5126" max="5126" width="16" style="18" customWidth="1"/>
    <col min="5127" max="5127" width="6.140625" style="18" customWidth="1"/>
    <col min="5128" max="5128" width="9.85546875" style="18" customWidth="1"/>
    <col min="5129" max="5130" width="16" style="18" customWidth="1"/>
    <col min="5131" max="5131" width="1.42578125" style="18" customWidth="1"/>
    <col min="5132" max="5132" width="14.5703125" style="18" customWidth="1"/>
    <col min="5133" max="5376" width="9.140625" style="18"/>
    <col min="5377" max="5377" width="12.5703125" style="18" customWidth="1"/>
    <col min="5378" max="5378" width="3.5703125" style="18" customWidth="1"/>
    <col min="5379" max="5379" width="14" style="18" customWidth="1"/>
    <col min="5380" max="5380" width="2.28515625" style="18" customWidth="1"/>
    <col min="5381" max="5381" width="13.7109375" style="18" customWidth="1"/>
    <col min="5382" max="5382" width="16" style="18" customWidth="1"/>
    <col min="5383" max="5383" width="6.140625" style="18" customWidth="1"/>
    <col min="5384" max="5384" width="9.85546875" style="18" customWidth="1"/>
    <col min="5385" max="5386" width="16" style="18" customWidth="1"/>
    <col min="5387" max="5387" width="1.42578125" style="18" customWidth="1"/>
    <col min="5388" max="5388" width="14.5703125" style="18" customWidth="1"/>
    <col min="5389" max="5632" width="9.140625" style="18"/>
    <col min="5633" max="5633" width="12.5703125" style="18" customWidth="1"/>
    <col min="5634" max="5634" width="3.5703125" style="18" customWidth="1"/>
    <col min="5635" max="5635" width="14" style="18" customWidth="1"/>
    <col min="5636" max="5636" width="2.28515625" style="18" customWidth="1"/>
    <col min="5637" max="5637" width="13.7109375" style="18" customWidth="1"/>
    <col min="5638" max="5638" width="16" style="18" customWidth="1"/>
    <col min="5639" max="5639" width="6.140625" style="18" customWidth="1"/>
    <col min="5640" max="5640" width="9.85546875" style="18" customWidth="1"/>
    <col min="5641" max="5642" width="16" style="18" customWidth="1"/>
    <col min="5643" max="5643" width="1.42578125" style="18" customWidth="1"/>
    <col min="5644" max="5644" width="14.5703125" style="18" customWidth="1"/>
    <col min="5645" max="5888" width="9.140625" style="18"/>
    <col min="5889" max="5889" width="12.5703125" style="18" customWidth="1"/>
    <col min="5890" max="5890" width="3.5703125" style="18" customWidth="1"/>
    <col min="5891" max="5891" width="14" style="18" customWidth="1"/>
    <col min="5892" max="5892" width="2.28515625" style="18" customWidth="1"/>
    <col min="5893" max="5893" width="13.7109375" style="18" customWidth="1"/>
    <col min="5894" max="5894" width="16" style="18" customWidth="1"/>
    <col min="5895" max="5895" width="6.140625" style="18" customWidth="1"/>
    <col min="5896" max="5896" width="9.85546875" style="18" customWidth="1"/>
    <col min="5897" max="5898" width="16" style="18" customWidth="1"/>
    <col min="5899" max="5899" width="1.42578125" style="18" customWidth="1"/>
    <col min="5900" max="5900" width="14.5703125" style="18" customWidth="1"/>
    <col min="5901" max="6144" width="9.140625" style="18"/>
    <col min="6145" max="6145" width="12.5703125" style="18" customWidth="1"/>
    <col min="6146" max="6146" width="3.5703125" style="18" customWidth="1"/>
    <col min="6147" max="6147" width="14" style="18" customWidth="1"/>
    <col min="6148" max="6148" width="2.28515625" style="18" customWidth="1"/>
    <col min="6149" max="6149" width="13.7109375" style="18" customWidth="1"/>
    <col min="6150" max="6150" width="16" style="18" customWidth="1"/>
    <col min="6151" max="6151" width="6.140625" style="18" customWidth="1"/>
    <col min="6152" max="6152" width="9.85546875" style="18" customWidth="1"/>
    <col min="6153" max="6154" width="16" style="18" customWidth="1"/>
    <col min="6155" max="6155" width="1.42578125" style="18" customWidth="1"/>
    <col min="6156" max="6156" width="14.5703125" style="18" customWidth="1"/>
    <col min="6157" max="6400" width="9.140625" style="18"/>
    <col min="6401" max="6401" width="12.5703125" style="18" customWidth="1"/>
    <col min="6402" max="6402" width="3.5703125" style="18" customWidth="1"/>
    <col min="6403" max="6403" width="14" style="18" customWidth="1"/>
    <col min="6404" max="6404" width="2.28515625" style="18" customWidth="1"/>
    <col min="6405" max="6405" width="13.7109375" style="18" customWidth="1"/>
    <col min="6406" max="6406" width="16" style="18" customWidth="1"/>
    <col min="6407" max="6407" width="6.140625" style="18" customWidth="1"/>
    <col min="6408" max="6408" width="9.85546875" style="18" customWidth="1"/>
    <col min="6409" max="6410" width="16" style="18" customWidth="1"/>
    <col min="6411" max="6411" width="1.42578125" style="18" customWidth="1"/>
    <col min="6412" max="6412" width="14.5703125" style="18" customWidth="1"/>
    <col min="6413" max="6656" width="9.140625" style="18"/>
    <col min="6657" max="6657" width="12.5703125" style="18" customWidth="1"/>
    <col min="6658" max="6658" width="3.5703125" style="18" customWidth="1"/>
    <col min="6659" max="6659" width="14" style="18" customWidth="1"/>
    <col min="6660" max="6660" width="2.28515625" style="18" customWidth="1"/>
    <col min="6661" max="6661" width="13.7109375" style="18" customWidth="1"/>
    <col min="6662" max="6662" width="16" style="18" customWidth="1"/>
    <col min="6663" max="6663" width="6.140625" style="18" customWidth="1"/>
    <col min="6664" max="6664" width="9.85546875" style="18" customWidth="1"/>
    <col min="6665" max="6666" width="16" style="18" customWidth="1"/>
    <col min="6667" max="6667" width="1.42578125" style="18" customWidth="1"/>
    <col min="6668" max="6668" width="14.5703125" style="18" customWidth="1"/>
    <col min="6669" max="6912" width="9.140625" style="18"/>
    <col min="6913" max="6913" width="12.5703125" style="18" customWidth="1"/>
    <col min="6914" max="6914" width="3.5703125" style="18" customWidth="1"/>
    <col min="6915" max="6915" width="14" style="18" customWidth="1"/>
    <col min="6916" max="6916" width="2.28515625" style="18" customWidth="1"/>
    <col min="6917" max="6917" width="13.7109375" style="18" customWidth="1"/>
    <col min="6918" max="6918" width="16" style="18" customWidth="1"/>
    <col min="6919" max="6919" width="6.140625" style="18" customWidth="1"/>
    <col min="6920" max="6920" width="9.85546875" style="18" customWidth="1"/>
    <col min="6921" max="6922" width="16" style="18" customWidth="1"/>
    <col min="6923" max="6923" width="1.42578125" style="18" customWidth="1"/>
    <col min="6924" max="6924" width="14.5703125" style="18" customWidth="1"/>
    <col min="6925" max="7168" width="9.140625" style="18"/>
    <col min="7169" max="7169" width="12.5703125" style="18" customWidth="1"/>
    <col min="7170" max="7170" width="3.5703125" style="18" customWidth="1"/>
    <col min="7171" max="7171" width="14" style="18" customWidth="1"/>
    <col min="7172" max="7172" width="2.28515625" style="18" customWidth="1"/>
    <col min="7173" max="7173" width="13.7109375" style="18" customWidth="1"/>
    <col min="7174" max="7174" width="16" style="18" customWidth="1"/>
    <col min="7175" max="7175" width="6.140625" style="18" customWidth="1"/>
    <col min="7176" max="7176" width="9.85546875" style="18" customWidth="1"/>
    <col min="7177" max="7178" width="16" style="18" customWidth="1"/>
    <col min="7179" max="7179" width="1.42578125" style="18" customWidth="1"/>
    <col min="7180" max="7180" width="14.5703125" style="18" customWidth="1"/>
    <col min="7181" max="7424" width="9.140625" style="18"/>
    <col min="7425" max="7425" width="12.5703125" style="18" customWidth="1"/>
    <col min="7426" max="7426" width="3.5703125" style="18" customWidth="1"/>
    <col min="7427" max="7427" width="14" style="18" customWidth="1"/>
    <col min="7428" max="7428" width="2.28515625" style="18" customWidth="1"/>
    <col min="7429" max="7429" width="13.7109375" style="18" customWidth="1"/>
    <col min="7430" max="7430" width="16" style="18" customWidth="1"/>
    <col min="7431" max="7431" width="6.140625" style="18" customWidth="1"/>
    <col min="7432" max="7432" width="9.85546875" style="18" customWidth="1"/>
    <col min="7433" max="7434" width="16" style="18" customWidth="1"/>
    <col min="7435" max="7435" width="1.42578125" style="18" customWidth="1"/>
    <col min="7436" max="7436" width="14.5703125" style="18" customWidth="1"/>
    <col min="7437" max="7680" width="9.140625" style="18"/>
    <col min="7681" max="7681" width="12.5703125" style="18" customWidth="1"/>
    <col min="7682" max="7682" width="3.5703125" style="18" customWidth="1"/>
    <col min="7683" max="7683" width="14" style="18" customWidth="1"/>
    <col min="7684" max="7684" width="2.28515625" style="18" customWidth="1"/>
    <col min="7685" max="7685" width="13.7109375" style="18" customWidth="1"/>
    <col min="7686" max="7686" width="16" style="18" customWidth="1"/>
    <col min="7687" max="7687" width="6.140625" style="18" customWidth="1"/>
    <col min="7688" max="7688" width="9.85546875" style="18" customWidth="1"/>
    <col min="7689" max="7690" width="16" style="18" customWidth="1"/>
    <col min="7691" max="7691" width="1.42578125" style="18" customWidth="1"/>
    <col min="7692" max="7692" width="14.5703125" style="18" customWidth="1"/>
    <col min="7693" max="7936" width="9.140625" style="18"/>
    <col min="7937" max="7937" width="12.5703125" style="18" customWidth="1"/>
    <col min="7938" max="7938" width="3.5703125" style="18" customWidth="1"/>
    <col min="7939" max="7939" width="14" style="18" customWidth="1"/>
    <col min="7940" max="7940" width="2.28515625" style="18" customWidth="1"/>
    <col min="7941" max="7941" width="13.7109375" style="18" customWidth="1"/>
    <col min="7942" max="7942" width="16" style="18" customWidth="1"/>
    <col min="7943" max="7943" width="6.140625" style="18" customWidth="1"/>
    <col min="7944" max="7944" width="9.85546875" style="18" customWidth="1"/>
    <col min="7945" max="7946" width="16" style="18" customWidth="1"/>
    <col min="7947" max="7947" width="1.42578125" style="18" customWidth="1"/>
    <col min="7948" max="7948" width="14.5703125" style="18" customWidth="1"/>
    <col min="7949" max="8192" width="9.140625" style="18"/>
    <col min="8193" max="8193" width="12.5703125" style="18" customWidth="1"/>
    <col min="8194" max="8194" width="3.5703125" style="18" customWidth="1"/>
    <col min="8195" max="8195" width="14" style="18" customWidth="1"/>
    <col min="8196" max="8196" width="2.28515625" style="18" customWidth="1"/>
    <col min="8197" max="8197" width="13.7109375" style="18" customWidth="1"/>
    <col min="8198" max="8198" width="16" style="18" customWidth="1"/>
    <col min="8199" max="8199" width="6.140625" style="18" customWidth="1"/>
    <col min="8200" max="8200" width="9.85546875" style="18" customWidth="1"/>
    <col min="8201" max="8202" width="16" style="18" customWidth="1"/>
    <col min="8203" max="8203" width="1.42578125" style="18" customWidth="1"/>
    <col min="8204" max="8204" width="14.5703125" style="18" customWidth="1"/>
    <col min="8205" max="8448" width="9.140625" style="18"/>
    <col min="8449" max="8449" width="12.5703125" style="18" customWidth="1"/>
    <col min="8450" max="8450" width="3.5703125" style="18" customWidth="1"/>
    <col min="8451" max="8451" width="14" style="18" customWidth="1"/>
    <col min="8452" max="8452" width="2.28515625" style="18" customWidth="1"/>
    <col min="8453" max="8453" width="13.7109375" style="18" customWidth="1"/>
    <col min="8454" max="8454" width="16" style="18" customWidth="1"/>
    <col min="8455" max="8455" width="6.140625" style="18" customWidth="1"/>
    <col min="8456" max="8456" width="9.85546875" style="18" customWidth="1"/>
    <col min="8457" max="8458" width="16" style="18" customWidth="1"/>
    <col min="8459" max="8459" width="1.42578125" style="18" customWidth="1"/>
    <col min="8460" max="8460" width="14.5703125" style="18" customWidth="1"/>
    <col min="8461" max="8704" width="9.140625" style="18"/>
    <col min="8705" max="8705" width="12.5703125" style="18" customWidth="1"/>
    <col min="8706" max="8706" width="3.5703125" style="18" customWidth="1"/>
    <col min="8707" max="8707" width="14" style="18" customWidth="1"/>
    <col min="8708" max="8708" width="2.28515625" style="18" customWidth="1"/>
    <col min="8709" max="8709" width="13.7109375" style="18" customWidth="1"/>
    <col min="8710" max="8710" width="16" style="18" customWidth="1"/>
    <col min="8711" max="8711" width="6.140625" style="18" customWidth="1"/>
    <col min="8712" max="8712" width="9.85546875" style="18" customWidth="1"/>
    <col min="8713" max="8714" width="16" style="18" customWidth="1"/>
    <col min="8715" max="8715" width="1.42578125" style="18" customWidth="1"/>
    <col min="8716" max="8716" width="14.5703125" style="18" customWidth="1"/>
    <col min="8717" max="8960" width="9.140625" style="18"/>
    <col min="8961" max="8961" width="12.5703125" style="18" customWidth="1"/>
    <col min="8962" max="8962" width="3.5703125" style="18" customWidth="1"/>
    <col min="8963" max="8963" width="14" style="18" customWidth="1"/>
    <col min="8964" max="8964" width="2.28515625" style="18" customWidth="1"/>
    <col min="8965" max="8965" width="13.7109375" style="18" customWidth="1"/>
    <col min="8966" max="8966" width="16" style="18" customWidth="1"/>
    <col min="8967" max="8967" width="6.140625" style="18" customWidth="1"/>
    <col min="8968" max="8968" width="9.85546875" style="18" customWidth="1"/>
    <col min="8969" max="8970" width="16" style="18" customWidth="1"/>
    <col min="8971" max="8971" width="1.42578125" style="18" customWidth="1"/>
    <col min="8972" max="8972" width="14.5703125" style="18" customWidth="1"/>
    <col min="8973" max="9216" width="9.140625" style="18"/>
    <col min="9217" max="9217" width="12.5703125" style="18" customWidth="1"/>
    <col min="9218" max="9218" width="3.5703125" style="18" customWidth="1"/>
    <col min="9219" max="9219" width="14" style="18" customWidth="1"/>
    <col min="9220" max="9220" width="2.28515625" style="18" customWidth="1"/>
    <col min="9221" max="9221" width="13.7109375" style="18" customWidth="1"/>
    <col min="9222" max="9222" width="16" style="18" customWidth="1"/>
    <col min="9223" max="9223" width="6.140625" style="18" customWidth="1"/>
    <col min="9224" max="9224" width="9.85546875" style="18" customWidth="1"/>
    <col min="9225" max="9226" width="16" style="18" customWidth="1"/>
    <col min="9227" max="9227" width="1.42578125" style="18" customWidth="1"/>
    <col min="9228" max="9228" width="14.5703125" style="18" customWidth="1"/>
    <col min="9229" max="9472" width="9.140625" style="18"/>
    <col min="9473" max="9473" width="12.5703125" style="18" customWidth="1"/>
    <col min="9474" max="9474" width="3.5703125" style="18" customWidth="1"/>
    <col min="9475" max="9475" width="14" style="18" customWidth="1"/>
    <col min="9476" max="9476" width="2.28515625" style="18" customWidth="1"/>
    <col min="9477" max="9477" width="13.7109375" style="18" customWidth="1"/>
    <col min="9478" max="9478" width="16" style="18" customWidth="1"/>
    <col min="9479" max="9479" width="6.140625" style="18" customWidth="1"/>
    <col min="9480" max="9480" width="9.85546875" style="18" customWidth="1"/>
    <col min="9481" max="9482" width="16" style="18" customWidth="1"/>
    <col min="9483" max="9483" width="1.42578125" style="18" customWidth="1"/>
    <col min="9484" max="9484" width="14.5703125" style="18" customWidth="1"/>
    <col min="9485" max="9728" width="9.140625" style="18"/>
    <col min="9729" max="9729" width="12.5703125" style="18" customWidth="1"/>
    <col min="9730" max="9730" width="3.5703125" style="18" customWidth="1"/>
    <col min="9731" max="9731" width="14" style="18" customWidth="1"/>
    <col min="9732" max="9732" width="2.28515625" style="18" customWidth="1"/>
    <col min="9733" max="9733" width="13.7109375" style="18" customWidth="1"/>
    <col min="9734" max="9734" width="16" style="18" customWidth="1"/>
    <col min="9735" max="9735" width="6.140625" style="18" customWidth="1"/>
    <col min="9736" max="9736" width="9.85546875" style="18" customWidth="1"/>
    <col min="9737" max="9738" width="16" style="18" customWidth="1"/>
    <col min="9739" max="9739" width="1.42578125" style="18" customWidth="1"/>
    <col min="9740" max="9740" width="14.5703125" style="18" customWidth="1"/>
    <col min="9741" max="9984" width="9.140625" style="18"/>
    <col min="9985" max="9985" width="12.5703125" style="18" customWidth="1"/>
    <col min="9986" max="9986" width="3.5703125" style="18" customWidth="1"/>
    <col min="9987" max="9987" width="14" style="18" customWidth="1"/>
    <col min="9988" max="9988" width="2.28515625" style="18" customWidth="1"/>
    <col min="9989" max="9989" width="13.7109375" style="18" customWidth="1"/>
    <col min="9990" max="9990" width="16" style="18" customWidth="1"/>
    <col min="9991" max="9991" width="6.140625" style="18" customWidth="1"/>
    <col min="9992" max="9992" width="9.85546875" style="18" customWidth="1"/>
    <col min="9993" max="9994" width="16" style="18" customWidth="1"/>
    <col min="9995" max="9995" width="1.42578125" style="18" customWidth="1"/>
    <col min="9996" max="9996" width="14.5703125" style="18" customWidth="1"/>
    <col min="9997" max="10240" width="9.140625" style="18"/>
    <col min="10241" max="10241" width="12.5703125" style="18" customWidth="1"/>
    <col min="10242" max="10242" width="3.5703125" style="18" customWidth="1"/>
    <col min="10243" max="10243" width="14" style="18" customWidth="1"/>
    <col min="10244" max="10244" width="2.28515625" style="18" customWidth="1"/>
    <col min="10245" max="10245" width="13.7109375" style="18" customWidth="1"/>
    <col min="10246" max="10246" width="16" style="18" customWidth="1"/>
    <col min="10247" max="10247" width="6.140625" style="18" customWidth="1"/>
    <col min="10248" max="10248" width="9.85546875" style="18" customWidth="1"/>
    <col min="10249" max="10250" width="16" style="18" customWidth="1"/>
    <col min="10251" max="10251" width="1.42578125" style="18" customWidth="1"/>
    <col min="10252" max="10252" width="14.5703125" style="18" customWidth="1"/>
    <col min="10253" max="10496" width="9.140625" style="18"/>
    <col min="10497" max="10497" width="12.5703125" style="18" customWidth="1"/>
    <col min="10498" max="10498" width="3.5703125" style="18" customWidth="1"/>
    <col min="10499" max="10499" width="14" style="18" customWidth="1"/>
    <col min="10500" max="10500" width="2.28515625" style="18" customWidth="1"/>
    <col min="10501" max="10501" width="13.7109375" style="18" customWidth="1"/>
    <col min="10502" max="10502" width="16" style="18" customWidth="1"/>
    <col min="10503" max="10503" width="6.140625" style="18" customWidth="1"/>
    <col min="10504" max="10504" width="9.85546875" style="18" customWidth="1"/>
    <col min="10505" max="10506" width="16" style="18" customWidth="1"/>
    <col min="10507" max="10507" width="1.42578125" style="18" customWidth="1"/>
    <col min="10508" max="10508" width="14.5703125" style="18" customWidth="1"/>
    <col min="10509" max="10752" width="9.140625" style="18"/>
    <col min="10753" max="10753" width="12.5703125" style="18" customWidth="1"/>
    <col min="10754" max="10754" width="3.5703125" style="18" customWidth="1"/>
    <col min="10755" max="10755" width="14" style="18" customWidth="1"/>
    <col min="10756" max="10756" width="2.28515625" style="18" customWidth="1"/>
    <col min="10757" max="10757" width="13.7109375" style="18" customWidth="1"/>
    <col min="10758" max="10758" width="16" style="18" customWidth="1"/>
    <col min="10759" max="10759" width="6.140625" style="18" customWidth="1"/>
    <col min="10760" max="10760" width="9.85546875" style="18" customWidth="1"/>
    <col min="10761" max="10762" width="16" style="18" customWidth="1"/>
    <col min="10763" max="10763" width="1.42578125" style="18" customWidth="1"/>
    <col min="10764" max="10764" width="14.5703125" style="18" customWidth="1"/>
    <col min="10765" max="11008" width="9.140625" style="18"/>
    <col min="11009" max="11009" width="12.5703125" style="18" customWidth="1"/>
    <col min="11010" max="11010" width="3.5703125" style="18" customWidth="1"/>
    <col min="11011" max="11011" width="14" style="18" customWidth="1"/>
    <col min="11012" max="11012" width="2.28515625" style="18" customWidth="1"/>
    <col min="11013" max="11013" width="13.7109375" style="18" customWidth="1"/>
    <col min="11014" max="11014" width="16" style="18" customWidth="1"/>
    <col min="11015" max="11015" width="6.140625" style="18" customWidth="1"/>
    <col min="11016" max="11016" width="9.85546875" style="18" customWidth="1"/>
    <col min="11017" max="11018" width="16" style="18" customWidth="1"/>
    <col min="11019" max="11019" width="1.42578125" style="18" customWidth="1"/>
    <col min="11020" max="11020" width="14.5703125" style="18" customWidth="1"/>
    <col min="11021" max="11264" width="9.140625" style="18"/>
    <col min="11265" max="11265" width="12.5703125" style="18" customWidth="1"/>
    <col min="11266" max="11266" width="3.5703125" style="18" customWidth="1"/>
    <col min="11267" max="11267" width="14" style="18" customWidth="1"/>
    <col min="11268" max="11268" width="2.28515625" style="18" customWidth="1"/>
    <col min="11269" max="11269" width="13.7109375" style="18" customWidth="1"/>
    <col min="11270" max="11270" width="16" style="18" customWidth="1"/>
    <col min="11271" max="11271" width="6.140625" style="18" customWidth="1"/>
    <col min="11272" max="11272" width="9.85546875" style="18" customWidth="1"/>
    <col min="11273" max="11274" width="16" style="18" customWidth="1"/>
    <col min="11275" max="11275" width="1.42578125" style="18" customWidth="1"/>
    <col min="11276" max="11276" width="14.5703125" style="18" customWidth="1"/>
    <col min="11277" max="11520" width="9.140625" style="18"/>
    <col min="11521" max="11521" width="12.5703125" style="18" customWidth="1"/>
    <col min="11522" max="11522" width="3.5703125" style="18" customWidth="1"/>
    <col min="11523" max="11523" width="14" style="18" customWidth="1"/>
    <col min="11524" max="11524" width="2.28515625" style="18" customWidth="1"/>
    <col min="11525" max="11525" width="13.7109375" style="18" customWidth="1"/>
    <col min="11526" max="11526" width="16" style="18" customWidth="1"/>
    <col min="11527" max="11527" width="6.140625" style="18" customWidth="1"/>
    <col min="11528" max="11528" width="9.85546875" style="18" customWidth="1"/>
    <col min="11529" max="11530" width="16" style="18" customWidth="1"/>
    <col min="11531" max="11531" width="1.42578125" style="18" customWidth="1"/>
    <col min="11532" max="11532" width="14.5703125" style="18" customWidth="1"/>
    <col min="11533" max="11776" width="9.140625" style="18"/>
    <col min="11777" max="11777" width="12.5703125" style="18" customWidth="1"/>
    <col min="11778" max="11778" width="3.5703125" style="18" customWidth="1"/>
    <col min="11779" max="11779" width="14" style="18" customWidth="1"/>
    <col min="11780" max="11780" width="2.28515625" style="18" customWidth="1"/>
    <col min="11781" max="11781" width="13.7109375" style="18" customWidth="1"/>
    <col min="11782" max="11782" width="16" style="18" customWidth="1"/>
    <col min="11783" max="11783" width="6.140625" style="18" customWidth="1"/>
    <col min="11784" max="11784" width="9.85546875" style="18" customWidth="1"/>
    <col min="11785" max="11786" width="16" style="18" customWidth="1"/>
    <col min="11787" max="11787" width="1.42578125" style="18" customWidth="1"/>
    <col min="11788" max="11788" width="14.5703125" style="18" customWidth="1"/>
    <col min="11789" max="12032" width="9.140625" style="18"/>
    <col min="12033" max="12033" width="12.5703125" style="18" customWidth="1"/>
    <col min="12034" max="12034" width="3.5703125" style="18" customWidth="1"/>
    <col min="12035" max="12035" width="14" style="18" customWidth="1"/>
    <col min="12036" max="12036" width="2.28515625" style="18" customWidth="1"/>
    <col min="12037" max="12037" width="13.7109375" style="18" customWidth="1"/>
    <col min="12038" max="12038" width="16" style="18" customWidth="1"/>
    <col min="12039" max="12039" width="6.140625" style="18" customWidth="1"/>
    <col min="12040" max="12040" width="9.85546875" style="18" customWidth="1"/>
    <col min="12041" max="12042" width="16" style="18" customWidth="1"/>
    <col min="12043" max="12043" width="1.42578125" style="18" customWidth="1"/>
    <col min="12044" max="12044" width="14.5703125" style="18" customWidth="1"/>
    <col min="12045" max="12288" width="9.140625" style="18"/>
    <col min="12289" max="12289" width="12.5703125" style="18" customWidth="1"/>
    <col min="12290" max="12290" width="3.5703125" style="18" customWidth="1"/>
    <col min="12291" max="12291" width="14" style="18" customWidth="1"/>
    <col min="12292" max="12292" width="2.28515625" style="18" customWidth="1"/>
    <col min="12293" max="12293" width="13.7109375" style="18" customWidth="1"/>
    <col min="12294" max="12294" width="16" style="18" customWidth="1"/>
    <col min="12295" max="12295" width="6.140625" style="18" customWidth="1"/>
    <col min="12296" max="12296" width="9.85546875" style="18" customWidth="1"/>
    <col min="12297" max="12298" width="16" style="18" customWidth="1"/>
    <col min="12299" max="12299" width="1.42578125" style="18" customWidth="1"/>
    <col min="12300" max="12300" width="14.5703125" style="18" customWidth="1"/>
    <col min="12301" max="12544" width="9.140625" style="18"/>
    <col min="12545" max="12545" width="12.5703125" style="18" customWidth="1"/>
    <col min="12546" max="12546" width="3.5703125" style="18" customWidth="1"/>
    <col min="12547" max="12547" width="14" style="18" customWidth="1"/>
    <col min="12548" max="12548" width="2.28515625" style="18" customWidth="1"/>
    <col min="12549" max="12549" width="13.7109375" style="18" customWidth="1"/>
    <col min="12550" max="12550" width="16" style="18" customWidth="1"/>
    <col min="12551" max="12551" width="6.140625" style="18" customWidth="1"/>
    <col min="12552" max="12552" width="9.85546875" style="18" customWidth="1"/>
    <col min="12553" max="12554" width="16" style="18" customWidth="1"/>
    <col min="12555" max="12555" width="1.42578125" style="18" customWidth="1"/>
    <col min="12556" max="12556" width="14.5703125" style="18" customWidth="1"/>
    <col min="12557" max="12800" width="9.140625" style="18"/>
    <col min="12801" max="12801" width="12.5703125" style="18" customWidth="1"/>
    <col min="12802" max="12802" width="3.5703125" style="18" customWidth="1"/>
    <col min="12803" max="12803" width="14" style="18" customWidth="1"/>
    <col min="12804" max="12804" width="2.28515625" style="18" customWidth="1"/>
    <col min="12805" max="12805" width="13.7109375" style="18" customWidth="1"/>
    <col min="12806" max="12806" width="16" style="18" customWidth="1"/>
    <col min="12807" max="12807" width="6.140625" style="18" customWidth="1"/>
    <col min="12808" max="12808" width="9.85546875" style="18" customWidth="1"/>
    <col min="12809" max="12810" width="16" style="18" customWidth="1"/>
    <col min="12811" max="12811" width="1.42578125" style="18" customWidth="1"/>
    <col min="12812" max="12812" width="14.5703125" style="18" customWidth="1"/>
    <col min="12813" max="13056" width="9.140625" style="18"/>
    <col min="13057" max="13057" width="12.5703125" style="18" customWidth="1"/>
    <col min="13058" max="13058" width="3.5703125" style="18" customWidth="1"/>
    <col min="13059" max="13059" width="14" style="18" customWidth="1"/>
    <col min="13060" max="13060" width="2.28515625" style="18" customWidth="1"/>
    <col min="13061" max="13061" width="13.7109375" style="18" customWidth="1"/>
    <col min="13062" max="13062" width="16" style="18" customWidth="1"/>
    <col min="13063" max="13063" width="6.140625" style="18" customWidth="1"/>
    <col min="13064" max="13064" width="9.85546875" style="18" customWidth="1"/>
    <col min="13065" max="13066" width="16" style="18" customWidth="1"/>
    <col min="13067" max="13067" width="1.42578125" style="18" customWidth="1"/>
    <col min="13068" max="13068" width="14.5703125" style="18" customWidth="1"/>
    <col min="13069" max="13312" width="9.140625" style="18"/>
    <col min="13313" max="13313" width="12.5703125" style="18" customWidth="1"/>
    <col min="13314" max="13314" width="3.5703125" style="18" customWidth="1"/>
    <col min="13315" max="13315" width="14" style="18" customWidth="1"/>
    <col min="13316" max="13316" width="2.28515625" style="18" customWidth="1"/>
    <col min="13317" max="13317" width="13.7109375" style="18" customWidth="1"/>
    <col min="13318" max="13318" width="16" style="18" customWidth="1"/>
    <col min="13319" max="13319" width="6.140625" style="18" customWidth="1"/>
    <col min="13320" max="13320" width="9.85546875" style="18" customWidth="1"/>
    <col min="13321" max="13322" width="16" style="18" customWidth="1"/>
    <col min="13323" max="13323" width="1.42578125" style="18" customWidth="1"/>
    <col min="13324" max="13324" width="14.5703125" style="18" customWidth="1"/>
    <col min="13325" max="13568" width="9.140625" style="18"/>
    <col min="13569" max="13569" width="12.5703125" style="18" customWidth="1"/>
    <col min="13570" max="13570" width="3.5703125" style="18" customWidth="1"/>
    <col min="13571" max="13571" width="14" style="18" customWidth="1"/>
    <col min="13572" max="13572" width="2.28515625" style="18" customWidth="1"/>
    <col min="13573" max="13573" width="13.7109375" style="18" customWidth="1"/>
    <col min="13574" max="13574" width="16" style="18" customWidth="1"/>
    <col min="13575" max="13575" width="6.140625" style="18" customWidth="1"/>
    <col min="13576" max="13576" width="9.85546875" style="18" customWidth="1"/>
    <col min="13577" max="13578" width="16" style="18" customWidth="1"/>
    <col min="13579" max="13579" width="1.42578125" style="18" customWidth="1"/>
    <col min="13580" max="13580" width="14.5703125" style="18" customWidth="1"/>
    <col min="13581" max="13824" width="9.140625" style="18"/>
    <col min="13825" max="13825" width="12.5703125" style="18" customWidth="1"/>
    <col min="13826" max="13826" width="3.5703125" style="18" customWidth="1"/>
    <col min="13827" max="13827" width="14" style="18" customWidth="1"/>
    <col min="13828" max="13828" width="2.28515625" style="18" customWidth="1"/>
    <col min="13829" max="13829" width="13.7109375" style="18" customWidth="1"/>
    <col min="13830" max="13830" width="16" style="18" customWidth="1"/>
    <col min="13831" max="13831" width="6.140625" style="18" customWidth="1"/>
    <col min="13832" max="13832" width="9.85546875" style="18" customWidth="1"/>
    <col min="13833" max="13834" width="16" style="18" customWidth="1"/>
    <col min="13835" max="13835" width="1.42578125" style="18" customWidth="1"/>
    <col min="13836" max="13836" width="14.5703125" style="18" customWidth="1"/>
    <col min="13837" max="14080" width="9.140625" style="18"/>
    <col min="14081" max="14081" width="12.5703125" style="18" customWidth="1"/>
    <col min="14082" max="14082" width="3.5703125" style="18" customWidth="1"/>
    <col min="14083" max="14083" width="14" style="18" customWidth="1"/>
    <col min="14084" max="14084" width="2.28515625" style="18" customWidth="1"/>
    <col min="14085" max="14085" width="13.7109375" style="18" customWidth="1"/>
    <col min="14086" max="14086" width="16" style="18" customWidth="1"/>
    <col min="14087" max="14087" width="6.140625" style="18" customWidth="1"/>
    <col min="14088" max="14088" width="9.85546875" style="18" customWidth="1"/>
    <col min="14089" max="14090" width="16" style="18" customWidth="1"/>
    <col min="14091" max="14091" width="1.42578125" style="18" customWidth="1"/>
    <col min="14092" max="14092" width="14.5703125" style="18" customWidth="1"/>
    <col min="14093" max="14336" width="9.140625" style="18"/>
    <col min="14337" max="14337" width="12.5703125" style="18" customWidth="1"/>
    <col min="14338" max="14338" width="3.5703125" style="18" customWidth="1"/>
    <col min="14339" max="14339" width="14" style="18" customWidth="1"/>
    <col min="14340" max="14340" width="2.28515625" style="18" customWidth="1"/>
    <col min="14341" max="14341" width="13.7109375" style="18" customWidth="1"/>
    <col min="14342" max="14342" width="16" style="18" customWidth="1"/>
    <col min="14343" max="14343" width="6.140625" style="18" customWidth="1"/>
    <col min="14344" max="14344" width="9.85546875" style="18" customWidth="1"/>
    <col min="14345" max="14346" width="16" style="18" customWidth="1"/>
    <col min="14347" max="14347" width="1.42578125" style="18" customWidth="1"/>
    <col min="14348" max="14348" width="14.5703125" style="18" customWidth="1"/>
    <col min="14349" max="14592" width="9.140625" style="18"/>
    <col min="14593" max="14593" width="12.5703125" style="18" customWidth="1"/>
    <col min="14594" max="14594" width="3.5703125" style="18" customWidth="1"/>
    <col min="14595" max="14595" width="14" style="18" customWidth="1"/>
    <col min="14596" max="14596" width="2.28515625" style="18" customWidth="1"/>
    <col min="14597" max="14597" width="13.7109375" style="18" customWidth="1"/>
    <col min="14598" max="14598" width="16" style="18" customWidth="1"/>
    <col min="14599" max="14599" width="6.140625" style="18" customWidth="1"/>
    <col min="14600" max="14600" width="9.85546875" style="18" customWidth="1"/>
    <col min="14601" max="14602" width="16" style="18" customWidth="1"/>
    <col min="14603" max="14603" width="1.42578125" style="18" customWidth="1"/>
    <col min="14604" max="14604" width="14.5703125" style="18" customWidth="1"/>
    <col min="14605" max="14848" width="9.140625" style="18"/>
    <col min="14849" max="14849" width="12.5703125" style="18" customWidth="1"/>
    <col min="14850" max="14850" width="3.5703125" style="18" customWidth="1"/>
    <col min="14851" max="14851" width="14" style="18" customWidth="1"/>
    <col min="14852" max="14852" width="2.28515625" style="18" customWidth="1"/>
    <col min="14853" max="14853" width="13.7109375" style="18" customWidth="1"/>
    <col min="14854" max="14854" width="16" style="18" customWidth="1"/>
    <col min="14855" max="14855" width="6.140625" style="18" customWidth="1"/>
    <col min="14856" max="14856" width="9.85546875" style="18" customWidth="1"/>
    <col min="14857" max="14858" width="16" style="18" customWidth="1"/>
    <col min="14859" max="14859" width="1.42578125" style="18" customWidth="1"/>
    <col min="14860" max="14860" width="14.5703125" style="18" customWidth="1"/>
    <col min="14861" max="15104" width="9.140625" style="18"/>
    <col min="15105" max="15105" width="12.5703125" style="18" customWidth="1"/>
    <col min="15106" max="15106" width="3.5703125" style="18" customWidth="1"/>
    <col min="15107" max="15107" width="14" style="18" customWidth="1"/>
    <col min="15108" max="15108" width="2.28515625" style="18" customWidth="1"/>
    <col min="15109" max="15109" width="13.7109375" style="18" customWidth="1"/>
    <col min="15110" max="15110" width="16" style="18" customWidth="1"/>
    <col min="15111" max="15111" width="6.140625" style="18" customWidth="1"/>
    <col min="15112" max="15112" width="9.85546875" style="18" customWidth="1"/>
    <col min="15113" max="15114" width="16" style="18" customWidth="1"/>
    <col min="15115" max="15115" width="1.42578125" style="18" customWidth="1"/>
    <col min="15116" max="15116" width="14.5703125" style="18" customWidth="1"/>
    <col min="15117" max="15360" width="9.140625" style="18"/>
    <col min="15361" max="15361" width="12.5703125" style="18" customWidth="1"/>
    <col min="15362" max="15362" width="3.5703125" style="18" customWidth="1"/>
    <col min="15363" max="15363" width="14" style="18" customWidth="1"/>
    <col min="15364" max="15364" width="2.28515625" style="18" customWidth="1"/>
    <col min="15365" max="15365" width="13.7109375" style="18" customWidth="1"/>
    <col min="15366" max="15366" width="16" style="18" customWidth="1"/>
    <col min="15367" max="15367" width="6.140625" style="18" customWidth="1"/>
    <col min="15368" max="15368" width="9.85546875" style="18" customWidth="1"/>
    <col min="15369" max="15370" width="16" style="18" customWidth="1"/>
    <col min="15371" max="15371" width="1.42578125" style="18" customWidth="1"/>
    <col min="15372" max="15372" width="14.5703125" style="18" customWidth="1"/>
    <col min="15373" max="15616" width="9.140625" style="18"/>
    <col min="15617" max="15617" width="12.5703125" style="18" customWidth="1"/>
    <col min="15618" max="15618" width="3.5703125" style="18" customWidth="1"/>
    <col min="15619" max="15619" width="14" style="18" customWidth="1"/>
    <col min="15620" max="15620" width="2.28515625" style="18" customWidth="1"/>
    <col min="15621" max="15621" width="13.7109375" style="18" customWidth="1"/>
    <col min="15622" max="15622" width="16" style="18" customWidth="1"/>
    <col min="15623" max="15623" width="6.140625" style="18" customWidth="1"/>
    <col min="15624" max="15624" width="9.85546875" style="18" customWidth="1"/>
    <col min="15625" max="15626" width="16" style="18" customWidth="1"/>
    <col min="15627" max="15627" width="1.42578125" style="18" customWidth="1"/>
    <col min="15628" max="15628" width="14.5703125" style="18" customWidth="1"/>
    <col min="15629" max="15872" width="9.140625" style="18"/>
    <col min="15873" max="15873" width="12.5703125" style="18" customWidth="1"/>
    <col min="15874" max="15874" width="3.5703125" style="18" customWidth="1"/>
    <col min="15875" max="15875" width="14" style="18" customWidth="1"/>
    <col min="15876" max="15876" width="2.28515625" style="18" customWidth="1"/>
    <col min="15877" max="15877" width="13.7109375" style="18" customWidth="1"/>
    <col min="15878" max="15878" width="16" style="18" customWidth="1"/>
    <col min="15879" max="15879" width="6.140625" style="18" customWidth="1"/>
    <col min="15880" max="15880" width="9.85546875" style="18" customWidth="1"/>
    <col min="15881" max="15882" width="16" style="18" customWidth="1"/>
    <col min="15883" max="15883" width="1.42578125" style="18" customWidth="1"/>
    <col min="15884" max="15884" width="14.5703125" style="18" customWidth="1"/>
    <col min="15885" max="16128" width="9.140625" style="18"/>
    <col min="16129" max="16129" width="12.5703125" style="18" customWidth="1"/>
    <col min="16130" max="16130" width="3.5703125" style="18" customWidth="1"/>
    <col min="16131" max="16131" width="14" style="18" customWidth="1"/>
    <col min="16132" max="16132" width="2.28515625" style="18" customWidth="1"/>
    <col min="16133" max="16133" width="13.7109375" style="18" customWidth="1"/>
    <col min="16134" max="16134" width="16" style="18" customWidth="1"/>
    <col min="16135" max="16135" width="6.140625" style="18" customWidth="1"/>
    <col min="16136" max="16136" width="9.85546875" style="18" customWidth="1"/>
    <col min="16137" max="16138" width="16" style="18" customWidth="1"/>
    <col min="16139" max="16139" width="1.42578125" style="18" customWidth="1"/>
    <col min="16140" max="16140" width="14.5703125" style="18" customWidth="1"/>
    <col min="16141" max="16384" width="9.140625" style="18"/>
  </cols>
  <sheetData>
    <row r="1" spans="1:12" ht="12.75" customHeight="1" x14ac:dyDescent="0.2">
      <c r="A1" s="376" t="s">
        <v>22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2" ht="15.75" customHeight="1" x14ac:dyDescent="0.25">
      <c r="A2" s="377" t="s">
        <v>703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2" ht="2.1" customHeight="1" x14ac:dyDescent="0.2"/>
    <row r="4" spans="1:12" ht="11.25" customHeight="1" x14ac:dyDescent="0.2">
      <c r="A4" s="378" t="s">
        <v>172</v>
      </c>
      <c r="B4" s="378"/>
      <c r="C4" s="378" t="s">
        <v>173</v>
      </c>
      <c r="D4" s="378"/>
      <c r="E4" s="378"/>
      <c r="F4" s="378"/>
      <c r="G4" s="378"/>
      <c r="H4" s="378"/>
      <c r="I4" s="378"/>
      <c r="J4" s="378"/>
      <c r="K4" s="378"/>
    </row>
    <row r="5" spans="1:12" ht="2.1" customHeight="1" x14ac:dyDescent="0.2"/>
    <row r="6" spans="1:12" ht="9.9499999999999993" customHeight="1" x14ac:dyDescent="0.2"/>
    <row r="7" spans="1:12" ht="12.75" customHeight="1" outlineLevel="1" x14ac:dyDescent="0.2">
      <c r="A7" s="240" t="s">
        <v>174</v>
      </c>
      <c r="B7" s="240" t="s">
        <v>283</v>
      </c>
      <c r="C7" s="240"/>
      <c r="D7" s="240"/>
    </row>
    <row r="8" spans="1:12" ht="9.9499999999999993" customHeight="1" x14ac:dyDescent="0.2"/>
    <row r="9" spans="1:12" s="241" customFormat="1" ht="12.75" customHeight="1" x14ac:dyDescent="0.2">
      <c r="A9" s="379" t="s">
        <v>175</v>
      </c>
      <c r="B9" s="379"/>
      <c r="C9" s="379"/>
      <c r="D9" s="380" t="s">
        <v>284</v>
      </c>
      <c r="E9" s="380"/>
      <c r="F9" s="380"/>
      <c r="G9" s="380" t="s">
        <v>285</v>
      </c>
      <c r="H9" s="380"/>
      <c r="I9" s="380"/>
      <c r="J9" s="380" t="s">
        <v>286</v>
      </c>
      <c r="K9" s="380"/>
      <c r="L9" s="380"/>
    </row>
    <row r="10" spans="1:12" s="241" customFormat="1" ht="11.25" customHeight="1" x14ac:dyDescent="0.2">
      <c r="A10" s="371" t="s">
        <v>704</v>
      </c>
      <c r="B10" s="371"/>
      <c r="C10" s="371"/>
      <c r="D10" s="366" t="s">
        <v>176</v>
      </c>
      <c r="E10" s="366"/>
      <c r="F10" s="366" t="s">
        <v>177</v>
      </c>
      <c r="G10" s="366" t="s">
        <v>176</v>
      </c>
      <c r="H10" s="366"/>
      <c r="I10" s="366" t="s">
        <v>177</v>
      </c>
      <c r="J10" s="366" t="s">
        <v>176</v>
      </c>
      <c r="K10" s="366" t="s">
        <v>177</v>
      </c>
      <c r="L10" s="366"/>
    </row>
    <row r="11" spans="1:12" s="241" customFormat="1" ht="11.25" customHeight="1" x14ac:dyDescent="0.2">
      <c r="A11" s="372"/>
      <c r="B11" s="373"/>
      <c r="C11" s="374"/>
      <c r="D11" s="367"/>
      <c r="E11" s="368"/>
      <c r="F11" s="375"/>
      <c r="G11" s="367"/>
      <c r="H11" s="368"/>
      <c r="I11" s="375"/>
      <c r="J11" s="375"/>
      <c r="K11" s="367"/>
      <c r="L11" s="368"/>
    </row>
    <row r="12" spans="1:12" s="241" customFormat="1" ht="11.25" customHeight="1" x14ac:dyDescent="0.2">
      <c r="A12" s="369" t="s">
        <v>208</v>
      </c>
      <c r="B12" s="369"/>
      <c r="C12" s="369"/>
      <c r="D12" s="370">
        <v>3588506450.3499999</v>
      </c>
      <c r="E12" s="370"/>
      <c r="F12" s="242"/>
      <c r="G12" s="370">
        <v>197722372.31999999</v>
      </c>
      <c r="H12" s="370"/>
      <c r="I12" s="243">
        <v>22871286.629999999</v>
      </c>
      <c r="J12" s="243">
        <v>3763357536.04</v>
      </c>
      <c r="K12" s="244"/>
      <c r="L12" s="245"/>
    </row>
    <row r="13" spans="1:12" s="241" customFormat="1" ht="21.75" customHeight="1" outlineLevel="1" x14ac:dyDescent="0.2">
      <c r="A13" s="364" t="s">
        <v>209</v>
      </c>
      <c r="B13" s="364"/>
      <c r="C13" s="364"/>
      <c r="D13" s="365">
        <v>3818059.86</v>
      </c>
      <c r="E13" s="365"/>
      <c r="F13" s="254"/>
      <c r="G13" s="365">
        <v>56826533.460000001</v>
      </c>
      <c r="H13" s="365"/>
      <c r="I13" s="255">
        <v>792678.58</v>
      </c>
      <c r="J13" s="255">
        <v>59851914.740000002</v>
      </c>
      <c r="K13" s="256"/>
      <c r="L13" s="257"/>
    </row>
    <row r="14" spans="1:12" s="241" customFormat="1" ht="11.25" customHeight="1" outlineLevel="2" x14ac:dyDescent="0.2">
      <c r="A14" s="361" t="s">
        <v>705</v>
      </c>
      <c r="B14" s="361"/>
      <c r="C14" s="361"/>
      <c r="D14" s="362">
        <v>3767063.86</v>
      </c>
      <c r="E14" s="362"/>
      <c r="F14" s="246"/>
      <c r="G14" s="362">
        <v>55779301.329999998</v>
      </c>
      <c r="H14" s="362"/>
      <c r="I14" s="246"/>
      <c r="J14" s="247">
        <v>59546365.189999998</v>
      </c>
      <c r="K14" s="248"/>
      <c r="L14" s="249"/>
    </row>
    <row r="15" spans="1:12" s="241" customFormat="1" ht="11.25" customHeight="1" outlineLevel="2" x14ac:dyDescent="0.2">
      <c r="A15" s="361" t="s">
        <v>706</v>
      </c>
      <c r="B15" s="361"/>
      <c r="C15" s="361"/>
      <c r="D15" s="248"/>
      <c r="E15" s="249"/>
      <c r="F15" s="246"/>
      <c r="G15" s="362">
        <v>792678.58</v>
      </c>
      <c r="H15" s="362"/>
      <c r="I15" s="247">
        <v>792678.58</v>
      </c>
      <c r="J15" s="246"/>
      <c r="K15" s="248"/>
      <c r="L15" s="249"/>
    </row>
    <row r="16" spans="1:12" s="241" customFormat="1" ht="11.25" customHeight="1" outlineLevel="2" x14ac:dyDescent="0.2">
      <c r="A16" s="361" t="s">
        <v>707</v>
      </c>
      <c r="B16" s="361"/>
      <c r="C16" s="361"/>
      <c r="D16" s="362">
        <v>50996</v>
      </c>
      <c r="E16" s="362"/>
      <c r="F16" s="246"/>
      <c r="G16" s="362">
        <v>254553.55</v>
      </c>
      <c r="H16" s="362"/>
      <c r="I16" s="246"/>
      <c r="J16" s="247">
        <v>305549.55</v>
      </c>
      <c r="K16" s="248"/>
      <c r="L16" s="249"/>
    </row>
    <row r="17" spans="1:12" s="241" customFormat="1" ht="21.75" customHeight="1" outlineLevel="1" x14ac:dyDescent="0.2">
      <c r="A17" s="364" t="s">
        <v>210</v>
      </c>
      <c r="B17" s="364"/>
      <c r="C17" s="364"/>
      <c r="D17" s="365">
        <v>3584688390.4899998</v>
      </c>
      <c r="E17" s="365"/>
      <c r="F17" s="254"/>
      <c r="G17" s="365">
        <v>140895838.86000001</v>
      </c>
      <c r="H17" s="365"/>
      <c r="I17" s="255">
        <v>22078608.050000001</v>
      </c>
      <c r="J17" s="255">
        <v>3703505621.2999997</v>
      </c>
      <c r="K17" s="256"/>
      <c r="L17" s="257"/>
    </row>
    <row r="18" spans="1:12" s="241" customFormat="1" ht="11.25" customHeight="1" outlineLevel="2" x14ac:dyDescent="0.2">
      <c r="A18" s="361" t="s">
        <v>708</v>
      </c>
      <c r="B18" s="361"/>
      <c r="C18" s="361"/>
      <c r="D18" s="362">
        <v>5065059.4400000004</v>
      </c>
      <c r="E18" s="362"/>
      <c r="F18" s="246"/>
      <c r="G18" s="248"/>
      <c r="H18" s="249"/>
      <c r="I18" s="246"/>
      <c r="J18" s="247">
        <v>5065059.4400000004</v>
      </c>
      <c r="K18" s="248"/>
      <c r="L18" s="249"/>
    </row>
    <row r="19" spans="1:12" s="241" customFormat="1" ht="11.25" customHeight="1" outlineLevel="2" x14ac:dyDescent="0.2">
      <c r="A19" s="361" t="s">
        <v>709</v>
      </c>
      <c r="B19" s="361"/>
      <c r="C19" s="361"/>
      <c r="D19" s="362">
        <v>443574732.13</v>
      </c>
      <c r="E19" s="362"/>
      <c r="F19" s="246"/>
      <c r="G19" s="248"/>
      <c r="H19" s="249"/>
      <c r="I19" s="246"/>
      <c r="J19" s="247">
        <v>443574732.13</v>
      </c>
      <c r="K19" s="248"/>
      <c r="L19" s="249"/>
    </row>
    <row r="20" spans="1:12" s="241" customFormat="1" ht="11.25" customHeight="1" outlineLevel="2" x14ac:dyDescent="0.2">
      <c r="A20" s="361" t="s">
        <v>710</v>
      </c>
      <c r="B20" s="361"/>
      <c r="C20" s="361"/>
      <c r="D20" s="362">
        <v>79803212.040000007</v>
      </c>
      <c r="E20" s="362"/>
      <c r="F20" s="246"/>
      <c r="G20" s="248"/>
      <c r="H20" s="249"/>
      <c r="I20" s="246"/>
      <c r="J20" s="247">
        <v>79803212.040000007</v>
      </c>
      <c r="K20" s="248"/>
      <c r="L20" s="249"/>
    </row>
    <row r="21" spans="1:12" s="241" customFormat="1" ht="11.25" customHeight="1" outlineLevel="2" x14ac:dyDescent="0.2">
      <c r="A21" s="361" t="s">
        <v>711</v>
      </c>
      <c r="B21" s="361"/>
      <c r="C21" s="361"/>
      <c r="D21" s="362">
        <v>134922637.81999999</v>
      </c>
      <c r="E21" s="362"/>
      <c r="F21" s="246"/>
      <c r="G21" s="248"/>
      <c r="H21" s="249"/>
      <c r="I21" s="246"/>
      <c r="J21" s="247">
        <v>134922637.81999999</v>
      </c>
      <c r="K21" s="248"/>
      <c r="L21" s="249"/>
    </row>
    <row r="22" spans="1:12" s="241" customFormat="1" ht="11.25" customHeight="1" outlineLevel="2" x14ac:dyDescent="0.2">
      <c r="A22" s="361" t="s">
        <v>712</v>
      </c>
      <c r="B22" s="361"/>
      <c r="C22" s="361"/>
      <c r="D22" s="362">
        <v>99503992.189999998</v>
      </c>
      <c r="E22" s="362"/>
      <c r="F22" s="246"/>
      <c r="G22" s="248"/>
      <c r="H22" s="249"/>
      <c r="I22" s="246"/>
      <c r="J22" s="247">
        <v>99503992.189999998</v>
      </c>
      <c r="K22" s="248"/>
      <c r="L22" s="249"/>
    </row>
    <row r="23" spans="1:12" s="241" customFormat="1" ht="11.25" customHeight="1" outlineLevel="2" x14ac:dyDescent="0.2">
      <c r="A23" s="361" t="s">
        <v>705</v>
      </c>
      <c r="B23" s="361"/>
      <c r="C23" s="361"/>
      <c r="D23" s="362">
        <v>2037644895.9699998</v>
      </c>
      <c r="E23" s="362"/>
      <c r="F23" s="246"/>
      <c r="G23" s="362">
        <v>140103160.28</v>
      </c>
      <c r="H23" s="362"/>
      <c r="I23" s="247">
        <v>22078608.050000001</v>
      </c>
      <c r="J23" s="247">
        <v>2155669448.1999998</v>
      </c>
      <c r="K23" s="248"/>
      <c r="L23" s="249"/>
    </row>
    <row r="24" spans="1:12" s="241" customFormat="1" ht="11.25" customHeight="1" outlineLevel="2" x14ac:dyDescent="0.2">
      <c r="A24" s="361" t="s">
        <v>706</v>
      </c>
      <c r="B24" s="361"/>
      <c r="C24" s="361"/>
      <c r="D24" s="362">
        <v>13931442.59</v>
      </c>
      <c r="E24" s="362"/>
      <c r="F24" s="246"/>
      <c r="G24" s="362">
        <v>792678.58</v>
      </c>
      <c r="H24" s="362"/>
      <c r="I24" s="246"/>
      <c r="J24" s="247">
        <v>14724121.17</v>
      </c>
      <c r="K24" s="248"/>
      <c r="L24" s="249"/>
    </row>
    <row r="25" spans="1:12" s="241" customFormat="1" ht="11.25" customHeight="1" outlineLevel="2" x14ac:dyDescent="0.2">
      <c r="A25" s="361" t="s">
        <v>713</v>
      </c>
      <c r="B25" s="361"/>
      <c r="C25" s="361"/>
      <c r="D25" s="362">
        <v>90940067.140000001</v>
      </c>
      <c r="E25" s="362"/>
      <c r="F25" s="246"/>
      <c r="G25" s="248"/>
      <c r="H25" s="249"/>
      <c r="I25" s="246"/>
      <c r="J25" s="247">
        <v>90940067.140000001</v>
      </c>
      <c r="K25" s="248"/>
      <c r="L25" s="249"/>
    </row>
    <row r="26" spans="1:12" s="241" customFormat="1" ht="11.25" customHeight="1" outlineLevel="2" x14ac:dyDescent="0.2">
      <c r="A26" s="361" t="s">
        <v>707</v>
      </c>
      <c r="B26" s="361"/>
      <c r="C26" s="361"/>
      <c r="D26" s="362">
        <v>679302351.16999996</v>
      </c>
      <c r="E26" s="362"/>
      <c r="F26" s="246"/>
      <c r="G26" s="248"/>
      <c r="H26" s="249"/>
      <c r="I26" s="246"/>
      <c r="J26" s="247">
        <v>679302351.16999996</v>
      </c>
      <c r="K26" s="248"/>
      <c r="L26" s="249"/>
    </row>
    <row r="27" spans="1:12" s="241" customFormat="1" ht="12.75" customHeight="1" x14ac:dyDescent="0.2">
      <c r="A27" s="363" t="s">
        <v>282</v>
      </c>
      <c r="B27" s="363"/>
      <c r="C27" s="363"/>
      <c r="D27" s="360">
        <v>3588506450.3499999</v>
      </c>
      <c r="E27" s="360"/>
      <c r="F27" s="250"/>
      <c r="G27" s="360">
        <v>197722372.31999999</v>
      </c>
      <c r="H27" s="360"/>
      <c r="I27" s="251">
        <v>22871286.629999999</v>
      </c>
      <c r="J27" s="251">
        <v>3763357536.04</v>
      </c>
      <c r="K27" s="252"/>
      <c r="L27" s="253"/>
    </row>
    <row r="28" spans="1:12" s="241" customFormat="1" x14ac:dyDescent="0.2">
      <c r="E28" s="258">
        <f>D18+D20+D21+D22</f>
        <v>319294901.49000001</v>
      </c>
    </row>
    <row r="29" spans="1:12" s="241" customFormat="1" x14ac:dyDescent="0.2"/>
    <row r="30" spans="1:12" s="241" customFormat="1" x14ac:dyDescent="0.2"/>
    <row r="31" spans="1:12" s="241" customFormat="1" x14ac:dyDescent="0.2"/>
  </sheetData>
  <mergeCells count="55">
    <mergeCell ref="A1:K1"/>
    <mergeCell ref="A2:K2"/>
    <mergeCell ref="A4:B4"/>
    <mergeCell ref="C4:K4"/>
    <mergeCell ref="A9:C9"/>
    <mergeCell ref="D9:F9"/>
    <mergeCell ref="G9:I9"/>
    <mergeCell ref="J9:L9"/>
    <mergeCell ref="K10:L11"/>
    <mergeCell ref="A12:C12"/>
    <mergeCell ref="D12:E12"/>
    <mergeCell ref="G12:H12"/>
    <mergeCell ref="A13:C13"/>
    <mergeCell ref="D13:E13"/>
    <mergeCell ref="G13:H13"/>
    <mergeCell ref="A10:C11"/>
    <mergeCell ref="D10:E11"/>
    <mergeCell ref="F10:F11"/>
    <mergeCell ref="G10:H11"/>
    <mergeCell ref="I10:I11"/>
    <mergeCell ref="J10:J11"/>
    <mergeCell ref="A19:C19"/>
    <mergeCell ref="D19:E19"/>
    <mergeCell ref="A14:C14"/>
    <mergeCell ref="D14:E14"/>
    <mergeCell ref="G14:H14"/>
    <mergeCell ref="A15:C15"/>
    <mergeCell ref="G15:H15"/>
    <mergeCell ref="A16:C16"/>
    <mergeCell ref="D16:E16"/>
    <mergeCell ref="G16:H16"/>
    <mergeCell ref="A17:C17"/>
    <mergeCell ref="D17:E17"/>
    <mergeCell ref="G17:H17"/>
    <mergeCell ref="A18:C18"/>
    <mergeCell ref="D18:E18"/>
    <mergeCell ref="A20:C20"/>
    <mergeCell ref="D20:E20"/>
    <mergeCell ref="A21:C21"/>
    <mergeCell ref="D21:E21"/>
    <mergeCell ref="A22:C22"/>
    <mergeCell ref="D22:E22"/>
    <mergeCell ref="A23:C23"/>
    <mergeCell ref="D23:E23"/>
    <mergeCell ref="G23:H23"/>
    <mergeCell ref="A24:C24"/>
    <mergeCell ref="D24:E24"/>
    <mergeCell ref="G24:H24"/>
    <mergeCell ref="G27:H27"/>
    <mergeCell ref="A25:C25"/>
    <mergeCell ref="D25:E25"/>
    <mergeCell ref="A26:C26"/>
    <mergeCell ref="D26:E26"/>
    <mergeCell ref="A27:C27"/>
    <mergeCell ref="D27:E27"/>
  </mergeCells>
  <pageMargins left="0.19685039370078738" right="0.19685039370078738" top="0.39370078740157477" bottom="0.39370078740157477" header="0" footer="0"/>
  <pageSetup paperSize="0" scale="0" fitToHeight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1BC7-232B-4ED3-B020-1DE0D47E1BB1}">
  <sheetPr>
    <outlinePr summaryBelow="0" summaryRight="0"/>
    <pageSetUpPr autoPageBreaks="0" fitToPage="1"/>
  </sheetPr>
  <dimension ref="A1:L22"/>
  <sheetViews>
    <sheetView workbookViewId="0">
      <selection sqref="A1:L21"/>
    </sheetView>
  </sheetViews>
  <sheetFormatPr defaultRowHeight="11.25" outlineLevelRow="1" x14ac:dyDescent="0.2"/>
  <cols>
    <col min="1" max="1" width="12.5703125" style="18" customWidth="1"/>
    <col min="2" max="2" width="3.5703125" style="18" customWidth="1"/>
    <col min="3" max="3" width="14" style="18" customWidth="1"/>
    <col min="4" max="4" width="2.28515625" style="18" customWidth="1"/>
    <col min="5" max="5" width="13.7109375" style="18" customWidth="1"/>
    <col min="6" max="6" width="16" style="18" customWidth="1"/>
    <col min="7" max="7" width="6.140625" style="18" customWidth="1"/>
    <col min="8" max="8" width="9.85546875" style="18" customWidth="1"/>
    <col min="9" max="10" width="16" style="18" customWidth="1"/>
    <col min="11" max="11" width="1.42578125" style="18" customWidth="1"/>
    <col min="12" max="12" width="14.5703125" style="18" customWidth="1"/>
    <col min="13" max="256" width="9.140625" style="18" customWidth="1"/>
    <col min="257" max="257" width="12.5703125" style="18" customWidth="1"/>
    <col min="258" max="258" width="3.5703125" style="18" customWidth="1"/>
    <col min="259" max="259" width="14" style="18" customWidth="1"/>
    <col min="260" max="260" width="2.28515625" style="18" customWidth="1"/>
    <col min="261" max="261" width="13.7109375" style="18" customWidth="1"/>
    <col min="262" max="262" width="16" style="18" customWidth="1"/>
    <col min="263" max="263" width="6.140625" style="18" customWidth="1"/>
    <col min="264" max="264" width="9.85546875" style="18" customWidth="1"/>
    <col min="265" max="266" width="16" style="18" customWidth="1"/>
    <col min="267" max="267" width="1.42578125" style="18" customWidth="1"/>
    <col min="268" max="268" width="14.5703125" style="18" customWidth="1"/>
    <col min="269" max="512" width="9.140625" style="18"/>
    <col min="513" max="513" width="12.5703125" style="18" customWidth="1"/>
    <col min="514" max="514" width="3.5703125" style="18" customWidth="1"/>
    <col min="515" max="515" width="14" style="18" customWidth="1"/>
    <col min="516" max="516" width="2.28515625" style="18" customWidth="1"/>
    <col min="517" max="517" width="13.7109375" style="18" customWidth="1"/>
    <col min="518" max="518" width="16" style="18" customWidth="1"/>
    <col min="519" max="519" width="6.140625" style="18" customWidth="1"/>
    <col min="520" max="520" width="9.85546875" style="18" customWidth="1"/>
    <col min="521" max="522" width="16" style="18" customWidth="1"/>
    <col min="523" max="523" width="1.42578125" style="18" customWidth="1"/>
    <col min="524" max="524" width="14.5703125" style="18" customWidth="1"/>
    <col min="525" max="768" width="9.140625" style="18"/>
    <col min="769" max="769" width="12.5703125" style="18" customWidth="1"/>
    <col min="770" max="770" width="3.5703125" style="18" customWidth="1"/>
    <col min="771" max="771" width="14" style="18" customWidth="1"/>
    <col min="772" max="772" width="2.28515625" style="18" customWidth="1"/>
    <col min="773" max="773" width="13.7109375" style="18" customWidth="1"/>
    <col min="774" max="774" width="16" style="18" customWidth="1"/>
    <col min="775" max="775" width="6.140625" style="18" customWidth="1"/>
    <col min="776" max="776" width="9.85546875" style="18" customWidth="1"/>
    <col min="777" max="778" width="16" style="18" customWidth="1"/>
    <col min="779" max="779" width="1.42578125" style="18" customWidth="1"/>
    <col min="780" max="780" width="14.5703125" style="18" customWidth="1"/>
    <col min="781" max="1024" width="9.140625" style="18"/>
    <col min="1025" max="1025" width="12.5703125" style="18" customWidth="1"/>
    <col min="1026" max="1026" width="3.5703125" style="18" customWidth="1"/>
    <col min="1027" max="1027" width="14" style="18" customWidth="1"/>
    <col min="1028" max="1028" width="2.28515625" style="18" customWidth="1"/>
    <col min="1029" max="1029" width="13.7109375" style="18" customWidth="1"/>
    <col min="1030" max="1030" width="16" style="18" customWidth="1"/>
    <col min="1031" max="1031" width="6.140625" style="18" customWidth="1"/>
    <col min="1032" max="1032" width="9.85546875" style="18" customWidth="1"/>
    <col min="1033" max="1034" width="16" style="18" customWidth="1"/>
    <col min="1035" max="1035" width="1.42578125" style="18" customWidth="1"/>
    <col min="1036" max="1036" width="14.5703125" style="18" customWidth="1"/>
    <col min="1037" max="1280" width="9.140625" style="18"/>
    <col min="1281" max="1281" width="12.5703125" style="18" customWidth="1"/>
    <col min="1282" max="1282" width="3.5703125" style="18" customWidth="1"/>
    <col min="1283" max="1283" width="14" style="18" customWidth="1"/>
    <col min="1284" max="1284" width="2.28515625" style="18" customWidth="1"/>
    <col min="1285" max="1285" width="13.7109375" style="18" customWidth="1"/>
    <col min="1286" max="1286" width="16" style="18" customWidth="1"/>
    <col min="1287" max="1287" width="6.140625" style="18" customWidth="1"/>
    <col min="1288" max="1288" width="9.85546875" style="18" customWidth="1"/>
    <col min="1289" max="1290" width="16" style="18" customWidth="1"/>
    <col min="1291" max="1291" width="1.42578125" style="18" customWidth="1"/>
    <col min="1292" max="1292" width="14.5703125" style="18" customWidth="1"/>
    <col min="1293" max="1536" width="9.140625" style="18"/>
    <col min="1537" max="1537" width="12.5703125" style="18" customWidth="1"/>
    <col min="1538" max="1538" width="3.5703125" style="18" customWidth="1"/>
    <col min="1539" max="1539" width="14" style="18" customWidth="1"/>
    <col min="1540" max="1540" width="2.28515625" style="18" customWidth="1"/>
    <col min="1541" max="1541" width="13.7109375" style="18" customWidth="1"/>
    <col min="1542" max="1542" width="16" style="18" customWidth="1"/>
    <col min="1543" max="1543" width="6.140625" style="18" customWidth="1"/>
    <col min="1544" max="1544" width="9.85546875" style="18" customWidth="1"/>
    <col min="1545" max="1546" width="16" style="18" customWidth="1"/>
    <col min="1547" max="1547" width="1.42578125" style="18" customWidth="1"/>
    <col min="1548" max="1548" width="14.5703125" style="18" customWidth="1"/>
    <col min="1549" max="1792" width="9.140625" style="18"/>
    <col min="1793" max="1793" width="12.5703125" style="18" customWidth="1"/>
    <col min="1794" max="1794" width="3.5703125" style="18" customWidth="1"/>
    <col min="1795" max="1795" width="14" style="18" customWidth="1"/>
    <col min="1796" max="1796" width="2.28515625" style="18" customWidth="1"/>
    <col min="1797" max="1797" width="13.7109375" style="18" customWidth="1"/>
    <col min="1798" max="1798" width="16" style="18" customWidth="1"/>
    <col min="1799" max="1799" width="6.140625" style="18" customWidth="1"/>
    <col min="1800" max="1800" width="9.85546875" style="18" customWidth="1"/>
    <col min="1801" max="1802" width="16" style="18" customWidth="1"/>
    <col min="1803" max="1803" width="1.42578125" style="18" customWidth="1"/>
    <col min="1804" max="1804" width="14.5703125" style="18" customWidth="1"/>
    <col min="1805" max="2048" width="9.140625" style="18"/>
    <col min="2049" max="2049" width="12.5703125" style="18" customWidth="1"/>
    <col min="2050" max="2050" width="3.5703125" style="18" customWidth="1"/>
    <col min="2051" max="2051" width="14" style="18" customWidth="1"/>
    <col min="2052" max="2052" width="2.28515625" style="18" customWidth="1"/>
    <col min="2053" max="2053" width="13.7109375" style="18" customWidth="1"/>
    <col min="2054" max="2054" width="16" style="18" customWidth="1"/>
    <col min="2055" max="2055" width="6.140625" style="18" customWidth="1"/>
    <col min="2056" max="2056" width="9.85546875" style="18" customWidth="1"/>
    <col min="2057" max="2058" width="16" style="18" customWidth="1"/>
    <col min="2059" max="2059" width="1.42578125" style="18" customWidth="1"/>
    <col min="2060" max="2060" width="14.5703125" style="18" customWidth="1"/>
    <col min="2061" max="2304" width="9.140625" style="18"/>
    <col min="2305" max="2305" width="12.5703125" style="18" customWidth="1"/>
    <col min="2306" max="2306" width="3.5703125" style="18" customWidth="1"/>
    <col min="2307" max="2307" width="14" style="18" customWidth="1"/>
    <col min="2308" max="2308" width="2.28515625" style="18" customWidth="1"/>
    <col min="2309" max="2309" width="13.7109375" style="18" customWidth="1"/>
    <col min="2310" max="2310" width="16" style="18" customWidth="1"/>
    <col min="2311" max="2311" width="6.140625" style="18" customWidth="1"/>
    <col min="2312" max="2312" width="9.85546875" style="18" customWidth="1"/>
    <col min="2313" max="2314" width="16" style="18" customWidth="1"/>
    <col min="2315" max="2315" width="1.42578125" style="18" customWidth="1"/>
    <col min="2316" max="2316" width="14.5703125" style="18" customWidth="1"/>
    <col min="2317" max="2560" width="9.140625" style="18"/>
    <col min="2561" max="2561" width="12.5703125" style="18" customWidth="1"/>
    <col min="2562" max="2562" width="3.5703125" style="18" customWidth="1"/>
    <col min="2563" max="2563" width="14" style="18" customWidth="1"/>
    <col min="2564" max="2564" width="2.28515625" style="18" customWidth="1"/>
    <col min="2565" max="2565" width="13.7109375" style="18" customWidth="1"/>
    <col min="2566" max="2566" width="16" style="18" customWidth="1"/>
    <col min="2567" max="2567" width="6.140625" style="18" customWidth="1"/>
    <col min="2568" max="2568" width="9.85546875" style="18" customWidth="1"/>
    <col min="2569" max="2570" width="16" style="18" customWidth="1"/>
    <col min="2571" max="2571" width="1.42578125" style="18" customWidth="1"/>
    <col min="2572" max="2572" width="14.5703125" style="18" customWidth="1"/>
    <col min="2573" max="2816" width="9.140625" style="18"/>
    <col min="2817" max="2817" width="12.5703125" style="18" customWidth="1"/>
    <col min="2818" max="2818" width="3.5703125" style="18" customWidth="1"/>
    <col min="2819" max="2819" width="14" style="18" customWidth="1"/>
    <col min="2820" max="2820" width="2.28515625" style="18" customWidth="1"/>
    <col min="2821" max="2821" width="13.7109375" style="18" customWidth="1"/>
    <col min="2822" max="2822" width="16" style="18" customWidth="1"/>
    <col min="2823" max="2823" width="6.140625" style="18" customWidth="1"/>
    <col min="2824" max="2824" width="9.85546875" style="18" customWidth="1"/>
    <col min="2825" max="2826" width="16" style="18" customWidth="1"/>
    <col min="2827" max="2827" width="1.42578125" style="18" customWidth="1"/>
    <col min="2828" max="2828" width="14.5703125" style="18" customWidth="1"/>
    <col min="2829" max="3072" width="9.140625" style="18"/>
    <col min="3073" max="3073" width="12.5703125" style="18" customWidth="1"/>
    <col min="3074" max="3074" width="3.5703125" style="18" customWidth="1"/>
    <col min="3075" max="3075" width="14" style="18" customWidth="1"/>
    <col min="3076" max="3076" width="2.28515625" style="18" customWidth="1"/>
    <col min="3077" max="3077" width="13.7109375" style="18" customWidth="1"/>
    <col min="3078" max="3078" width="16" style="18" customWidth="1"/>
    <col min="3079" max="3079" width="6.140625" style="18" customWidth="1"/>
    <col min="3080" max="3080" width="9.85546875" style="18" customWidth="1"/>
    <col min="3081" max="3082" width="16" style="18" customWidth="1"/>
    <col min="3083" max="3083" width="1.42578125" style="18" customWidth="1"/>
    <col min="3084" max="3084" width="14.5703125" style="18" customWidth="1"/>
    <col min="3085" max="3328" width="9.140625" style="18"/>
    <col min="3329" max="3329" width="12.5703125" style="18" customWidth="1"/>
    <col min="3330" max="3330" width="3.5703125" style="18" customWidth="1"/>
    <col min="3331" max="3331" width="14" style="18" customWidth="1"/>
    <col min="3332" max="3332" width="2.28515625" style="18" customWidth="1"/>
    <col min="3333" max="3333" width="13.7109375" style="18" customWidth="1"/>
    <col min="3334" max="3334" width="16" style="18" customWidth="1"/>
    <col min="3335" max="3335" width="6.140625" style="18" customWidth="1"/>
    <col min="3336" max="3336" width="9.85546875" style="18" customWidth="1"/>
    <col min="3337" max="3338" width="16" style="18" customWidth="1"/>
    <col min="3339" max="3339" width="1.42578125" style="18" customWidth="1"/>
    <col min="3340" max="3340" width="14.5703125" style="18" customWidth="1"/>
    <col min="3341" max="3584" width="9.140625" style="18"/>
    <col min="3585" max="3585" width="12.5703125" style="18" customWidth="1"/>
    <col min="3586" max="3586" width="3.5703125" style="18" customWidth="1"/>
    <col min="3587" max="3587" width="14" style="18" customWidth="1"/>
    <col min="3588" max="3588" width="2.28515625" style="18" customWidth="1"/>
    <col min="3589" max="3589" width="13.7109375" style="18" customWidth="1"/>
    <col min="3590" max="3590" width="16" style="18" customWidth="1"/>
    <col min="3591" max="3591" width="6.140625" style="18" customWidth="1"/>
    <col min="3592" max="3592" width="9.85546875" style="18" customWidth="1"/>
    <col min="3593" max="3594" width="16" style="18" customWidth="1"/>
    <col min="3595" max="3595" width="1.42578125" style="18" customWidth="1"/>
    <col min="3596" max="3596" width="14.5703125" style="18" customWidth="1"/>
    <col min="3597" max="3840" width="9.140625" style="18"/>
    <col min="3841" max="3841" width="12.5703125" style="18" customWidth="1"/>
    <col min="3842" max="3842" width="3.5703125" style="18" customWidth="1"/>
    <col min="3843" max="3843" width="14" style="18" customWidth="1"/>
    <col min="3844" max="3844" width="2.28515625" style="18" customWidth="1"/>
    <col min="3845" max="3845" width="13.7109375" style="18" customWidth="1"/>
    <col min="3846" max="3846" width="16" style="18" customWidth="1"/>
    <col min="3847" max="3847" width="6.140625" style="18" customWidth="1"/>
    <col min="3848" max="3848" width="9.85546875" style="18" customWidth="1"/>
    <col min="3849" max="3850" width="16" style="18" customWidth="1"/>
    <col min="3851" max="3851" width="1.42578125" style="18" customWidth="1"/>
    <col min="3852" max="3852" width="14.5703125" style="18" customWidth="1"/>
    <col min="3853" max="4096" width="9.140625" style="18"/>
    <col min="4097" max="4097" width="12.5703125" style="18" customWidth="1"/>
    <col min="4098" max="4098" width="3.5703125" style="18" customWidth="1"/>
    <col min="4099" max="4099" width="14" style="18" customWidth="1"/>
    <col min="4100" max="4100" width="2.28515625" style="18" customWidth="1"/>
    <col min="4101" max="4101" width="13.7109375" style="18" customWidth="1"/>
    <col min="4102" max="4102" width="16" style="18" customWidth="1"/>
    <col min="4103" max="4103" width="6.140625" style="18" customWidth="1"/>
    <col min="4104" max="4104" width="9.85546875" style="18" customWidth="1"/>
    <col min="4105" max="4106" width="16" style="18" customWidth="1"/>
    <col min="4107" max="4107" width="1.42578125" style="18" customWidth="1"/>
    <col min="4108" max="4108" width="14.5703125" style="18" customWidth="1"/>
    <col min="4109" max="4352" width="9.140625" style="18"/>
    <col min="4353" max="4353" width="12.5703125" style="18" customWidth="1"/>
    <col min="4354" max="4354" width="3.5703125" style="18" customWidth="1"/>
    <col min="4355" max="4355" width="14" style="18" customWidth="1"/>
    <col min="4356" max="4356" width="2.28515625" style="18" customWidth="1"/>
    <col min="4357" max="4357" width="13.7109375" style="18" customWidth="1"/>
    <col min="4358" max="4358" width="16" style="18" customWidth="1"/>
    <col min="4359" max="4359" width="6.140625" style="18" customWidth="1"/>
    <col min="4360" max="4360" width="9.85546875" style="18" customWidth="1"/>
    <col min="4361" max="4362" width="16" style="18" customWidth="1"/>
    <col min="4363" max="4363" width="1.42578125" style="18" customWidth="1"/>
    <col min="4364" max="4364" width="14.5703125" style="18" customWidth="1"/>
    <col min="4365" max="4608" width="9.140625" style="18"/>
    <col min="4609" max="4609" width="12.5703125" style="18" customWidth="1"/>
    <col min="4610" max="4610" width="3.5703125" style="18" customWidth="1"/>
    <col min="4611" max="4611" width="14" style="18" customWidth="1"/>
    <col min="4612" max="4612" width="2.28515625" style="18" customWidth="1"/>
    <col min="4613" max="4613" width="13.7109375" style="18" customWidth="1"/>
    <col min="4614" max="4614" width="16" style="18" customWidth="1"/>
    <col min="4615" max="4615" width="6.140625" style="18" customWidth="1"/>
    <col min="4616" max="4616" width="9.85546875" style="18" customWidth="1"/>
    <col min="4617" max="4618" width="16" style="18" customWidth="1"/>
    <col min="4619" max="4619" width="1.42578125" style="18" customWidth="1"/>
    <col min="4620" max="4620" width="14.5703125" style="18" customWidth="1"/>
    <col min="4621" max="4864" width="9.140625" style="18"/>
    <col min="4865" max="4865" width="12.5703125" style="18" customWidth="1"/>
    <col min="4866" max="4866" width="3.5703125" style="18" customWidth="1"/>
    <col min="4867" max="4867" width="14" style="18" customWidth="1"/>
    <col min="4868" max="4868" width="2.28515625" style="18" customWidth="1"/>
    <col min="4869" max="4869" width="13.7109375" style="18" customWidth="1"/>
    <col min="4870" max="4870" width="16" style="18" customWidth="1"/>
    <col min="4871" max="4871" width="6.140625" style="18" customWidth="1"/>
    <col min="4872" max="4872" width="9.85546875" style="18" customWidth="1"/>
    <col min="4873" max="4874" width="16" style="18" customWidth="1"/>
    <col min="4875" max="4875" width="1.42578125" style="18" customWidth="1"/>
    <col min="4876" max="4876" width="14.5703125" style="18" customWidth="1"/>
    <col min="4877" max="5120" width="9.140625" style="18"/>
    <col min="5121" max="5121" width="12.5703125" style="18" customWidth="1"/>
    <col min="5122" max="5122" width="3.5703125" style="18" customWidth="1"/>
    <col min="5123" max="5123" width="14" style="18" customWidth="1"/>
    <col min="5124" max="5124" width="2.28515625" style="18" customWidth="1"/>
    <col min="5125" max="5125" width="13.7109375" style="18" customWidth="1"/>
    <col min="5126" max="5126" width="16" style="18" customWidth="1"/>
    <col min="5127" max="5127" width="6.140625" style="18" customWidth="1"/>
    <col min="5128" max="5128" width="9.85546875" style="18" customWidth="1"/>
    <col min="5129" max="5130" width="16" style="18" customWidth="1"/>
    <col min="5131" max="5131" width="1.42578125" style="18" customWidth="1"/>
    <col min="5132" max="5132" width="14.5703125" style="18" customWidth="1"/>
    <col min="5133" max="5376" width="9.140625" style="18"/>
    <col min="5377" max="5377" width="12.5703125" style="18" customWidth="1"/>
    <col min="5378" max="5378" width="3.5703125" style="18" customWidth="1"/>
    <col min="5379" max="5379" width="14" style="18" customWidth="1"/>
    <col min="5380" max="5380" width="2.28515625" style="18" customWidth="1"/>
    <col min="5381" max="5381" width="13.7109375" style="18" customWidth="1"/>
    <col min="5382" max="5382" width="16" style="18" customWidth="1"/>
    <col min="5383" max="5383" width="6.140625" style="18" customWidth="1"/>
    <col min="5384" max="5384" width="9.85546875" style="18" customWidth="1"/>
    <col min="5385" max="5386" width="16" style="18" customWidth="1"/>
    <col min="5387" max="5387" width="1.42578125" style="18" customWidth="1"/>
    <col min="5388" max="5388" width="14.5703125" style="18" customWidth="1"/>
    <col min="5389" max="5632" width="9.140625" style="18"/>
    <col min="5633" max="5633" width="12.5703125" style="18" customWidth="1"/>
    <col min="5634" max="5634" width="3.5703125" style="18" customWidth="1"/>
    <col min="5635" max="5635" width="14" style="18" customWidth="1"/>
    <col min="5636" max="5636" width="2.28515625" style="18" customWidth="1"/>
    <col min="5637" max="5637" width="13.7109375" style="18" customWidth="1"/>
    <col min="5638" max="5638" width="16" style="18" customWidth="1"/>
    <col min="5639" max="5639" width="6.140625" style="18" customWidth="1"/>
    <col min="5640" max="5640" width="9.85546875" style="18" customWidth="1"/>
    <col min="5641" max="5642" width="16" style="18" customWidth="1"/>
    <col min="5643" max="5643" width="1.42578125" style="18" customWidth="1"/>
    <col min="5644" max="5644" width="14.5703125" style="18" customWidth="1"/>
    <col min="5645" max="5888" width="9.140625" style="18"/>
    <col min="5889" max="5889" width="12.5703125" style="18" customWidth="1"/>
    <col min="5890" max="5890" width="3.5703125" style="18" customWidth="1"/>
    <col min="5891" max="5891" width="14" style="18" customWidth="1"/>
    <col min="5892" max="5892" width="2.28515625" style="18" customWidth="1"/>
    <col min="5893" max="5893" width="13.7109375" style="18" customWidth="1"/>
    <col min="5894" max="5894" width="16" style="18" customWidth="1"/>
    <col min="5895" max="5895" width="6.140625" style="18" customWidth="1"/>
    <col min="5896" max="5896" width="9.85546875" style="18" customWidth="1"/>
    <col min="5897" max="5898" width="16" style="18" customWidth="1"/>
    <col min="5899" max="5899" width="1.42578125" style="18" customWidth="1"/>
    <col min="5900" max="5900" width="14.5703125" style="18" customWidth="1"/>
    <col min="5901" max="6144" width="9.140625" style="18"/>
    <col min="6145" max="6145" width="12.5703125" style="18" customWidth="1"/>
    <col min="6146" max="6146" width="3.5703125" style="18" customWidth="1"/>
    <col min="6147" max="6147" width="14" style="18" customWidth="1"/>
    <col min="6148" max="6148" width="2.28515625" style="18" customWidth="1"/>
    <col min="6149" max="6149" width="13.7109375" style="18" customWidth="1"/>
    <col min="6150" max="6150" width="16" style="18" customWidth="1"/>
    <col min="6151" max="6151" width="6.140625" style="18" customWidth="1"/>
    <col min="6152" max="6152" width="9.85546875" style="18" customWidth="1"/>
    <col min="6153" max="6154" width="16" style="18" customWidth="1"/>
    <col min="6155" max="6155" width="1.42578125" style="18" customWidth="1"/>
    <col min="6156" max="6156" width="14.5703125" style="18" customWidth="1"/>
    <col min="6157" max="6400" width="9.140625" style="18"/>
    <col min="6401" max="6401" width="12.5703125" style="18" customWidth="1"/>
    <col min="6402" max="6402" width="3.5703125" style="18" customWidth="1"/>
    <col min="6403" max="6403" width="14" style="18" customWidth="1"/>
    <col min="6404" max="6404" width="2.28515625" style="18" customWidth="1"/>
    <col min="6405" max="6405" width="13.7109375" style="18" customWidth="1"/>
    <col min="6406" max="6406" width="16" style="18" customWidth="1"/>
    <col min="6407" max="6407" width="6.140625" style="18" customWidth="1"/>
    <col min="6408" max="6408" width="9.85546875" style="18" customWidth="1"/>
    <col min="6409" max="6410" width="16" style="18" customWidth="1"/>
    <col min="6411" max="6411" width="1.42578125" style="18" customWidth="1"/>
    <col min="6412" max="6412" width="14.5703125" style="18" customWidth="1"/>
    <col min="6413" max="6656" width="9.140625" style="18"/>
    <col min="6657" max="6657" width="12.5703125" style="18" customWidth="1"/>
    <col min="6658" max="6658" width="3.5703125" style="18" customWidth="1"/>
    <col min="6659" max="6659" width="14" style="18" customWidth="1"/>
    <col min="6660" max="6660" width="2.28515625" style="18" customWidth="1"/>
    <col min="6661" max="6661" width="13.7109375" style="18" customWidth="1"/>
    <col min="6662" max="6662" width="16" style="18" customWidth="1"/>
    <col min="6663" max="6663" width="6.140625" style="18" customWidth="1"/>
    <col min="6664" max="6664" width="9.85546875" style="18" customWidth="1"/>
    <col min="6665" max="6666" width="16" style="18" customWidth="1"/>
    <col min="6667" max="6667" width="1.42578125" style="18" customWidth="1"/>
    <col min="6668" max="6668" width="14.5703125" style="18" customWidth="1"/>
    <col min="6669" max="6912" width="9.140625" style="18"/>
    <col min="6913" max="6913" width="12.5703125" style="18" customWidth="1"/>
    <col min="6914" max="6914" width="3.5703125" style="18" customWidth="1"/>
    <col min="6915" max="6915" width="14" style="18" customWidth="1"/>
    <col min="6916" max="6916" width="2.28515625" style="18" customWidth="1"/>
    <col min="6917" max="6917" width="13.7109375" style="18" customWidth="1"/>
    <col min="6918" max="6918" width="16" style="18" customWidth="1"/>
    <col min="6919" max="6919" width="6.140625" style="18" customWidth="1"/>
    <col min="6920" max="6920" width="9.85546875" style="18" customWidth="1"/>
    <col min="6921" max="6922" width="16" style="18" customWidth="1"/>
    <col min="6923" max="6923" width="1.42578125" style="18" customWidth="1"/>
    <col min="6924" max="6924" width="14.5703125" style="18" customWidth="1"/>
    <col min="6925" max="7168" width="9.140625" style="18"/>
    <col min="7169" max="7169" width="12.5703125" style="18" customWidth="1"/>
    <col min="7170" max="7170" width="3.5703125" style="18" customWidth="1"/>
    <col min="7171" max="7171" width="14" style="18" customWidth="1"/>
    <col min="7172" max="7172" width="2.28515625" style="18" customWidth="1"/>
    <col min="7173" max="7173" width="13.7109375" style="18" customWidth="1"/>
    <col min="7174" max="7174" width="16" style="18" customWidth="1"/>
    <col min="7175" max="7175" width="6.140625" style="18" customWidth="1"/>
    <col min="7176" max="7176" width="9.85546875" style="18" customWidth="1"/>
    <col min="7177" max="7178" width="16" style="18" customWidth="1"/>
    <col min="7179" max="7179" width="1.42578125" style="18" customWidth="1"/>
    <col min="7180" max="7180" width="14.5703125" style="18" customWidth="1"/>
    <col min="7181" max="7424" width="9.140625" style="18"/>
    <col min="7425" max="7425" width="12.5703125" style="18" customWidth="1"/>
    <col min="7426" max="7426" width="3.5703125" style="18" customWidth="1"/>
    <col min="7427" max="7427" width="14" style="18" customWidth="1"/>
    <col min="7428" max="7428" width="2.28515625" style="18" customWidth="1"/>
    <col min="7429" max="7429" width="13.7109375" style="18" customWidth="1"/>
    <col min="7430" max="7430" width="16" style="18" customWidth="1"/>
    <col min="7431" max="7431" width="6.140625" style="18" customWidth="1"/>
    <col min="7432" max="7432" width="9.85546875" style="18" customWidth="1"/>
    <col min="7433" max="7434" width="16" style="18" customWidth="1"/>
    <col min="7435" max="7435" width="1.42578125" style="18" customWidth="1"/>
    <col min="7436" max="7436" width="14.5703125" style="18" customWidth="1"/>
    <col min="7437" max="7680" width="9.140625" style="18"/>
    <col min="7681" max="7681" width="12.5703125" style="18" customWidth="1"/>
    <col min="7682" max="7682" width="3.5703125" style="18" customWidth="1"/>
    <col min="7683" max="7683" width="14" style="18" customWidth="1"/>
    <col min="7684" max="7684" width="2.28515625" style="18" customWidth="1"/>
    <col min="7685" max="7685" width="13.7109375" style="18" customWidth="1"/>
    <col min="7686" max="7686" width="16" style="18" customWidth="1"/>
    <col min="7687" max="7687" width="6.140625" style="18" customWidth="1"/>
    <col min="7688" max="7688" width="9.85546875" style="18" customWidth="1"/>
    <col min="7689" max="7690" width="16" style="18" customWidth="1"/>
    <col min="7691" max="7691" width="1.42578125" style="18" customWidth="1"/>
    <col min="7692" max="7692" width="14.5703125" style="18" customWidth="1"/>
    <col min="7693" max="7936" width="9.140625" style="18"/>
    <col min="7937" max="7937" width="12.5703125" style="18" customWidth="1"/>
    <col min="7938" max="7938" width="3.5703125" style="18" customWidth="1"/>
    <col min="7939" max="7939" width="14" style="18" customWidth="1"/>
    <col min="7940" max="7940" width="2.28515625" style="18" customWidth="1"/>
    <col min="7941" max="7941" width="13.7109375" style="18" customWidth="1"/>
    <col min="7942" max="7942" width="16" style="18" customWidth="1"/>
    <col min="7943" max="7943" width="6.140625" style="18" customWidth="1"/>
    <col min="7944" max="7944" width="9.85546875" style="18" customWidth="1"/>
    <col min="7945" max="7946" width="16" style="18" customWidth="1"/>
    <col min="7947" max="7947" width="1.42578125" style="18" customWidth="1"/>
    <col min="7948" max="7948" width="14.5703125" style="18" customWidth="1"/>
    <col min="7949" max="8192" width="9.140625" style="18"/>
    <col min="8193" max="8193" width="12.5703125" style="18" customWidth="1"/>
    <col min="8194" max="8194" width="3.5703125" style="18" customWidth="1"/>
    <col min="8195" max="8195" width="14" style="18" customWidth="1"/>
    <col min="8196" max="8196" width="2.28515625" style="18" customWidth="1"/>
    <col min="8197" max="8197" width="13.7109375" style="18" customWidth="1"/>
    <col min="8198" max="8198" width="16" style="18" customWidth="1"/>
    <col min="8199" max="8199" width="6.140625" style="18" customWidth="1"/>
    <col min="8200" max="8200" width="9.85546875" style="18" customWidth="1"/>
    <col min="8201" max="8202" width="16" style="18" customWidth="1"/>
    <col min="8203" max="8203" width="1.42578125" style="18" customWidth="1"/>
    <col min="8204" max="8204" width="14.5703125" style="18" customWidth="1"/>
    <col min="8205" max="8448" width="9.140625" style="18"/>
    <col min="8449" max="8449" width="12.5703125" style="18" customWidth="1"/>
    <col min="8450" max="8450" width="3.5703125" style="18" customWidth="1"/>
    <col min="8451" max="8451" width="14" style="18" customWidth="1"/>
    <col min="8452" max="8452" width="2.28515625" style="18" customWidth="1"/>
    <col min="8453" max="8453" width="13.7109375" style="18" customWidth="1"/>
    <col min="8454" max="8454" width="16" style="18" customWidth="1"/>
    <col min="8455" max="8455" width="6.140625" style="18" customWidth="1"/>
    <col min="8456" max="8456" width="9.85546875" style="18" customWidth="1"/>
    <col min="8457" max="8458" width="16" style="18" customWidth="1"/>
    <col min="8459" max="8459" width="1.42578125" style="18" customWidth="1"/>
    <col min="8460" max="8460" width="14.5703125" style="18" customWidth="1"/>
    <col min="8461" max="8704" width="9.140625" style="18"/>
    <col min="8705" max="8705" width="12.5703125" style="18" customWidth="1"/>
    <col min="8706" max="8706" width="3.5703125" style="18" customWidth="1"/>
    <col min="8707" max="8707" width="14" style="18" customWidth="1"/>
    <col min="8708" max="8708" width="2.28515625" style="18" customWidth="1"/>
    <col min="8709" max="8709" width="13.7109375" style="18" customWidth="1"/>
    <col min="8710" max="8710" width="16" style="18" customWidth="1"/>
    <col min="8711" max="8711" width="6.140625" style="18" customWidth="1"/>
    <col min="8712" max="8712" width="9.85546875" style="18" customWidth="1"/>
    <col min="8713" max="8714" width="16" style="18" customWidth="1"/>
    <col min="8715" max="8715" width="1.42578125" style="18" customWidth="1"/>
    <col min="8716" max="8716" width="14.5703125" style="18" customWidth="1"/>
    <col min="8717" max="8960" width="9.140625" style="18"/>
    <col min="8961" max="8961" width="12.5703125" style="18" customWidth="1"/>
    <col min="8962" max="8962" width="3.5703125" style="18" customWidth="1"/>
    <col min="8963" max="8963" width="14" style="18" customWidth="1"/>
    <col min="8964" max="8964" width="2.28515625" style="18" customWidth="1"/>
    <col min="8965" max="8965" width="13.7109375" style="18" customWidth="1"/>
    <col min="8966" max="8966" width="16" style="18" customWidth="1"/>
    <col min="8967" max="8967" width="6.140625" style="18" customWidth="1"/>
    <col min="8968" max="8968" width="9.85546875" style="18" customWidth="1"/>
    <col min="8969" max="8970" width="16" style="18" customWidth="1"/>
    <col min="8971" max="8971" width="1.42578125" style="18" customWidth="1"/>
    <col min="8972" max="8972" width="14.5703125" style="18" customWidth="1"/>
    <col min="8973" max="9216" width="9.140625" style="18"/>
    <col min="9217" max="9217" width="12.5703125" style="18" customWidth="1"/>
    <col min="9218" max="9218" width="3.5703125" style="18" customWidth="1"/>
    <col min="9219" max="9219" width="14" style="18" customWidth="1"/>
    <col min="9220" max="9220" width="2.28515625" style="18" customWidth="1"/>
    <col min="9221" max="9221" width="13.7109375" style="18" customWidth="1"/>
    <col min="9222" max="9222" width="16" style="18" customWidth="1"/>
    <col min="9223" max="9223" width="6.140625" style="18" customWidth="1"/>
    <col min="9224" max="9224" width="9.85546875" style="18" customWidth="1"/>
    <col min="9225" max="9226" width="16" style="18" customWidth="1"/>
    <col min="9227" max="9227" width="1.42578125" style="18" customWidth="1"/>
    <col min="9228" max="9228" width="14.5703125" style="18" customWidth="1"/>
    <col min="9229" max="9472" width="9.140625" style="18"/>
    <col min="9473" max="9473" width="12.5703125" style="18" customWidth="1"/>
    <col min="9474" max="9474" width="3.5703125" style="18" customWidth="1"/>
    <col min="9475" max="9475" width="14" style="18" customWidth="1"/>
    <col min="9476" max="9476" width="2.28515625" style="18" customWidth="1"/>
    <col min="9477" max="9477" width="13.7109375" style="18" customWidth="1"/>
    <col min="9478" max="9478" width="16" style="18" customWidth="1"/>
    <col min="9479" max="9479" width="6.140625" style="18" customWidth="1"/>
    <col min="9480" max="9480" width="9.85546875" style="18" customWidth="1"/>
    <col min="9481" max="9482" width="16" style="18" customWidth="1"/>
    <col min="9483" max="9483" width="1.42578125" style="18" customWidth="1"/>
    <col min="9484" max="9484" width="14.5703125" style="18" customWidth="1"/>
    <col min="9485" max="9728" width="9.140625" style="18"/>
    <col min="9729" max="9729" width="12.5703125" style="18" customWidth="1"/>
    <col min="9730" max="9730" width="3.5703125" style="18" customWidth="1"/>
    <col min="9731" max="9731" width="14" style="18" customWidth="1"/>
    <col min="9732" max="9732" width="2.28515625" style="18" customWidth="1"/>
    <col min="9733" max="9733" width="13.7109375" style="18" customWidth="1"/>
    <col min="9734" max="9734" width="16" style="18" customWidth="1"/>
    <col min="9735" max="9735" width="6.140625" style="18" customWidth="1"/>
    <col min="9736" max="9736" width="9.85546875" style="18" customWidth="1"/>
    <col min="9737" max="9738" width="16" style="18" customWidth="1"/>
    <col min="9739" max="9739" width="1.42578125" style="18" customWidth="1"/>
    <col min="9740" max="9740" width="14.5703125" style="18" customWidth="1"/>
    <col min="9741" max="9984" width="9.140625" style="18"/>
    <col min="9985" max="9985" width="12.5703125" style="18" customWidth="1"/>
    <col min="9986" max="9986" width="3.5703125" style="18" customWidth="1"/>
    <col min="9987" max="9987" width="14" style="18" customWidth="1"/>
    <col min="9988" max="9988" width="2.28515625" style="18" customWidth="1"/>
    <col min="9989" max="9989" width="13.7109375" style="18" customWidth="1"/>
    <col min="9990" max="9990" width="16" style="18" customWidth="1"/>
    <col min="9991" max="9991" width="6.140625" style="18" customWidth="1"/>
    <col min="9992" max="9992" width="9.85546875" style="18" customWidth="1"/>
    <col min="9993" max="9994" width="16" style="18" customWidth="1"/>
    <col min="9995" max="9995" width="1.42578125" style="18" customWidth="1"/>
    <col min="9996" max="9996" width="14.5703125" style="18" customWidth="1"/>
    <col min="9997" max="10240" width="9.140625" style="18"/>
    <col min="10241" max="10241" width="12.5703125" style="18" customWidth="1"/>
    <col min="10242" max="10242" width="3.5703125" style="18" customWidth="1"/>
    <col min="10243" max="10243" width="14" style="18" customWidth="1"/>
    <col min="10244" max="10244" width="2.28515625" style="18" customWidth="1"/>
    <col min="10245" max="10245" width="13.7109375" style="18" customWidth="1"/>
    <col min="10246" max="10246" width="16" style="18" customWidth="1"/>
    <col min="10247" max="10247" width="6.140625" style="18" customWidth="1"/>
    <col min="10248" max="10248" width="9.85546875" style="18" customWidth="1"/>
    <col min="10249" max="10250" width="16" style="18" customWidth="1"/>
    <col min="10251" max="10251" width="1.42578125" style="18" customWidth="1"/>
    <col min="10252" max="10252" width="14.5703125" style="18" customWidth="1"/>
    <col min="10253" max="10496" width="9.140625" style="18"/>
    <col min="10497" max="10497" width="12.5703125" style="18" customWidth="1"/>
    <col min="10498" max="10498" width="3.5703125" style="18" customWidth="1"/>
    <col min="10499" max="10499" width="14" style="18" customWidth="1"/>
    <col min="10500" max="10500" width="2.28515625" style="18" customWidth="1"/>
    <col min="10501" max="10501" width="13.7109375" style="18" customWidth="1"/>
    <col min="10502" max="10502" width="16" style="18" customWidth="1"/>
    <col min="10503" max="10503" width="6.140625" style="18" customWidth="1"/>
    <col min="10504" max="10504" width="9.85546875" style="18" customWidth="1"/>
    <col min="10505" max="10506" width="16" style="18" customWidth="1"/>
    <col min="10507" max="10507" width="1.42578125" style="18" customWidth="1"/>
    <col min="10508" max="10508" width="14.5703125" style="18" customWidth="1"/>
    <col min="10509" max="10752" width="9.140625" style="18"/>
    <col min="10753" max="10753" width="12.5703125" style="18" customWidth="1"/>
    <col min="10754" max="10754" width="3.5703125" style="18" customWidth="1"/>
    <col min="10755" max="10755" width="14" style="18" customWidth="1"/>
    <col min="10756" max="10756" width="2.28515625" style="18" customWidth="1"/>
    <col min="10757" max="10757" width="13.7109375" style="18" customWidth="1"/>
    <col min="10758" max="10758" width="16" style="18" customWidth="1"/>
    <col min="10759" max="10759" width="6.140625" style="18" customWidth="1"/>
    <col min="10760" max="10760" width="9.85546875" style="18" customWidth="1"/>
    <col min="10761" max="10762" width="16" style="18" customWidth="1"/>
    <col min="10763" max="10763" width="1.42578125" style="18" customWidth="1"/>
    <col min="10764" max="10764" width="14.5703125" style="18" customWidth="1"/>
    <col min="10765" max="11008" width="9.140625" style="18"/>
    <col min="11009" max="11009" width="12.5703125" style="18" customWidth="1"/>
    <col min="11010" max="11010" width="3.5703125" style="18" customWidth="1"/>
    <col min="11011" max="11011" width="14" style="18" customWidth="1"/>
    <col min="11012" max="11012" width="2.28515625" style="18" customWidth="1"/>
    <col min="11013" max="11013" width="13.7109375" style="18" customWidth="1"/>
    <col min="11014" max="11014" width="16" style="18" customWidth="1"/>
    <col min="11015" max="11015" width="6.140625" style="18" customWidth="1"/>
    <col min="11016" max="11016" width="9.85546875" style="18" customWidth="1"/>
    <col min="11017" max="11018" width="16" style="18" customWidth="1"/>
    <col min="11019" max="11019" width="1.42578125" style="18" customWidth="1"/>
    <col min="11020" max="11020" width="14.5703125" style="18" customWidth="1"/>
    <col min="11021" max="11264" width="9.140625" style="18"/>
    <col min="11265" max="11265" width="12.5703125" style="18" customWidth="1"/>
    <col min="11266" max="11266" width="3.5703125" style="18" customWidth="1"/>
    <col min="11267" max="11267" width="14" style="18" customWidth="1"/>
    <col min="11268" max="11268" width="2.28515625" style="18" customWidth="1"/>
    <col min="11269" max="11269" width="13.7109375" style="18" customWidth="1"/>
    <col min="11270" max="11270" width="16" style="18" customWidth="1"/>
    <col min="11271" max="11271" width="6.140625" style="18" customWidth="1"/>
    <col min="11272" max="11272" width="9.85546875" style="18" customWidth="1"/>
    <col min="11273" max="11274" width="16" style="18" customWidth="1"/>
    <col min="11275" max="11275" width="1.42578125" style="18" customWidth="1"/>
    <col min="11276" max="11276" width="14.5703125" style="18" customWidth="1"/>
    <col min="11277" max="11520" width="9.140625" style="18"/>
    <col min="11521" max="11521" width="12.5703125" style="18" customWidth="1"/>
    <col min="11522" max="11522" width="3.5703125" style="18" customWidth="1"/>
    <col min="11523" max="11523" width="14" style="18" customWidth="1"/>
    <col min="11524" max="11524" width="2.28515625" style="18" customWidth="1"/>
    <col min="11525" max="11525" width="13.7109375" style="18" customWidth="1"/>
    <col min="11526" max="11526" width="16" style="18" customWidth="1"/>
    <col min="11527" max="11527" width="6.140625" style="18" customWidth="1"/>
    <col min="11528" max="11528" width="9.85546875" style="18" customWidth="1"/>
    <col min="11529" max="11530" width="16" style="18" customWidth="1"/>
    <col min="11531" max="11531" width="1.42578125" style="18" customWidth="1"/>
    <col min="11532" max="11532" width="14.5703125" style="18" customWidth="1"/>
    <col min="11533" max="11776" width="9.140625" style="18"/>
    <col min="11777" max="11777" width="12.5703125" style="18" customWidth="1"/>
    <col min="11778" max="11778" width="3.5703125" style="18" customWidth="1"/>
    <col min="11779" max="11779" width="14" style="18" customWidth="1"/>
    <col min="11780" max="11780" width="2.28515625" style="18" customWidth="1"/>
    <col min="11781" max="11781" width="13.7109375" style="18" customWidth="1"/>
    <col min="11782" max="11782" width="16" style="18" customWidth="1"/>
    <col min="11783" max="11783" width="6.140625" style="18" customWidth="1"/>
    <col min="11784" max="11784" width="9.85546875" style="18" customWidth="1"/>
    <col min="11785" max="11786" width="16" style="18" customWidth="1"/>
    <col min="11787" max="11787" width="1.42578125" style="18" customWidth="1"/>
    <col min="11788" max="11788" width="14.5703125" style="18" customWidth="1"/>
    <col min="11789" max="12032" width="9.140625" style="18"/>
    <col min="12033" max="12033" width="12.5703125" style="18" customWidth="1"/>
    <col min="12034" max="12034" width="3.5703125" style="18" customWidth="1"/>
    <col min="12035" max="12035" width="14" style="18" customWidth="1"/>
    <col min="12036" max="12036" width="2.28515625" style="18" customWidth="1"/>
    <col min="12037" max="12037" width="13.7109375" style="18" customWidth="1"/>
    <col min="12038" max="12038" width="16" style="18" customWidth="1"/>
    <col min="12039" max="12039" width="6.140625" style="18" customWidth="1"/>
    <col min="12040" max="12040" width="9.85546875" style="18" customWidth="1"/>
    <col min="12041" max="12042" width="16" style="18" customWidth="1"/>
    <col min="12043" max="12043" width="1.42578125" style="18" customWidth="1"/>
    <col min="12044" max="12044" width="14.5703125" style="18" customWidth="1"/>
    <col min="12045" max="12288" width="9.140625" style="18"/>
    <col min="12289" max="12289" width="12.5703125" style="18" customWidth="1"/>
    <col min="12290" max="12290" width="3.5703125" style="18" customWidth="1"/>
    <col min="12291" max="12291" width="14" style="18" customWidth="1"/>
    <col min="12292" max="12292" width="2.28515625" style="18" customWidth="1"/>
    <col min="12293" max="12293" width="13.7109375" style="18" customWidth="1"/>
    <col min="12294" max="12294" width="16" style="18" customWidth="1"/>
    <col min="12295" max="12295" width="6.140625" style="18" customWidth="1"/>
    <col min="12296" max="12296" width="9.85546875" style="18" customWidth="1"/>
    <col min="12297" max="12298" width="16" style="18" customWidth="1"/>
    <col min="12299" max="12299" width="1.42578125" style="18" customWidth="1"/>
    <col min="12300" max="12300" width="14.5703125" style="18" customWidth="1"/>
    <col min="12301" max="12544" width="9.140625" style="18"/>
    <col min="12545" max="12545" width="12.5703125" style="18" customWidth="1"/>
    <col min="12546" max="12546" width="3.5703125" style="18" customWidth="1"/>
    <col min="12547" max="12547" width="14" style="18" customWidth="1"/>
    <col min="12548" max="12548" width="2.28515625" style="18" customWidth="1"/>
    <col min="12549" max="12549" width="13.7109375" style="18" customWidth="1"/>
    <col min="12550" max="12550" width="16" style="18" customWidth="1"/>
    <col min="12551" max="12551" width="6.140625" style="18" customWidth="1"/>
    <col min="12552" max="12552" width="9.85546875" style="18" customWidth="1"/>
    <col min="12553" max="12554" width="16" style="18" customWidth="1"/>
    <col min="12555" max="12555" width="1.42578125" style="18" customWidth="1"/>
    <col min="12556" max="12556" width="14.5703125" style="18" customWidth="1"/>
    <col min="12557" max="12800" width="9.140625" style="18"/>
    <col min="12801" max="12801" width="12.5703125" style="18" customWidth="1"/>
    <col min="12802" max="12802" width="3.5703125" style="18" customWidth="1"/>
    <col min="12803" max="12803" width="14" style="18" customWidth="1"/>
    <col min="12804" max="12804" width="2.28515625" style="18" customWidth="1"/>
    <col min="12805" max="12805" width="13.7109375" style="18" customWidth="1"/>
    <col min="12806" max="12806" width="16" style="18" customWidth="1"/>
    <col min="12807" max="12807" width="6.140625" style="18" customWidth="1"/>
    <col min="12808" max="12808" width="9.85546875" style="18" customWidth="1"/>
    <col min="12809" max="12810" width="16" style="18" customWidth="1"/>
    <col min="12811" max="12811" width="1.42578125" style="18" customWidth="1"/>
    <col min="12812" max="12812" width="14.5703125" style="18" customWidth="1"/>
    <col min="12813" max="13056" width="9.140625" style="18"/>
    <col min="13057" max="13057" width="12.5703125" style="18" customWidth="1"/>
    <col min="13058" max="13058" width="3.5703125" style="18" customWidth="1"/>
    <col min="13059" max="13059" width="14" style="18" customWidth="1"/>
    <col min="13060" max="13060" width="2.28515625" style="18" customWidth="1"/>
    <col min="13061" max="13061" width="13.7109375" style="18" customWidth="1"/>
    <col min="13062" max="13062" width="16" style="18" customWidth="1"/>
    <col min="13063" max="13063" width="6.140625" style="18" customWidth="1"/>
    <col min="13064" max="13064" width="9.85546875" style="18" customWidth="1"/>
    <col min="13065" max="13066" width="16" style="18" customWidth="1"/>
    <col min="13067" max="13067" width="1.42578125" style="18" customWidth="1"/>
    <col min="13068" max="13068" width="14.5703125" style="18" customWidth="1"/>
    <col min="13069" max="13312" width="9.140625" style="18"/>
    <col min="13313" max="13313" width="12.5703125" style="18" customWidth="1"/>
    <col min="13314" max="13314" width="3.5703125" style="18" customWidth="1"/>
    <col min="13315" max="13315" width="14" style="18" customWidth="1"/>
    <col min="13316" max="13316" width="2.28515625" style="18" customWidth="1"/>
    <col min="13317" max="13317" width="13.7109375" style="18" customWidth="1"/>
    <col min="13318" max="13318" width="16" style="18" customWidth="1"/>
    <col min="13319" max="13319" width="6.140625" style="18" customWidth="1"/>
    <col min="13320" max="13320" width="9.85546875" style="18" customWidth="1"/>
    <col min="13321" max="13322" width="16" style="18" customWidth="1"/>
    <col min="13323" max="13323" width="1.42578125" style="18" customWidth="1"/>
    <col min="13324" max="13324" width="14.5703125" style="18" customWidth="1"/>
    <col min="13325" max="13568" width="9.140625" style="18"/>
    <col min="13569" max="13569" width="12.5703125" style="18" customWidth="1"/>
    <col min="13570" max="13570" width="3.5703125" style="18" customWidth="1"/>
    <col min="13571" max="13571" width="14" style="18" customWidth="1"/>
    <col min="13572" max="13572" width="2.28515625" style="18" customWidth="1"/>
    <col min="13573" max="13573" width="13.7109375" style="18" customWidth="1"/>
    <col min="13574" max="13574" width="16" style="18" customWidth="1"/>
    <col min="13575" max="13575" width="6.140625" style="18" customWidth="1"/>
    <col min="13576" max="13576" width="9.85546875" style="18" customWidth="1"/>
    <col min="13577" max="13578" width="16" style="18" customWidth="1"/>
    <col min="13579" max="13579" width="1.42578125" style="18" customWidth="1"/>
    <col min="13580" max="13580" width="14.5703125" style="18" customWidth="1"/>
    <col min="13581" max="13824" width="9.140625" style="18"/>
    <col min="13825" max="13825" width="12.5703125" style="18" customWidth="1"/>
    <col min="13826" max="13826" width="3.5703125" style="18" customWidth="1"/>
    <col min="13827" max="13827" width="14" style="18" customWidth="1"/>
    <col min="13828" max="13828" width="2.28515625" style="18" customWidth="1"/>
    <col min="13829" max="13829" width="13.7109375" style="18" customWidth="1"/>
    <col min="13830" max="13830" width="16" style="18" customWidth="1"/>
    <col min="13831" max="13831" width="6.140625" style="18" customWidth="1"/>
    <col min="13832" max="13832" width="9.85546875" style="18" customWidth="1"/>
    <col min="13833" max="13834" width="16" style="18" customWidth="1"/>
    <col min="13835" max="13835" width="1.42578125" style="18" customWidth="1"/>
    <col min="13836" max="13836" width="14.5703125" style="18" customWidth="1"/>
    <col min="13837" max="14080" width="9.140625" style="18"/>
    <col min="14081" max="14081" width="12.5703125" style="18" customWidth="1"/>
    <col min="14082" max="14082" width="3.5703125" style="18" customWidth="1"/>
    <col min="14083" max="14083" width="14" style="18" customWidth="1"/>
    <col min="14084" max="14084" width="2.28515625" style="18" customWidth="1"/>
    <col min="14085" max="14085" width="13.7109375" style="18" customWidth="1"/>
    <col min="14086" max="14086" width="16" style="18" customWidth="1"/>
    <col min="14087" max="14087" width="6.140625" style="18" customWidth="1"/>
    <col min="14088" max="14088" width="9.85546875" style="18" customWidth="1"/>
    <col min="14089" max="14090" width="16" style="18" customWidth="1"/>
    <col min="14091" max="14091" width="1.42578125" style="18" customWidth="1"/>
    <col min="14092" max="14092" width="14.5703125" style="18" customWidth="1"/>
    <col min="14093" max="14336" width="9.140625" style="18"/>
    <col min="14337" max="14337" width="12.5703125" style="18" customWidth="1"/>
    <col min="14338" max="14338" width="3.5703125" style="18" customWidth="1"/>
    <col min="14339" max="14339" width="14" style="18" customWidth="1"/>
    <col min="14340" max="14340" width="2.28515625" style="18" customWidth="1"/>
    <col min="14341" max="14341" width="13.7109375" style="18" customWidth="1"/>
    <col min="14342" max="14342" width="16" style="18" customWidth="1"/>
    <col min="14343" max="14343" width="6.140625" style="18" customWidth="1"/>
    <col min="14344" max="14344" width="9.85546875" style="18" customWidth="1"/>
    <col min="14345" max="14346" width="16" style="18" customWidth="1"/>
    <col min="14347" max="14347" width="1.42578125" style="18" customWidth="1"/>
    <col min="14348" max="14348" width="14.5703125" style="18" customWidth="1"/>
    <col min="14349" max="14592" width="9.140625" style="18"/>
    <col min="14593" max="14593" width="12.5703125" style="18" customWidth="1"/>
    <col min="14594" max="14594" width="3.5703125" style="18" customWidth="1"/>
    <col min="14595" max="14595" width="14" style="18" customWidth="1"/>
    <col min="14596" max="14596" width="2.28515625" style="18" customWidth="1"/>
    <col min="14597" max="14597" width="13.7109375" style="18" customWidth="1"/>
    <col min="14598" max="14598" width="16" style="18" customWidth="1"/>
    <col min="14599" max="14599" width="6.140625" style="18" customWidth="1"/>
    <col min="14600" max="14600" width="9.85546875" style="18" customWidth="1"/>
    <col min="14601" max="14602" width="16" style="18" customWidth="1"/>
    <col min="14603" max="14603" width="1.42578125" style="18" customWidth="1"/>
    <col min="14604" max="14604" width="14.5703125" style="18" customWidth="1"/>
    <col min="14605" max="14848" width="9.140625" style="18"/>
    <col min="14849" max="14849" width="12.5703125" style="18" customWidth="1"/>
    <col min="14850" max="14850" width="3.5703125" style="18" customWidth="1"/>
    <col min="14851" max="14851" width="14" style="18" customWidth="1"/>
    <col min="14852" max="14852" width="2.28515625" style="18" customWidth="1"/>
    <col min="14853" max="14853" width="13.7109375" style="18" customWidth="1"/>
    <col min="14854" max="14854" width="16" style="18" customWidth="1"/>
    <col min="14855" max="14855" width="6.140625" style="18" customWidth="1"/>
    <col min="14856" max="14856" width="9.85546875" style="18" customWidth="1"/>
    <col min="14857" max="14858" width="16" style="18" customWidth="1"/>
    <col min="14859" max="14859" width="1.42578125" style="18" customWidth="1"/>
    <col min="14860" max="14860" width="14.5703125" style="18" customWidth="1"/>
    <col min="14861" max="15104" width="9.140625" style="18"/>
    <col min="15105" max="15105" width="12.5703125" style="18" customWidth="1"/>
    <col min="15106" max="15106" width="3.5703125" style="18" customWidth="1"/>
    <col min="15107" max="15107" width="14" style="18" customWidth="1"/>
    <col min="15108" max="15108" width="2.28515625" style="18" customWidth="1"/>
    <col min="15109" max="15109" width="13.7109375" style="18" customWidth="1"/>
    <col min="15110" max="15110" width="16" style="18" customWidth="1"/>
    <col min="15111" max="15111" width="6.140625" style="18" customWidth="1"/>
    <col min="15112" max="15112" width="9.85546875" style="18" customWidth="1"/>
    <col min="15113" max="15114" width="16" style="18" customWidth="1"/>
    <col min="15115" max="15115" width="1.42578125" style="18" customWidth="1"/>
    <col min="15116" max="15116" width="14.5703125" style="18" customWidth="1"/>
    <col min="15117" max="15360" width="9.140625" style="18"/>
    <col min="15361" max="15361" width="12.5703125" style="18" customWidth="1"/>
    <col min="15362" max="15362" width="3.5703125" style="18" customWidth="1"/>
    <col min="15363" max="15363" width="14" style="18" customWidth="1"/>
    <col min="15364" max="15364" width="2.28515625" style="18" customWidth="1"/>
    <col min="15365" max="15365" width="13.7109375" style="18" customWidth="1"/>
    <col min="15366" max="15366" width="16" style="18" customWidth="1"/>
    <col min="15367" max="15367" width="6.140625" style="18" customWidth="1"/>
    <col min="15368" max="15368" width="9.85546875" style="18" customWidth="1"/>
    <col min="15369" max="15370" width="16" style="18" customWidth="1"/>
    <col min="15371" max="15371" width="1.42578125" style="18" customWidth="1"/>
    <col min="15372" max="15372" width="14.5703125" style="18" customWidth="1"/>
    <col min="15373" max="15616" width="9.140625" style="18"/>
    <col min="15617" max="15617" width="12.5703125" style="18" customWidth="1"/>
    <col min="15618" max="15618" width="3.5703125" style="18" customWidth="1"/>
    <col min="15619" max="15619" width="14" style="18" customWidth="1"/>
    <col min="15620" max="15620" width="2.28515625" style="18" customWidth="1"/>
    <col min="15621" max="15621" width="13.7109375" style="18" customWidth="1"/>
    <col min="15622" max="15622" width="16" style="18" customWidth="1"/>
    <col min="15623" max="15623" width="6.140625" style="18" customWidth="1"/>
    <col min="15624" max="15624" width="9.85546875" style="18" customWidth="1"/>
    <col min="15625" max="15626" width="16" style="18" customWidth="1"/>
    <col min="15627" max="15627" width="1.42578125" style="18" customWidth="1"/>
    <col min="15628" max="15628" width="14.5703125" style="18" customWidth="1"/>
    <col min="15629" max="15872" width="9.140625" style="18"/>
    <col min="15873" max="15873" width="12.5703125" style="18" customWidth="1"/>
    <col min="15874" max="15874" width="3.5703125" style="18" customWidth="1"/>
    <col min="15875" max="15875" width="14" style="18" customWidth="1"/>
    <col min="15876" max="15876" width="2.28515625" style="18" customWidth="1"/>
    <col min="15877" max="15877" width="13.7109375" style="18" customWidth="1"/>
    <col min="15878" max="15878" width="16" style="18" customWidth="1"/>
    <col min="15879" max="15879" width="6.140625" style="18" customWidth="1"/>
    <col min="15880" max="15880" width="9.85546875" style="18" customWidth="1"/>
    <col min="15881" max="15882" width="16" style="18" customWidth="1"/>
    <col min="15883" max="15883" width="1.42578125" style="18" customWidth="1"/>
    <col min="15884" max="15884" width="14.5703125" style="18" customWidth="1"/>
    <col min="15885" max="16128" width="9.140625" style="18"/>
    <col min="16129" max="16129" width="12.5703125" style="18" customWidth="1"/>
    <col min="16130" max="16130" width="3.5703125" style="18" customWidth="1"/>
    <col min="16131" max="16131" width="14" style="18" customWidth="1"/>
    <col min="16132" max="16132" width="2.28515625" style="18" customWidth="1"/>
    <col min="16133" max="16133" width="13.7109375" style="18" customWidth="1"/>
    <col min="16134" max="16134" width="16" style="18" customWidth="1"/>
    <col min="16135" max="16135" width="6.140625" style="18" customWidth="1"/>
    <col min="16136" max="16136" width="9.85546875" style="18" customWidth="1"/>
    <col min="16137" max="16138" width="16" style="18" customWidth="1"/>
    <col min="16139" max="16139" width="1.42578125" style="18" customWidth="1"/>
    <col min="16140" max="16140" width="14.5703125" style="18" customWidth="1"/>
    <col min="16141" max="16384" width="9.140625" style="18"/>
  </cols>
  <sheetData>
    <row r="1" spans="1:12" ht="12.75" customHeight="1" x14ac:dyDescent="0.2">
      <c r="A1" s="376" t="s">
        <v>22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2" ht="15.75" customHeight="1" x14ac:dyDescent="0.25">
      <c r="A2" s="377" t="s">
        <v>722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2" ht="2.1" customHeight="1" x14ac:dyDescent="0.2"/>
    <row r="4" spans="1:12" ht="11.25" customHeight="1" x14ac:dyDescent="0.2">
      <c r="A4" s="378" t="s">
        <v>172</v>
      </c>
      <c r="B4" s="378"/>
      <c r="C4" s="378" t="s">
        <v>173</v>
      </c>
      <c r="D4" s="378"/>
      <c r="E4" s="378"/>
      <c r="F4" s="378"/>
      <c r="G4" s="378"/>
      <c r="H4" s="378"/>
      <c r="I4" s="378"/>
      <c r="J4" s="378"/>
      <c r="K4" s="378"/>
    </row>
    <row r="5" spans="1:12" ht="2.1" customHeight="1" x14ac:dyDescent="0.2"/>
    <row r="6" spans="1:12" ht="9.9499999999999993" customHeight="1" x14ac:dyDescent="0.2"/>
    <row r="7" spans="1:12" ht="12.75" customHeight="1" outlineLevel="1" x14ac:dyDescent="0.2">
      <c r="A7" s="240" t="s">
        <v>174</v>
      </c>
      <c r="B7" s="240" t="s">
        <v>283</v>
      </c>
      <c r="C7" s="240"/>
      <c r="D7" s="240"/>
    </row>
    <row r="8" spans="1:12" ht="9.9499999999999993" customHeight="1" x14ac:dyDescent="0.2"/>
    <row r="9" spans="1:12" s="241" customFormat="1" ht="12.75" customHeight="1" x14ac:dyDescent="0.2">
      <c r="A9" s="379" t="s">
        <v>724</v>
      </c>
      <c r="B9" s="379"/>
      <c r="C9" s="379"/>
      <c r="D9" s="380" t="s">
        <v>284</v>
      </c>
      <c r="E9" s="380"/>
      <c r="F9" s="380"/>
      <c r="G9" s="380" t="s">
        <v>285</v>
      </c>
      <c r="H9" s="380"/>
      <c r="I9" s="380"/>
      <c r="J9" s="380" t="s">
        <v>286</v>
      </c>
      <c r="K9" s="380"/>
      <c r="L9" s="380"/>
    </row>
    <row r="10" spans="1:12" s="241" customFormat="1" ht="11.25" customHeight="1" x14ac:dyDescent="0.2">
      <c r="A10" s="371" t="s">
        <v>704</v>
      </c>
      <c r="B10" s="371"/>
      <c r="C10" s="371"/>
      <c r="D10" s="366" t="s">
        <v>176</v>
      </c>
      <c r="E10" s="366"/>
      <c r="F10" s="366" t="s">
        <v>177</v>
      </c>
      <c r="G10" s="366" t="s">
        <v>176</v>
      </c>
      <c r="H10" s="366"/>
      <c r="I10" s="366" t="s">
        <v>177</v>
      </c>
      <c r="J10" s="366" t="s">
        <v>176</v>
      </c>
      <c r="K10" s="366" t="s">
        <v>177</v>
      </c>
      <c r="L10" s="366"/>
    </row>
    <row r="11" spans="1:12" s="241" customFormat="1" ht="11.25" customHeight="1" x14ac:dyDescent="0.2">
      <c r="A11" s="372"/>
      <c r="B11" s="373"/>
      <c r="C11" s="374"/>
      <c r="D11" s="367"/>
      <c r="E11" s="368"/>
      <c r="F11" s="375"/>
      <c r="G11" s="367"/>
      <c r="H11" s="368"/>
      <c r="I11" s="375"/>
      <c r="J11" s="375"/>
      <c r="K11" s="367"/>
      <c r="L11" s="368"/>
    </row>
    <row r="12" spans="1:12" s="241" customFormat="1" ht="11.25" customHeight="1" x14ac:dyDescent="0.2">
      <c r="A12" s="369" t="s">
        <v>728</v>
      </c>
      <c r="B12" s="369"/>
      <c r="C12" s="369"/>
      <c r="D12" s="244"/>
      <c r="E12" s="245"/>
      <c r="F12" s="243">
        <v>290270049.66000003</v>
      </c>
      <c r="G12" s="370">
        <v>2891246.29</v>
      </c>
      <c r="H12" s="370"/>
      <c r="I12" s="243">
        <v>102359760.81999999</v>
      </c>
      <c r="J12" s="242"/>
      <c r="K12" s="370">
        <v>389738564.19</v>
      </c>
      <c r="L12" s="370"/>
    </row>
    <row r="13" spans="1:12" s="241" customFormat="1" ht="11.25" customHeight="1" outlineLevel="1" x14ac:dyDescent="0.2">
      <c r="A13" s="381" t="s">
        <v>709</v>
      </c>
      <c r="B13" s="381"/>
      <c r="C13" s="381"/>
      <c r="D13" s="248"/>
      <c r="E13" s="249"/>
      <c r="F13" s="247">
        <v>8425090.5899999999</v>
      </c>
      <c r="G13" s="248"/>
      <c r="H13" s="249"/>
      <c r="I13" s="247">
        <v>2739013.31</v>
      </c>
      <c r="J13" s="246"/>
      <c r="K13" s="362">
        <v>11164103.9</v>
      </c>
      <c r="L13" s="362"/>
    </row>
    <row r="14" spans="1:12" s="241" customFormat="1" ht="11.25" customHeight="1" outlineLevel="1" x14ac:dyDescent="0.2">
      <c r="A14" s="381" t="s">
        <v>710</v>
      </c>
      <c r="B14" s="381"/>
      <c r="C14" s="381"/>
      <c r="D14" s="248"/>
      <c r="E14" s="249"/>
      <c r="F14" s="247">
        <v>6214017.2699999996</v>
      </c>
      <c r="G14" s="248"/>
      <c r="H14" s="249"/>
      <c r="I14" s="247">
        <v>1995080.16</v>
      </c>
      <c r="J14" s="246"/>
      <c r="K14" s="362">
        <v>8209097.4299999997</v>
      </c>
      <c r="L14" s="362"/>
    </row>
    <row r="15" spans="1:12" s="241" customFormat="1" ht="11.25" customHeight="1" outlineLevel="1" x14ac:dyDescent="0.2">
      <c r="A15" s="381" t="s">
        <v>711</v>
      </c>
      <c r="B15" s="381"/>
      <c r="C15" s="381"/>
      <c r="D15" s="248"/>
      <c r="E15" s="249"/>
      <c r="F15" s="247">
        <v>11243553.1</v>
      </c>
      <c r="G15" s="248"/>
      <c r="H15" s="249"/>
      <c r="I15" s="247">
        <v>3373065.93</v>
      </c>
      <c r="J15" s="246"/>
      <c r="K15" s="362">
        <v>14616619.029999999</v>
      </c>
      <c r="L15" s="362"/>
    </row>
    <row r="16" spans="1:12" s="241" customFormat="1" ht="11.25" customHeight="1" outlineLevel="1" x14ac:dyDescent="0.2">
      <c r="A16" s="381" t="s">
        <v>712</v>
      </c>
      <c r="B16" s="381"/>
      <c r="C16" s="381"/>
      <c r="D16" s="248"/>
      <c r="E16" s="249"/>
      <c r="F16" s="247">
        <v>8263142.1799999997</v>
      </c>
      <c r="G16" s="248"/>
      <c r="H16" s="249"/>
      <c r="I16" s="247">
        <v>2487599.79</v>
      </c>
      <c r="J16" s="246"/>
      <c r="K16" s="362">
        <v>10750741.970000001</v>
      </c>
      <c r="L16" s="362"/>
    </row>
    <row r="17" spans="1:12" s="241" customFormat="1" ht="11.25" customHeight="1" outlineLevel="1" x14ac:dyDescent="0.2">
      <c r="A17" s="381" t="s">
        <v>705</v>
      </c>
      <c r="B17" s="381"/>
      <c r="C17" s="381"/>
      <c r="D17" s="248"/>
      <c r="E17" s="249"/>
      <c r="F17" s="247">
        <v>220200351.05000001</v>
      </c>
      <c r="G17" s="362">
        <v>2891246.29</v>
      </c>
      <c r="H17" s="362"/>
      <c r="I17" s="247">
        <v>81340562.760000005</v>
      </c>
      <c r="J17" s="246"/>
      <c r="K17" s="362">
        <v>298649667.51999998</v>
      </c>
      <c r="L17" s="362"/>
    </row>
    <row r="18" spans="1:12" s="241" customFormat="1" ht="11.25" customHeight="1" outlineLevel="1" x14ac:dyDescent="0.2">
      <c r="A18" s="381" t="s">
        <v>706</v>
      </c>
      <c r="B18" s="381"/>
      <c r="C18" s="381"/>
      <c r="D18" s="248"/>
      <c r="E18" s="249"/>
      <c r="F18" s="247">
        <v>2644269.69</v>
      </c>
      <c r="G18" s="248"/>
      <c r="H18" s="249"/>
      <c r="I18" s="247">
        <v>830808.9</v>
      </c>
      <c r="J18" s="246"/>
      <c r="K18" s="362">
        <v>3475078.59</v>
      </c>
      <c r="L18" s="362"/>
    </row>
    <row r="19" spans="1:12" s="241" customFormat="1" ht="11.25" customHeight="1" outlineLevel="1" x14ac:dyDescent="0.2">
      <c r="A19" s="381" t="s">
        <v>713</v>
      </c>
      <c r="B19" s="381"/>
      <c r="C19" s="381"/>
      <c r="D19" s="248"/>
      <c r="E19" s="249"/>
      <c r="F19" s="247">
        <v>14412729.050000001</v>
      </c>
      <c r="G19" s="248"/>
      <c r="H19" s="249"/>
      <c r="I19" s="247">
        <v>4557232.29</v>
      </c>
      <c r="J19" s="246"/>
      <c r="K19" s="362">
        <v>18969961.34</v>
      </c>
      <c r="L19" s="362"/>
    </row>
    <row r="20" spans="1:12" s="241" customFormat="1" ht="11.25" customHeight="1" outlineLevel="1" x14ac:dyDescent="0.2">
      <c r="A20" s="381" t="s">
        <v>707</v>
      </c>
      <c r="B20" s="381"/>
      <c r="C20" s="381"/>
      <c r="D20" s="248"/>
      <c r="E20" s="249"/>
      <c r="F20" s="247">
        <v>18866896.73</v>
      </c>
      <c r="G20" s="248"/>
      <c r="H20" s="249"/>
      <c r="I20" s="247">
        <v>5036397.68</v>
      </c>
      <c r="J20" s="246"/>
      <c r="K20" s="362">
        <v>23903294.41</v>
      </c>
      <c r="L20" s="362"/>
    </row>
    <row r="21" spans="1:12" s="241" customFormat="1" ht="12.75" customHeight="1" x14ac:dyDescent="0.2">
      <c r="A21" s="363" t="s">
        <v>282</v>
      </c>
      <c r="B21" s="363"/>
      <c r="C21" s="363"/>
      <c r="D21" s="252"/>
      <c r="E21" s="253"/>
      <c r="F21" s="251">
        <v>290270049.66000003</v>
      </c>
      <c r="G21" s="360">
        <v>2891246.29</v>
      </c>
      <c r="H21" s="360"/>
      <c r="I21" s="251">
        <v>102359760.81999999</v>
      </c>
      <c r="J21" s="250"/>
      <c r="K21" s="360">
        <v>389738564.19</v>
      </c>
      <c r="L21" s="360"/>
    </row>
    <row r="22" spans="1:12" s="241" customFormat="1" x14ac:dyDescent="0.2"/>
  </sheetData>
  <mergeCells count="38">
    <mergeCell ref="A1:K1"/>
    <mergeCell ref="A2:K2"/>
    <mergeCell ref="A4:B4"/>
    <mergeCell ref="C4:K4"/>
    <mergeCell ref="A9:C9"/>
    <mergeCell ref="D9:F9"/>
    <mergeCell ref="G9:I9"/>
    <mergeCell ref="J9:L9"/>
    <mergeCell ref="K10:L11"/>
    <mergeCell ref="A12:C12"/>
    <mergeCell ref="G12:H12"/>
    <mergeCell ref="K12:L12"/>
    <mergeCell ref="A13:C13"/>
    <mergeCell ref="K13:L13"/>
    <mergeCell ref="A10:C11"/>
    <mergeCell ref="D10:E11"/>
    <mergeCell ref="F10:F11"/>
    <mergeCell ref="G10:H11"/>
    <mergeCell ref="I10:I11"/>
    <mergeCell ref="J10:J11"/>
    <mergeCell ref="A19:C19"/>
    <mergeCell ref="K19:L19"/>
    <mergeCell ref="A14:C14"/>
    <mergeCell ref="K14:L14"/>
    <mergeCell ref="A15:C15"/>
    <mergeCell ref="K15:L15"/>
    <mergeCell ref="A16:C16"/>
    <mergeCell ref="K16:L16"/>
    <mergeCell ref="A17:C17"/>
    <mergeCell ref="G17:H17"/>
    <mergeCell ref="K17:L17"/>
    <mergeCell ref="A18:C18"/>
    <mergeCell ref="K18:L18"/>
    <mergeCell ref="A20:C20"/>
    <mergeCell ref="K20:L20"/>
    <mergeCell ref="A21:C21"/>
    <mergeCell ref="G21:H21"/>
    <mergeCell ref="K21:L21"/>
  </mergeCells>
  <pageMargins left="0.19685039370078738" right="0.19685039370078738" top="0.39370078740157477" bottom="0.39370078740157477" header="0" footer="0"/>
  <pageSetup paperSize="0" scale="0" fitToHeight="0" pageOrder="overThenDown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7D17-D523-4164-8506-128958218D6C}">
  <dimension ref="A1:U121"/>
  <sheetViews>
    <sheetView topLeftCell="A13" workbookViewId="0">
      <selection activeCell="B4" sqref="B4:G26"/>
    </sheetView>
  </sheetViews>
  <sheetFormatPr defaultRowHeight="15" x14ac:dyDescent="0.25"/>
  <cols>
    <col min="1" max="1" width="39.42578125" customWidth="1"/>
    <col min="2" max="2" width="16.7109375" customWidth="1"/>
    <col min="3" max="3" width="15.85546875" customWidth="1"/>
    <col min="4" max="4" width="15" customWidth="1"/>
    <col min="5" max="5" width="13.5703125" customWidth="1"/>
    <col min="6" max="6" width="15.140625" customWidth="1"/>
    <col min="7" max="7" width="15.7109375" customWidth="1"/>
    <col min="8" max="8" width="17.28515625" customWidth="1"/>
    <col min="9" max="9" width="14.140625" customWidth="1"/>
    <col min="10" max="10" width="16.5703125" bestFit="1" customWidth="1"/>
    <col min="11" max="11" width="18.7109375" bestFit="1" customWidth="1"/>
    <col min="12" max="12" width="15.5703125" bestFit="1" customWidth="1"/>
    <col min="13" max="14" width="16.5703125" bestFit="1" customWidth="1"/>
    <col min="15" max="15" width="18.140625" bestFit="1" customWidth="1"/>
    <col min="16" max="16" width="9.5703125" bestFit="1" customWidth="1"/>
    <col min="18" max="18" width="15.7109375" customWidth="1"/>
    <col min="19" max="19" width="16.42578125" customWidth="1"/>
    <col min="20" max="20" width="15.85546875" customWidth="1"/>
  </cols>
  <sheetData>
    <row r="1" spans="1:15" x14ac:dyDescent="0.25">
      <c r="A1" s="203"/>
      <c r="B1" s="393" t="s">
        <v>669</v>
      </c>
      <c r="C1" s="215"/>
      <c r="D1" s="215"/>
      <c r="E1" s="215"/>
      <c r="F1" s="203"/>
      <c r="G1" s="203"/>
      <c r="J1" s="393" t="s">
        <v>716</v>
      </c>
      <c r="K1" s="215"/>
      <c r="L1" s="215"/>
      <c r="M1" s="215"/>
      <c r="N1" s="207"/>
    </row>
    <row r="2" spans="1:15" ht="33.75" x14ac:dyDescent="0.25">
      <c r="A2" s="213" t="s">
        <v>668</v>
      </c>
      <c r="B2" s="393"/>
      <c r="C2" s="204" t="s">
        <v>670</v>
      </c>
      <c r="D2" s="16" t="s">
        <v>671</v>
      </c>
      <c r="E2" s="204" t="s">
        <v>673</v>
      </c>
      <c r="F2" s="16" t="s">
        <v>720</v>
      </c>
      <c r="G2" s="16" t="s">
        <v>282</v>
      </c>
      <c r="J2" s="393"/>
      <c r="K2" s="208" t="s">
        <v>670</v>
      </c>
      <c r="L2" s="16" t="s">
        <v>671</v>
      </c>
      <c r="M2" s="208" t="s">
        <v>673</v>
      </c>
      <c r="N2" s="16" t="s">
        <v>702</v>
      </c>
    </row>
    <row r="3" spans="1:15" ht="15.75" customHeight="1" thickBot="1" x14ac:dyDescent="0.3">
      <c r="A3" s="214"/>
      <c r="B3" s="394"/>
      <c r="C3" s="216"/>
      <c r="D3" s="217" t="s">
        <v>672</v>
      </c>
      <c r="E3" s="216"/>
      <c r="F3" s="216"/>
      <c r="G3" s="216"/>
      <c r="J3" s="394"/>
      <c r="K3" s="216"/>
      <c r="L3" s="217" t="s">
        <v>672</v>
      </c>
      <c r="M3" s="216"/>
      <c r="N3" s="216"/>
    </row>
    <row r="4" spans="1:15" x14ac:dyDescent="0.25">
      <c r="A4" s="218" t="s">
        <v>674</v>
      </c>
      <c r="B4" s="219"/>
      <c r="C4" s="219"/>
      <c r="D4" s="219"/>
      <c r="E4" s="219"/>
      <c r="F4" s="219"/>
      <c r="G4" s="219"/>
    </row>
    <row r="5" spans="1:15" x14ac:dyDescent="0.25">
      <c r="A5" s="220" t="s">
        <v>677</v>
      </c>
      <c r="B5" s="221">
        <v>1.163</v>
      </c>
      <c r="C5" s="221">
        <v>2.1760000000000002</v>
      </c>
      <c r="D5" s="221">
        <v>32.709000000000003</v>
      </c>
      <c r="E5" s="221" t="s">
        <v>675</v>
      </c>
      <c r="F5" s="221">
        <v>6.9610000000000003</v>
      </c>
      <c r="G5" s="221">
        <v>43.009</v>
      </c>
    </row>
    <row r="6" spans="1:15" x14ac:dyDescent="0.25">
      <c r="A6" s="220" t="s">
        <v>676</v>
      </c>
      <c r="B6" s="222">
        <v>220.233</v>
      </c>
      <c r="C6" s="222" t="s">
        <v>678</v>
      </c>
      <c r="D6" s="222">
        <v>54.591999999999999</v>
      </c>
      <c r="E6" s="222">
        <v>409.54899999999998</v>
      </c>
      <c r="F6" s="222">
        <v>685.63599999999997</v>
      </c>
      <c r="G6" s="222" t="s">
        <v>746</v>
      </c>
      <c r="H6" s="222">
        <v>98992</v>
      </c>
      <c r="I6" t="s">
        <v>719</v>
      </c>
    </row>
    <row r="7" spans="1:15" x14ac:dyDescent="0.25">
      <c r="A7" s="220" t="s">
        <v>679</v>
      </c>
      <c r="B7" s="222">
        <v>949</v>
      </c>
      <c r="C7" s="222">
        <v>188.27799999999999</v>
      </c>
      <c r="D7" s="222">
        <v>7.3440000000000003</v>
      </c>
      <c r="E7" s="222">
        <v>-196.874</v>
      </c>
      <c r="F7" s="222">
        <v>303</v>
      </c>
      <c r="G7" s="222" t="s">
        <v>675</v>
      </c>
    </row>
    <row r="8" spans="1:15" ht="15.75" thickBot="1" x14ac:dyDescent="0.3">
      <c r="A8" s="220" t="s">
        <v>680</v>
      </c>
      <c r="B8" s="223">
        <v>-116</v>
      </c>
      <c r="C8" s="223">
        <v>-30.780999999999999</v>
      </c>
      <c r="D8" s="223">
        <v>-3.7050000000000001</v>
      </c>
      <c r="E8" s="223" t="s">
        <v>675</v>
      </c>
      <c r="F8" s="223" t="s">
        <v>675</v>
      </c>
      <c r="G8" s="223">
        <v>-34.601999999999997</v>
      </c>
      <c r="J8" t="s">
        <v>721</v>
      </c>
    </row>
    <row r="9" spans="1:15" ht="15.75" thickBot="1" x14ac:dyDescent="0.3">
      <c r="A9" s="220" t="s">
        <v>681</v>
      </c>
      <c r="B9" s="223">
        <v>222.22900000000001</v>
      </c>
      <c r="C9" s="223" t="s">
        <v>682</v>
      </c>
      <c r="D9" s="273">
        <v>90.94</v>
      </c>
      <c r="E9" s="223">
        <v>212.67500000000001</v>
      </c>
      <c r="F9" s="223">
        <v>791.89200000000005</v>
      </c>
      <c r="G9" s="223" t="s">
        <v>747</v>
      </c>
      <c r="J9" s="237">
        <f>5065059.44+79803212.04+1541402.38+134922637.82+K49</f>
        <v>222229530.56999999</v>
      </c>
      <c r="K9" s="237">
        <f>2041411959.83</f>
        <v>2041411959.8299999</v>
      </c>
      <c r="L9" s="237">
        <v>90940067.140000001</v>
      </c>
      <c r="M9" s="238">
        <f>B32+B34</f>
        <v>303012245.36000001</v>
      </c>
      <c r="N9" s="237">
        <f>679353347.17+13931442.59-K49+99503992.19</f>
        <v>791891563.05999994</v>
      </c>
      <c r="O9" s="239">
        <f>SUM(J9:N9)</f>
        <v>3449485365.96</v>
      </c>
    </row>
    <row r="10" spans="1:15" x14ac:dyDescent="0.25">
      <c r="A10" s="220" t="s">
        <v>676</v>
      </c>
      <c r="B10" s="225" t="s">
        <v>32</v>
      </c>
      <c r="C10" s="225">
        <v>195.88300000000001</v>
      </c>
      <c r="D10" s="225" t="s">
        <v>32</v>
      </c>
      <c r="E10" s="261">
        <v>172.11</v>
      </c>
      <c r="F10" s="225">
        <v>1.0469999999999999</v>
      </c>
      <c r="G10" s="225">
        <v>369.03899999999999</v>
      </c>
      <c r="K10" s="19">
        <f>P32+P41</f>
        <v>195882461.61000001</v>
      </c>
      <c r="M10" s="20">
        <f>E32*1000</f>
        <v>172109887.88</v>
      </c>
      <c r="N10" s="19">
        <f>P33+P34</f>
        <v>1047232.1299999999</v>
      </c>
      <c r="O10" s="209">
        <f>SUM(J10:N10)</f>
        <v>369039581.62</v>
      </c>
    </row>
    <row r="11" spans="1:15" x14ac:dyDescent="0.25">
      <c r="A11" s="220" t="s">
        <v>679</v>
      </c>
      <c r="B11" s="225" t="s">
        <v>32</v>
      </c>
      <c r="C11" s="225"/>
      <c r="D11" s="225" t="s">
        <v>32</v>
      </c>
      <c r="E11" s="225"/>
      <c r="F11" s="225"/>
      <c r="G11" s="225"/>
      <c r="K11" s="19">
        <f>R41</f>
        <v>22078608.050000001</v>
      </c>
      <c r="M11" s="20">
        <f>F32*1000</f>
        <v>142553160.28</v>
      </c>
      <c r="O11" s="209">
        <f>SUM(J11:N11)</f>
        <v>164631768.33000001</v>
      </c>
    </row>
    <row r="12" spans="1:15" ht="15.75" thickBot="1" x14ac:dyDescent="0.3">
      <c r="A12" s="220" t="s">
        <v>680</v>
      </c>
      <c r="B12" s="223" t="s">
        <v>32</v>
      </c>
      <c r="C12" s="223">
        <v>22.079000000000001</v>
      </c>
      <c r="D12" s="223" t="s">
        <v>32</v>
      </c>
      <c r="E12" s="223">
        <v>142.553</v>
      </c>
      <c r="F12" s="223"/>
      <c r="G12" s="223">
        <v>164.63200000000001</v>
      </c>
      <c r="J12" s="20">
        <f>J9+J10-J11</f>
        <v>222229530.56999999</v>
      </c>
      <c r="K12" s="20">
        <f t="shared" ref="K12:N12" si="0">K9+K10-K11</f>
        <v>2215215813.3899999</v>
      </c>
      <c r="L12" s="20">
        <f t="shared" si="0"/>
        <v>90940067.140000001</v>
      </c>
      <c r="M12" s="20">
        <f>M9+M10-M11</f>
        <v>332568972.96000004</v>
      </c>
      <c r="N12" s="20">
        <f t="shared" si="0"/>
        <v>792938795.18999994</v>
      </c>
      <c r="O12" s="20">
        <f>O9+O10-O11</f>
        <v>3653893179.25</v>
      </c>
    </row>
    <row r="13" spans="1:15" ht="15.75" thickBot="1" x14ac:dyDescent="0.3">
      <c r="A13" s="220" t="s">
        <v>688</v>
      </c>
      <c r="B13" s="223">
        <v>222.22900000000001</v>
      </c>
      <c r="C13" s="223" t="s">
        <v>742</v>
      </c>
      <c r="D13" s="273">
        <v>90.94</v>
      </c>
      <c r="E13" s="223">
        <v>242.232</v>
      </c>
      <c r="F13" s="223">
        <v>792.93899999999996</v>
      </c>
      <c r="G13" s="223" t="s">
        <v>748</v>
      </c>
      <c r="O13" s="20">
        <f>O12-C33</f>
        <v>90337010.550000191</v>
      </c>
    </row>
    <row r="14" spans="1:15" x14ac:dyDescent="0.25">
      <c r="A14" s="218" t="s">
        <v>683</v>
      </c>
      <c r="B14" s="219"/>
      <c r="C14" s="219"/>
      <c r="D14" s="219"/>
      <c r="E14" s="219"/>
      <c r="F14" s="219"/>
      <c r="G14" s="219"/>
      <c r="J14" s="19">
        <f>O66+O67+L95</f>
        <v>17586020.569999997</v>
      </c>
      <c r="K14" s="19">
        <f>O69</f>
        <v>220200351.05000001</v>
      </c>
      <c r="L14" s="19">
        <f>O71</f>
        <v>14412729.050000001</v>
      </c>
      <c r="M14">
        <v>0</v>
      </c>
      <c r="N14" s="19">
        <f>O70+O72+O68</f>
        <v>29774308.600000001</v>
      </c>
      <c r="O14" s="19">
        <f>SUM(J14:N14)</f>
        <v>281973409.27000004</v>
      </c>
    </row>
    <row r="15" spans="1:15" x14ac:dyDescent="0.25">
      <c r="A15" s="220" t="s">
        <v>677</v>
      </c>
      <c r="B15" s="221" t="s">
        <v>675</v>
      </c>
      <c r="C15" s="221">
        <v>1</v>
      </c>
      <c r="D15" s="221">
        <v>151</v>
      </c>
      <c r="E15" s="221" t="s">
        <v>675</v>
      </c>
      <c r="F15" s="221">
        <v>62</v>
      </c>
      <c r="G15" s="221">
        <v>214</v>
      </c>
      <c r="J15" s="19">
        <f>R66+R67+N95+N121</f>
        <v>5429111.6099999994</v>
      </c>
      <c r="K15" s="19">
        <f>R69</f>
        <v>81340562.760000005</v>
      </c>
      <c r="L15" s="19">
        <f>R71</f>
        <v>4557232.29</v>
      </c>
      <c r="N15" s="19">
        <f>R68+R70+R72-N121</f>
        <v>8332375.9099999992</v>
      </c>
      <c r="O15" s="19">
        <f t="shared" ref="O15:O16" si="1">SUM(J15:N15)</f>
        <v>99659282.570000008</v>
      </c>
    </row>
    <row r="16" spans="1:15" x14ac:dyDescent="0.25">
      <c r="A16" s="220" t="s">
        <v>684</v>
      </c>
      <c r="B16" s="222">
        <v>17.585999999999999</v>
      </c>
      <c r="C16" s="222">
        <v>222.59700000000001</v>
      </c>
      <c r="D16" s="222">
        <v>15.628</v>
      </c>
      <c r="E16" s="222" t="s">
        <v>675</v>
      </c>
      <c r="F16" s="222">
        <v>29.712</v>
      </c>
      <c r="G16" s="222">
        <v>285.52300000000002</v>
      </c>
      <c r="K16" s="19">
        <f>P69</f>
        <v>2891246.29</v>
      </c>
      <c r="O16" s="19">
        <f t="shared" si="1"/>
        <v>2891246.29</v>
      </c>
    </row>
    <row r="17" spans="1:21" x14ac:dyDescent="0.25">
      <c r="A17" s="220" t="s">
        <v>685</v>
      </c>
      <c r="B17" s="222" t="s">
        <v>675</v>
      </c>
      <c r="C17" s="222">
        <v>128.078</v>
      </c>
      <c r="D17" s="222" t="s">
        <v>675</v>
      </c>
      <c r="E17" s="222" t="s">
        <v>675</v>
      </c>
      <c r="F17" s="222" t="s">
        <v>675</v>
      </c>
      <c r="G17" s="222">
        <v>128.078</v>
      </c>
      <c r="J17" s="19">
        <f>SUM(J14:J15)</f>
        <v>23015132.179999996</v>
      </c>
      <c r="K17" s="19">
        <f>K14+K15-K16</f>
        <v>298649667.51999998</v>
      </c>
      <c r="L17" s="19">
        <f>L14+L15-L16</f>
        <v>18969961.34</v>
      </c>
      <c r="M17" s="19">
        <f t="shared" ref="M17:N17" si="2">M14+M15-M16</f>
        <v>0</v>
      </c>
      <c r="N17" s="19">
        <f t="shared" si="2"/>
        <v>38106684.509999998</v>
      </c>
      <c r="O17" s="19">
        <f>SUM(J17:N17)</f>
        <v>378741445.54999995</v>
      </c>
    </row>
    <row r="18" spans="1:21" ht="15.75" thickBot="1" x14ac:dyDescent="0.3">
      <c r="A18" s="220" t="s">
        <v>680</v>
      </c>
      <c r="B18" s="223" t="s">
        <v>675</v>
      </c>
      <c r="C18" s="223">
        <v>-2.3969999999999998</v>
      </c>
      <c r="D18" s="223">
        <v>-1.3660000000000001</v>
      </c>
      <c r="E18" s="223" t="s">
        <v>675</v>
      </c>
      <c r="F18" s="223" t="s">
        <v>675</v>
      </c>
      <c r="G18" s="223">
        <v>-3.7629999999999999</v>
      </c>
    </row>
    <row r="19" spans="1:21" ht="15.75" customHeight="1" thickBot="1" x14ac:dyDescent="0.3">
      <c r="A19" s="220" t="s">
        <v>681</v>
      </c>
      <c r="B19" s="223">
        <v>17.585999999999999</v>
      </c>
      <c r="C19" s="223">
        <v>348.279</v>
      </c>
      <c r="D19" s="223">
        <v>14.413</v>
      </c>
      <c r="E19" s="223" t="s">
        <v>675</v>
      </c>
      <c r="F19" s="223">
        <v>29.774000000000001</v>
      </c>
      <c r="G19" s="223">
        <v>410.05200000000002</v>
      </c>
      <c r="J19" s="376" t="s">
        <v>22</v>
      </c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18"/>
    </row>
    <row r="20" spans="1:21" ht="15.75" customHeight="1" x14ac:dyDescent="0.25">
      <c r="A20" s="220" t="s">
        <v>684</v>
      </c>
      <c r="B20" s="225">
        <v>5.4290000000000003</v>
      </c>
      <c r="C20" s="261">
        <v>81.34</v>
      </c>
      <c r="D20" s="225">
        <v>4.5570000000000004</v>
      </c>
      <c r="E20" s="225"/>
      <c r="F20" s="225">
        <v>8.3320000000000007</v>
      </c>
      <c r="G20" s="225">
        <v>99.658000000000001</v>
      </c>
      <c r="J20" s="377" t="s">
        <v>703</v>
      </c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18"/>
    </row>
    <row r="21" spans="1:21" x14ac:dyDescent="0.25">
      <c r="A21" s="220" t="s">
        <v>685</v>
      </c>
      <c r="B21" s="225"/>
      <c r="C21" s="225"/>
      <c r="D21" s="225"/>
      <c r="E21" s="225"/>
      <c r="F21" s="225"/>
      <c r="G21" s="225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5.75" customHeight="1" thickBot="1" x14ac:dyDescent="0.3">
      <c r="A22" s="220" t="s">
        <v>680</v>
      </c>
      <c r="B22" s="223"/>
      <c r="C22" s="223">
        <v>2.891</v>
      </c>
      <c r="D22" s="223"/>
      <c r="E22" s="223"/>
      <c r="F22" s="223"/>
      <c r="G22" s="223">
        <v>2.891</v>
      </c>
      <c r="J22" s="378" t="s">
        <v>172</v>
      </c>
      <c r="K22" s="378"/>
      <c r="L22" s="378" t="s">
        <v>173</v>
      </c>
      <c r="M22" s="378"/>
      <c r="N22" s="378"/>
      <c r="O22" s="378"/>
      <c r="P22" s="378"/>
      <c r="Q22" s="378"/>
      <c r="R22" s="378"/>
      <c r="S22" s="378"/>
      <c r="T22" s="378"/>
      <c r="U22" s="18"/>
    </row>
    <row r="23" spans="1:21" ht="15.75" thickBot="1" x14ac:dyDescent="0.3">
      <c r="A23" s="220" t="s">
        <v>688</v>
      </c>
      <c r="B23" s="223">
        <v>23.015000000000001</v>
      </c>
      <c r="C23" s="223">
        <v>426.72800000000001</v>
      </c>
      <c r="D23" s="273">
        <v>18.97</v>
      </c>
      <c r="E23" s="223" t="s">
        <v>675</v>
      </c>
      <c r="F23" s="223">
        <v>38.106000000000002</v>
      </c>
      <c r="G23" s="223">
        <v>506.81900000000002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x14ac:dyDescent="0.25">
      <c r="A24" s="218" t="s">
        <v>686</v>
      </c>
      <c r="B24" s="219"/>
      <c r="C24" s="219"/>
      <c r="D24" s="219"/>
      <c r="E24" s="219"/>
      <c r="F24" s="219"/>
      <c r="G24" s="2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5.75" thickBot="1" x14ac:dyDescent="0.3">
      <c r="A25" s="220" t="s">
        <v>681</v>
      </c>
      <c r="B25" s="224">
        <v>204.643</v>
      </c>
      <c r="C25" s="224" t="s">
        <v>687</v>
      </c>
      <c r="D25" s="224">
        <v>76.527000000000001</v>
      </c>
      <c r="E25" s="224">
        <v>212.67500000000001</v>
      </c>
      <c r="F25" s="224">
        <v>762.11800000000005</v>
      </c>
      <c r="G25" s="224" t="s">
        <v>749</v>
      </c>
      <c r="J25" s="240" t="s">
        <v>174</v>
      </c>
      <c r="K25" s="240" t="s">
        <v>283</v>
      </c>
      <c r="L25" s="240"/>
      <c r="M25" s="240"/>
      <c r="N25" s="18"/>
      <c r="O25" s="18"/>
      <c r="P25" s="18"/>
      <c r="Q25" s="18"/>
      <c r="R25" s="18"/>
      <c r="S25" s="18"/>
      <c r="T25" s="18"/>
      <c r="U25" s="18"/>
    </row>
    <row r="26" spans="1:21" ht="16.5" thickTop="1" thickBot="1" x14ac:dyDescent="0.3">
      <c r="A26" s="220" t="s">
        <v>688</v>
      </c>
      <c r="B26" s="224">
        <v>199.214</v>
      </c>
      <c r="C26" s="224" t="s">
        <v>743</v>
      </c>
      <c r="D26" s="274">
        <v>71.97</v>
      </c>
      <c r="E26" s="224">
        <v>242.232</v>
      </c>
      <c r="F26" s="224">
        <v>754.83299999999997</v>
      </c>
      <c r="G26" s="224" t="s">
        <v>750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5.75" customHeight="1" thickTop="1" x14ac:dyDescent="0.25">
      <c r="G27" t="s">
        <v>668</v>
      </c>
      <c r="J27" s="379" t="s">
        <v>175</v>
      </c>
      <c r="K27" s="379"/>
      <c r="L27" s="379"/>
      <c r="M27" s="380" t="s">
        <v>284</v>
      </c>
      <c r="N27" s="380"/>
      <c r="O27" s="380"/>
      <c r="P27" s="380" t="s">
        <v>285</v>
      </c>
      <c r="Q27" s="380"/>
      <c r="R27" s="380"/>
      <c r="S27" s="380" t="s">
        <v>286</v>
      </c>
      <c r="T27" s="380"/>
      <c r="U27" s="380"/>
    </row>
    <row r="28" spans="1:21" ht="15" customHeight="1" x14ac:dyDescent="0.25">
      <c r="B28" t="s">
        <v>699</v>
      </c>
      <c r="C28" t="s">
        <v>700</v>
      </c>
      <c r="D28" s="229" t="s">
        <v>697</v>
      </c>
      <c r="E28" s="229" t="s">
        <v>676</v>
      </c>
      <c r="F28" s="229" t="s">
        <v>680</v>
      </c>
      <c r="G28" s="229" t="s">
        <v>698</v>
      </c>
      <c r="J28" s="371" t="s">
        <v>704</v>
      </c>
      <c r="K28" s="371"/>
      <c r="L28" s="371"/>
      <c r="M28" s="366" t="s">
        <v>176</v>
      </c>
      <c r="N28" s="366"/>
      <c r="O28" s="366" t="s">
        <v>177</v>
      </c>
      <c r="P28" s="366" t="s">
        <v>176</v>
      </c>
      <c r="Q28" s="366"/>
      <c r="R28" s="366" t="s">
        <v>177</v>
      </c>
      <c r="S28" s="366" t="s">
        <v>176</v>
      </c>
      <c r="T28" s="366" t="s">
        <v>177</v>
      </c>
      <c r="U28" s="366"/>
    </row>
    <row r="29" spans="1:21" x14ac:dyDescent="0.25">
      <c r="A29" t="s">
        <v>689</v>
      </c>
      <c r="B29" s="19">
        <f>ОСВ!D56</f>
        <v>3588506450.3499999</v>
      </c>
      <c r="C29" s="19">
        <f>ОСВ!J56</f>
        <v>3763357536.04</v>
      </c>
      <c r="D29" s="230">
        <f>B29/1000</f>
        <v>3588506.4503500001</v>
      </c>
      <c r="E29" s="231">
        <f>196929693.74/1000</f>
        <v>196929.69374000002</v>
      </c>
      <c r="F29" s="231">
        <f>2891246.29/1000+19187361.76/1000</f>
        <v>22078.608050000003</v>
      </c>
      <c r="G29" s="232">
        <f>C29/1000</f>
        <v>3763357.5360400002</v>
      </c>
      <c r="H29" s="20">
        <f>D29+E29-F29</f>
        <v>3763357.5360400002</v>
      </c>
      <c r="J29" s="372"/>
      <c r="K29" s="373"/>
      <c r="L29" s="374"/>
      <c r="M29" s="367"/>
      <c r="N29" s="368"/>
      <c r="O29" s="375"/>
      <c r="P29" s="367"/>
      <c r="Q29" s="368"/>
      <c r="R29" s="375"/>
      <c r="S29" s="375"/>
      <c r="T29" s="367"/>
      <c r="U29" s="368"/>
    </row>
    <row r="30" spans="1:21" ht="15" customHeight="1" x14ac:dyDescent="0.25">
      <c r="A30" t="s">
        <v>690</v>
      </c>
      <c r="B30" s="209">
        <v>443574732.13</v>
      </c>
      <c r="C30" s="209">
        <v>443574732.13</v>
      </c>
      <c r="D30" s="230">
        <f>B30/1000</f>
        <v>443574.73213000002</v>
      </c>
      <c r="E30" s="229"/>
      <c r="F30" s="229"/>
      <c r="G30" s="232">
        <f t="shared" ref="G30:G32" si="3">C30/1000</f>
        <v>443574.73213000002</v>
      </c>
      <c r="J30" s="369" t="s">
        <v>208</v>
      </c>
      <c r="K30" s="369"/>
      <c r="L30" s="369"/>
      <c r="M30" s="370">
        <v>3588506450.3499999</v>
      </c>
      <c r="N30" s="370"/>
      <c r="O30" s="242"/>
      <c r="P30" s="370">
        <v>197722372.31999999</v>
      </c>
      <c r="Q30" s="370"/>
      <c r="R30" s="243">
        <v>22871286.629999999</v>
      </c>
      <c r="S30" s="243">
        <v>3763357536.04</v>
      </c>
      <c r="T30" s="244"/>
      <c r="U30" s="245"/>
    </row>
    <row r="31" spans="1:21" ht="15" customHeight="1" x14ac:dyDescent="0.25">
      <c r="A31" t="s">
        <v>694</v>
      </c>
      <c r="B31" s="209">
        <f>ОСВ!D51</f>
        <v>1541402.38</v>
      </c>
      <c r="C31" s="19">
        <f>ОСВ!J51</f>
        <v>1541402.38</v>
      </c>
      <c r="D31" s="231">
        <f>B31/1000</f>
        <v>1541.40238</v>
      </c>
      <c r="E31" s="229"/>
      <c r="F31" s="229"/>
      <c r="G31" s="232">
        <f t="shared" si="3"/>
        <v>1541.40238</v>
      </c>
      <c r="J31" s="364" t="s">
        <v>209</v>
      </c>
      <c r="K31" s="364"/>
      <c r="L31" s="364"/>
      <c r="M31" s="365">
        <v>3818059.86</v>
      </c>
      <c r="N31" s="365"/>
      <c r="O31" s="254"/>
      <c r="P31" s="365">
        <v>56826533.460000001</v>
      </c>
      <c r="Q31" s="365"/>
      <c r="R31" s="255">
        <v>792678.58</v>
      </c>
      <c r="S31" s="255">
        <v>59851914.740000002</v>
      </c>
      <c r="T31" s="256"/>
      <c r="U31" s="257"/>
    </row>
    <row r="32" spans="1:21" ht="15" customHeight="1" x14ac:dyDescent="0.25">
      <c r="A32" t="s">
        <v>691</v>
      </c>
      <c r="B32" s="19">
        <f>ОСВ!D69</f>
        <v>212675234.81</v>
      </c>
      <c r="C32" s="19">
        <f>ОСВ!J69</f>
        <v>242231962.41</v>
      </c>
      <c r="D32" s="230">
        <f>B32/1000</f>
        <v>212675.23480999999</v>
      </c>
      <c r="E32" s="231">
        <f>172109887.88/1000</f>
        <v>172109.88787999999</v>
      </c>
      <c r="F32" s="231">
        <f>142553160.28/1000</f>
        <v>142553.16028000001</v>
      </c>
      <c r="G32" s="232">
        <f t="shared" si="3"/>
        <v>242231.96241000001</v>
      </c>
      <c r="H32" s="20">
        <f>D32+E32-F32</f>
        <v>242231.96240999998</v>
      </c>
      <c r="J32" s="361" t="s">
        <v>705</v>
      </c>
      <c r="K32" s="361"/>
      <c r="L32" s="361"/>
      <c r="M32" s="362">
        <v>3767063.86</v>
      </c>
      <c r="N32" s="362"/>
      <c r="O32" s="246"/>
      <c r="P32" s="362">
        <v>55779301.329999998</v>
      </c>
      <c r="Q32" s="362"/>
      <c r="R32" s="246"/>
      <c r="S32" s="247">
        <v>59546365.189999998</v>
      </c>
      <c r="T32" s="248"/>
      <c r="U32" s="249"/>
    </row>
    <row r="33" spans="1:21" ht="15" customHeight="1" x14ac:dyDescent="0.25">
      <c r="B33" s="19">
        <f>B29-B30+B32+B31</f>
        <v>3359148355.4099998</v>
      </c>
      <c r="C33" s="228">
        <f>C29-C30+C32+C31</f>
        <v>3563556168.6999998</v>
      </c>
      <c r="D33" s="233">
        <f>B33/1000</f>
        <v>3359148.3554099998</v>
      </c>
      <c r="E33" s="234">
        <f>SUM(E29:E32)</f>
        <v>369039.58162000001</v>
      </c>
      <c r="F33" s="234">
        <f>SUM(F29:F32)</f>
        <v>164631.76833000002</v>
      </c>
      <c r="G33" s="235">
        <f>C33/1000</f>
        <v>3563556.1686999998</v>
      </c>
      <c r="H33" s="20">
        <f>D33+E33-F33</f>
        <v>3563556.1686999998</v>
      </c>
      <c r="J33" s="361" t="s">
        <v>706</v>
      </c>
      <c r="K33" s="361"/>
      <c r="L33" s="361"/>
      <c r="M33" s="248"/>
      <c r="N33" s="249"/>
      <c r="O33" s="246"/>
      <c r="P33" s="362">
        <v>792678.58</v>
      </c>
      <c r="Q33" s="362"/>
      <c r="R33" s="247">
        <v>792678.58</v>
      </c>
      <c r="S33" s="246"/>
      <c r="T33" s="248"/>
      <c r="U33" s="249"/>
    </row>
    <row r="34" spans="1:21" ht="15" customHeight="1" x14ac:dyDescent="0.25">
      <c r="A34" t="s">
        <v>693</v>
      </c>
      <c r="B34" s="19">
        <v>90337010.549999997</v>
      </c>
      <c r="D34" s="226">
        <v>90337.010550000006</v>
      </c>
      <c r="G34" s="236">
        <f>D34</f>
        <v>90337.010550000006</v>
      </c>
      <c r="H34" s="20"/>
      <c r="J34" s="361" t="s">
        <v>707</v>
      </c>
      <c r="K34" s="361"/>
      <c r="L34" s="361"/>
      <c r="M34" s="362">
        <v>50996</v>
      </c>
      <c r="N34" s="362"/>
      <c r="O34" s="246"/>
      <c r="P34" s="362">
        <v>254553.55</v>
      </c>
      <c r="Q34" s="362"/>
      <c r="R34" s="246"/>
      <c r="S34" s="247">
        <v>305549.55</v>
      </c>
      <c r="T34" s="248"/>
      <c r="U34" s="249"/>
    </row>
    <row r="35" spans="1:21" ht="15" customHeight="1" x14ac:dyDescent="0.25">
      <c r="A35" s="227" t="s">
        <v>701</v>
      </c>
      <c r="B35" s="227"/>
      <c r="C35" s="227"/>
      <c r="D35" s="22">
        <f>D33+D34</f>
        <v>3449485.3659600001</v>
      </c>
      <c r="E35" s="22">
        <f t="shared" ref="E35:F35" si="4">E33+E34</f>
        <v>369039.58162000001</v>
      </c>
      <c r="F35" s="22">
        <f t="shared" si="4"/>
        <v>164631.76833000002</v>
      </c>
      <c r="G35" s="22">
        <f>G33+G34</f>
        <v>3653893.17925</v>
      </c>
      <c r="J35" s="364" t="s">
        <v>210</v>
      </c>
      <c r="K35" s="364"/>
      <c r="L35" s="364"/>
      <c r="M35" s="365">
        <v>3584688390.4899998</v>
      </c>
      <c r="N35" s="365"/>
      <c r="O35" s="254"/>
      <c r="P35" s="365">
        <v>140895838.86000001</v>
      </c>
      <c r="Q35" s="365"/>
      <c r="R35" s="255">
        <v>22078608.050000001</v>
      </c>
      <c r="S35" s="255">
        <v>3703505621.2999997</v>
      </c>
      <c r="T35" s="256"/>
      <c r="U35" s="257"/>
    </row>
    <row r="36" spans="1:21" ht="15" customHeight="1" x14ac:dyDescent="0.25">
      <c r="A36" t="s">
        <v>695</v>
      </c>
      <c r="D36" s="226">
        <v>3449486</v>
      </c>
      <c r="J36" s="361" t="s">
        <v>708</v>
      </c>
      <c r="K36" s="361"/>
      <c r="L36" s="361"/>
      <c r="M36" s="362">
        <v>5065059.4400000004</v>
      </c>
      <c r="N36" s="362"/>
      <c r="O36" s="246"/>
      <c r="P36" s="248"/>
      <c r="Q36" s="249"/>
      <c r="R36" s="246"/>
      <c r="S36" s="247">
        <v>5065059.4400000004</v>
      </c>
      <c r="T36" s="248"/>
      <c r="U36" s="249"/>
    </row>
    <row r="37" spans="1:21" ht="15" customHeight="1" x14ac:dyDescent="0.25">
      <c r="A37" t="s">
        <v>696</v>
      </c>
      <c r="D37" s="226">
        <f>D35-D36</f>
        <v>-0.63403999991714954</v>
      </c>
      <c r="F37">
        <v>1413</v>
      </c>
      <c r="G37" s="209">
        <v>1374</v>
      </c>
      <c r="H37" t="s">
        <v>744</v>
      </c>
      <c r="J37" s="361" t="s">
        <v>709</v>
      </c>
      <c r="K37" s="361"/>
      <c r="L37" s="361"/>
      <c r="M37" s="362">
        <v>443574732.13</v>
      </c>
      <c r="N37" s="362"/>
      <c r="O37" s="246"/>
      <c r="P37" s="248"/>
      <c r="Q37" s="249"/>
      <c r="R37" s="246"/>
      <c r="S37" s="247">
        <v>443574732.13</v>
      </c>
      <c r="T37" s="248"/>
      <c r="U37" s="249"/>
    </row>
    <row r="38" spans="1:21" x14ac:dyDescent="0.25">
      <c r="F38">
        <v>3170158</v>
      </c>
      <c r="G38" s="209">
        <v>3245541</v>
      </c>
      <c r="H38" t="s">
        <v>689</v>
      </c>
      <c r="J38" s="361" t="s">
        <v>710</v>
      </c>
      <c r="K38" s="361"/>
      <c r="L38" s="361"/>
      <c r="M38" s="362">
        <v>79803212.040000007</v>
      </c>
      <c r="N38" s="362"/>
      <c r="O38" s="246"/>
      <c r="P38" s="248"/>
      <c r="Q38" s="249"/>
      <c r="R38" s="246"/>
      <c r="S38" s="247">
        <v>79803212.040000007</v>
      </c>
      <c r="T38" s="248"/>
      <c r="U38" s="249"/>
    </row>
    <row r="39" spans="1:21" x14ac:dyDescent="0.25">
      <c r="A39" t="s">
        <v>692</v>
      </c>
      <c r="B39" s="19">
        <f>-ОСВ!F61</f>
        <v>-128078400.11</v>
      </c>
      <c r="D39" s="226">
        <f>B39/1000</f>
        <v>-128078.40011</v>
      </c>
      <c r="F39">
        <v>212675</v>
      </c>
      <c r="G39" s="209">
        <v>242232</v>
      </c>
      <c r="H39" t="s">
        <v>691</v>
      </c>
      <c r="J39" s="361" t="s">
        <v>711</v>
      </c>
      <c r="K39" s="361"/>
      <c r="L39" s="361"/>
      <c r="M39" s="362">
        <v>134922637.81999999</v>
      </c>
      <c r="N39" s="362"/>
      <c r="O39" s="246"/>
      <c r="P39" s="248"/>
      <c r="Q39" s="249"/>
      <c r="R39" s="246"/>
      <c r="S39" s="247">
        <v>134922637.81999999</v>
      </c>
      <c r="T39" s="248"/>
      <c r="U39" s="249"/>
    </row>
    <row r="40" spans="1:21" ht="15" customHeight="1" x14ac:dyDescent="0.25">
      <c r="F40">
        <f>SUM(F37:F39)</f>
        <v>3384246</v>
      </c>
      <c r="G40" s="21">
        <f>SUM(G37:G39)</f>
        <v>3489147</v>
      </c>
      <c r="J40" s="361" t="s">
        <v>712</v>
      </c>
      <c r="K40" s="361"/>
      <c r="L40" s="361"/>
      <c r="M40" s="362">
        <v>99503992.189999998</v>
      </c>
      <c r="N40" s="362"/>
      <c r="O40" s="246"/>
      <c r="P40" s="248"/>
      <c r="Q40" s="249"/>
      <c r="R40" s="246"/>
      <c r="S40" s="247">
        <v>99503992.189999998</v>
      </c>
      <c r="T40" s="248"/>
      <c r="U40" s="249"/>
    </row>
    <row r="41" spans="1:21" ht="15" customHeight="1" x14ac:dyDescent="0.25">
      <c r="F41">
        <v>-435150</v>
      </c>
      <c r="G41" s="209">
        <v>-432411</v>
      </c>
      <c r="H41" t="s">
        <v>745</v>
      </c>
      <c r="J41" s="387" t="s">
        <v>705</v>
      </c>
      <c r="K41" s="388"/>
      <c r="L41" s="389"/>
      <c r="M41" s="362">
        <v>2037644895.9699998</v>
      </c>
      <c r="N41" s="362"/>
      <c r="O41" s="246"/>
      <c r="P41" s="362">
        <v>140103160.28</v>
      </c>
      <c r="Q41" s="362"/>
      <c r="R41" s="247">
        <v>22078608.050000001</v>
      </c>
      <c r="S41" s="247">
        <v>2155669448.1999998</v>
      </c>
      <c r="T41" s="248"/>
      <c r="U41" s="249"/>
    </row>
    <row r="42" spans="1:21" ht="15.75" customHeight="1" x14ac:dyDescent="0.25">
      <c r="F42">
        <f>F40+F41</f>
        <v>2949096</v>
      </c>
      <c r="G42" s="20">
        <f>G40+G41</f>
        <v>3056736</v>
      </c>
      <c r="J42" s="387" t="s">
        <v>706</v>
      </c>
      <c r="K42" s="388"/>
      <c r="L42" s="389"/>
      <c r="M42" s="362">
        <v>13931442.59</v>
      </c>
      <c r="N42" s="362"/>
      <c r="O42" s="246"/>
      <c r="P42" s="362">
        <v>792678.58</v>
      </c>
      <c r="Q42" s="362"/>
      <c r="R42" s="246"/>
      <c r="S42" s="247">
        <v>14724121.17</v>
      </c>
      <c r="T42" s="248"/>
      <c r="U42" s="249"/>
    </row>
    <row r="43" spans="1:21" ht="15" customHeight="1" x14ac:dyDescent="0.25">
      <c r="F43">
        <v>2949097</v>
      </c>
      <c r="G43" s="20">
        <v>3056736</v>
      </c>
      <c r="J43" s="387" t="s">
        <v>713</v>
      </c>
      <c r="K43" s="388"/>
      <c r="L43" s="389"/>
      <c r="M43" s="362">
        <v>90940067.140000001</v>
      </c>
      <c r="N43" s="362"/>
      <c r="O43" s="246"/>
      <c r="P43" s="248"/>
      <c r="Q43" s="249"/>
      <c r="R43" s="246"/>
      <c r="S43" s="247">
        <v>90940067.140000001</v>
      </c>
      <c r="T43" s="248"/>
      <c r="U43" s="249"/>
    </row>
    <row r="44" spans="1:21" ht="15" customHeight="1" x14ac:dyDescent="0.25">
      <c r="F44">
        <f>F42-F43</f>
        <v>-1</v>
      </c>
      <c r="G44" s="209">
        <f>G42-G43</f>
        <v>0</v>
      </c>
      <c r="J44" s="387" t="s">
        <v>707</v>
      </c>
      <c r="K44" s="388"/>
      <c r="L44" s="389"/>
      <c r="M44" s="362">
        <v>679302351.16999996</v>
      </c>
      <c r="N44" s="362"/>
      <c r="O44" s="246"/>
      <c r="P44" s="248"/>
      <c r="Q44" s="249"/>
      <c r="R44" s="246"/>
      <c r="S44" s="247">
        <v>679302351.16999996</v>
      </c>
      <c r="T44" s="248"/>
      <c r="U44" s="249"/>
    </row>
    <row r="45" spans="1:21" x14ac:dyDescent="0.25">
      <c r="G45" s="20"/>
      <c r="J45" s="390" t="s">
        <v>282</v>
      </c>
      <c r="K45" s="391"/>
      <c r="L45" s="392"/>
      <c r="M45" s="360">
        <v>3588506450.3499999</v>
      </c>
      <c r="N45" s="360"/>
      <c r="O45" s="250"/>
      <c r="P45" s="360">
        <v>197722372.31999999</v>
      </c>
      <c r="Q45" s="360"/>
      <c r="R45" s="251">
        <v>22871286.629999999</v>
      </c>
      <c r="S45" s="251">
        <v>3763357536.04</v>
      </c>
      <c r="T45" s="252"/>
      <c r="U45" s="253"/>
    </row>
    <row r="46" spans="1:21" x14ac:dyDescent="0.25">
      <c r="G46" s="20"/>
      <c r="J46" s="241"/>
      <c r="K46" s="241"/>
      <c r="L46" s="241"/>
      <c r="M46" s="241"/>
      <c r="N46" s="258">
        <f>M36+M38+M39+M40</f>
        <v>319294901.49000001</v>
      </c>
      <c r="O46" s="241"/>
      <c r="P46" s="241"/>
      <c r="Q46" s="241"/>
      <c r="R46" s="241"/>
      <c r="S46" s="241"/>
      <c r="T46" s="241"/>
      <c r="U46" s="241"/>
    </row>
    <row r="48" spans="1:21" ht="15.75" thickBot="1" x14ac:dyDescent="0.3"/>
    <row r="49" spans="10:21" ht="34.5" thickBot="1" x14ac:dyDescent="0.3">
      <c r="J49" s="259" t="s">
        <v>714</v>
      </c>
      <c r="K49" s="260">
        <v>897218.89</v>
      </c>
      <c r="L49" t="s">
        <v>715</v>
      </c>
    </row>
    <row r="50" spans="10:21" x14ac:dyDescent="0.25">
      <c r="J50" t="s">
        <v>717</v>
      </c>
      <c r="K50" s="209">
        <v>98991551.079999998</v>
      </c>
      <c r="L50" t="s">
        <v>718</v>
      </c>
    </row>
    <row r="53" spans="10:21" x14ac:dyDescent="0.25">
      <c r="J53" s="376" t="s">
        <v>22</v>
      </c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18"/>
    </row>
    <row r="54" spans="10:21" ht="15.75" x14ac:dyDescent="0.25">
      <c r="J54" s="377" t="s">
        <v>722</v>
      </c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18"/>
    </row>
    <row r="55" spans="10:21" x14ac:dyDescent="0.25"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0:21" x14ac:dyDescent="0.25">
      <c r="J56" s="378" t="s">
        <v>172</v>
      </c>
      <c r="K56" s="378"/>
      <c r="L56" s="378" t="s">
        <v>173</v>
      </c>
      <c r="M56" s="378"/>
      <c r="N56" s="378"/>
      <c r="O56" s="378"/>
      <c r="P56" s="378"/>
      <c r="Q56" s="378"/>
      <c r="R56" s="378"/>
      <c r="S56" s="378"/>
      <c r="T56" s="378"/>
      <c r="U56" s="18"/>
    </row>
    <row r="57" spans="10:21" x14ac:dyDescent="0.25"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0:21" x14ac:dyDescent="0.25"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0:21" x14ac:dyDescent="0.25">
      <c r="J59" s="240" t="s">
        <v>174</v>
      </c>
      <c r="K59" s="240" t="s">
        <v>283</v>
      </c>
      <c r="L59" s="240"/>
      <c r="M59" s="240"/>
      <c r="N59" s="18"/>
      <c r="O59" s="18"/>
      <c r="P59" s="18"/>
      <c r="Q59" s="18"/>
      <c r="R59" s="18"/>
      <c r="S59" s="18"/>
      <c r="T59" s="18"/>
      <c r="U59" s="18"/>
    </row>
    <row r="60" spans="10:21" x14ac:dyDescent="0.25"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0:21" x14ac:dyDescent="0.25">
      <c r="J61" s="379" t="s">
        <v>724</v>
      </c>
      <c r="K61" s="379"/>
      <c r="L61" s="379"/>
      <c r="M61" s="380" t="s">
        <v>284</v>
      </c>
      <c r="N61" s="380"/>
      <c r="O61" s="380"/>
      <c r="P61" s="380" t="s">
        <v>285</v>
      </c>
      <c r="Q61" s="380"/>
      <c r="R61" s="380"/>
      <c r="S61" s="380" t="s">
        <v>286</v>
      </c>
      <c r="T61" s="380"/>
      <c r="U61" s="380"/>
    </row>
    <row r="62" spans="10:21" x14ac:dyDescent="0.25">
      <c r="J62" s="371" t="s">
        <v>704</v>
      </c>
      <c r="K62" s="371"/>
      <c r="L62" s="371"/>
      <c r="M62" s="366" t="s">
        <v>176</v>
      </c>
      <c r="N62" s="366"/>
      <c r="O62" s="366" t="s">
        <v>177</v>
      </c>
      <c r="P62" s="366" t="s">
        <v>176</v>
      </c>
      <c r="Q62" s="366"/>
      <c r="R62" s="366" t="s">
        <v>177</v>
      </c>
      <c r="S62" s="366" t="s">
        <v>176</v>
      </c>
      <c r="T62" s="366" t="s">
        <v>177</v>
      </c>
      <c r="U62" s="366"/>
    </row>
    <row r="63" spans="10:21" x14ac:dyDescent="0.25">
      <c r="J63" s="372"/>
      <c r="K63" s="373"/>
      <c r="L63" s="374"/>
      <c r="M63" s="367"/>
      <c r="N63" s="368"/>
      <c r="O63" s="375"/>
      <c r="P63" s="367"/>
      <c r="Q63" s="368"/>
      <c r="R63" s="375"/>
      <c r="S63" s="375"/>
      <c r="T63" s="367"/>
      <c r="U63" s="368"/>
    </row>
    <row r="64" spans="10:21" x14ac:dyDescent="0.25">
      <c r="J64" s="369" t="s">
        <v>728</v>
      </c>
      <c r="K64" s="369"/>
      <c r="L64" s="369"/>
      <c r="M64" s="244"/>
      <c r="N64" s="245"/>
      <c r="O64" s="243">
        <v>290270049.66000003</v>
      </c>
      <c r="P64" s="370">
        <v>2891246.29</v>
      </c>
      <c r="Q64" s="370"/>
      <c r="R64" s="243">
        <v>102359760.81999999</v>
      </c>
      <c r="S64" s="242"/>
      <c r="T64" s="370">
        <v>389738564.19</v>
      </c>
      <c r="U64" s="370"/>
    </row>
    <row r="65" spans="10:21" x14ac:dyDescent="0.25">
      <c r="J65" s="381" t="s">
        <v>709</v>
      </c>
      <c r="K65" s="381"/>
      <c r="L65" s="381"/>
      <c r="M65" s="248"/>
      <c r="N65" s="249"/>
      <c r="O65" s="247">
        <v>8425090.5899999999</v>
      </c>
      <c r="P65" s="248"/>
      <c r="Q65" s="249"/>
      <c r="R65" s="247">
        <v>2739013.31</v>
      </c>
      <c r="S65" s="246"/>
      <c r="T65" s="362">
        <v>11164103.9</v>
      </c>
      <c r="U65" s="362"/>
    </row>
    <row r="66" spans="10:21" x14ac:dyDescent="0.25">
      <c r="J66" s="381" t="s">
        <v>710</v>
      </c>
      <c r="K66" s="381"/>
      <c r="L66" s="381"/>
      <c r="M66" s="248"/>
      <c r="N66" s="249"/>
      <c r="O66" s="247">
        <v>6214017.2699999996</v>
      </c>
      <c r="P66" s="248"/>
      <c r="Q66" s="249"/>
      <c r="R66" s="247">
        <v>1995080.16</v>
      </c>
      <c r="S66" s="246"/>
      <c r="T66" s="362">
        <v>8209097.4299999997</v>
      </c>
      <c r="U66" s="362"/>
    </row>
    <row r="67" spans="10:21" x14ac:dyDescent="0.25">
      <c r="J67" s="381" t="s">
        <v>711</v>
      </c>
      <c r="K67" s="381"/>
      <c r="L67" s="381"/>
      <c r="M67" s="248"/>
      <c r="N67" s="249"/>
      <c r="O67" s="247">
        <v>11243553.1</v>
      </c>
      <c r="P67" s="248"/>
      <c r="Q67" s="249"/>
      <c r="R67" s="247">
        <v>3373065.93</v>
      </c>
      <c r="S67" s="246"/>
      <c r="T67" s="362">
        <v>14616619.029999999</v>
      </c>
      <c r="U67" s="362"/>
    </row>
    <row r="68" spans="10:21" x14ac:dyDescent="0.25">
      <c r="J68" s="381" t="s">
        <v>712</v>
      </c>
      <c r="K68" s="381"/>
      <c r="L68" s="381"/>
      <c r="M68" s="248"/>
      <c r="N68" s="249"/>
      <c r="O68" s="247">
        <v>8263142.1799999997</v>
      </c>
      <c r="P68" s="248"/>
      <c r="Q68" s="249"/>
      <c r="R68" s="247">
        <v>2487599.79</v>
      </c>
      <c r="S68" s="246"/>
      <c r="T68" s="362">
        <v>10750741.970000001</v>
      </c>
      <c r="U68" s="362"/>
    </row>
    <row r="69" spans="10:21" x14ac:dyDescent="0.25">
      <c r="J69" s="381" t="s">
        <v>705</v>
      </c>
      <c r="K69" s="381"/>
      <c r="L69" s="381"/>
      <c r="M69" s="248"/>
      <c r="N69" s="249"/>
      <c r="O69" s="247">
        <v>220200351.05000001</v>
      </c>
      <c r="P69" s="362">
        <v>2891246.29</v>
      </c>
      <c r="Q69" s="362"/>
      <c r="R69" s="247">
        <v>81340562.760000005</v>
      </c>
      <c r="S69" s="246"/>
      <c r="T69" s="362">
        <v>298649667.51999998</v>
      </c>
      <c r="U69" s="362"/>
    </row>
    <row r="70" spans="10:21" x14ac:dyDescent="0.25">
      <c r="J70" s="381" t="s">
        <v>706</v>
      </c>
      <c r="K70" s="381"/>
      <c r="L70" s="381"/>
      <c r="M70" s="248"/>
      <c r="N70" s="249"/>
      <c r="O70" s="247">
        <v>2644269.69</v>
      </c>
      <c r="P70" s="248"/>
      <c r="Q70" s="249"/>
      <c r="R70" s="247">
        <v>830808.9</v>
      </c>
      <c r="S70" s="246"/>
      <c r="T70" s="362">
        <v>3475078.59</v>
      </c>
      <c r="U70" s="362"/>
    </row>
    <row r="71" spans="10:21" x14ac:dyDescent="0.25">
      <c r="J71" s="381" t="s">
        <v>713</v>
      </c>
      <c r="K71" s="381"/>
      <c r="L71" s="381"/>
      <c r="M71" s="248"/>
      <c r="N71" s="249"/>
      <c r="O71" s="247">
        <v>14412729.050000001</v>
      </c>
      <c r="P71" s="248"/>
      <c r="Q71" s="249"/>
      <c r="R71" s="247">
        <v>4557232.29</v>
      </c>
      <c r="S71" s="246"/>
      <c r="T71" s="362">
        <v>18969961.34</v>
      </c>
      <c r="U71" s="362"/>
    </row>
    <row r="72" spans="10:21" x14ac:dyDescent="0.25">
      <c r="J72" s="381" t="s">
        <v>707</v>
      </c>
      <c r="K72" s="381"/>
      <c r="L72" s="381"/>
      <c r="M72" s="248"/>
      <c r="N72" s="249"/>
      <c r="O72" s="247">
        <v>18866896.73</v>
      </c>
      <c r="P72" s="248"/>
      <c r="Q72" s="249"/>
      <c r="R72" s="247">
        <v>5036397.68</v>
      </c>
      <c r="S72" s="246"/>
      <c r="T72" s="362">
        <v>23903294.41</v>
      </c>
      <c r="U72" s="362"/>
    </row>
    <row r="73" spans="10:21" x14ac:dyDescent="0.25">
      <c r="J73" s="363" t="s">
        <v>282</v>
      </c>
      <c r="K73" s="363"/>
      <c r="L73" s="363"/>
      <c r="M73" s="252"/>
      <c r="N73" s="253"/>
      <c r="O73" s="251">
        <v>290270049.66000003</v>
      </c>
      <c r="P73" s="360">
        <v>2891246.29</v>
      </c>
      <c r="Q73" s="360"/>
      <c r="R73" s="251">
        <v>102359760.81999999</v>
      </c>
      <c r="S73" s="250"/>
      <c r="T73" s="360">
        <v>389738564.19</v>
      </c>
      <c r="U73" s="360"/>
    </row>
    <row r="74" spans="10:21" x14ac:dyDescent="0.25">
      <c r="O74" s="19">
        <f>O73-O65</f>
        <v>281844959.07000005</v>
      </c>
      <c r="P74" s="19">
        <f t="shared" ref="P74:S74" si="5">P73-P65</f>
        <v>2891246.29</v>
      </c>
      <c r="Q74" s="19">
        <f t="shared" si="5"/>
        <v>0</v>
      </c>
      <c r="R74" s="19">
        <f>R73-R65</f>
        <v>99620747.50999999</v>
      </c>
      <c r="S74" s="19">
        <f t="shared" si="5"/>
        <v>0</v>
      </c>
      <c r="T74" s="19">
        <f>T73-T65</f>
        <v>378574460.29000002</v>
      </c>
    </row>
    <row r="75" spans="10:21" x14ac:dyDescent="0.25">
      <c r="O75">
        <f>L95</f>
        <v>128450.2</v>
      </c>
      <c r="R75">
        <f>T75-O75</f>
        <v>38535.060000000012</v>
      </c>
      <c r="T75">
        <f>P95</f>
        <v>166985.26</v>
      </c>
    </row>
    <row r="76" spans="10:21" ht="51" x14ac:dyDescent="0.25">
      <c r="J76" s="262" t="s">
        <v>22</v>
      </c>
      <c r="O76" s="19">
        <f>O74+O75</f>
        <v>281973409.27000004</v>
      </c>
      <c r="T76" s="19">
        <f>T74+T75</f>
        <v>378741445.55000001</v>
      </c>
    </row>
    <row r="77" spans="10:21" ht="110.25" x14ac:dyDescent="0.25">
      <c r="J77" s="263" t="s">
        <v>729</v>
      </c>
    </row>
    <row r="78" spans="10:21" x14ac:dyDescent="0.25">
      <c r="J78" s="206"/>
    </row>
    <row r="80" spans="10:21" ht="22.5" x14ac:dyDescent="0.25">
      <c r="J80" s="264" t="s">
        <v>172</v>
      </c>
      <c r="K80" s="264" t="s">
        <v>173</v>
      </c>
    </row>
    <row r="82" spans="10:16" x14ac:dyDescent="0.25">
      <c r="J82" s="206"/>
    </row>
    <row r="84" spans="10:16" x14ac:dyDescent="0.25">
      <c r="J84" s="264"/>
    </row>
    <row r="86" spans="10:16" x14ac:dyDescent="0.25">
      <c r="J86" s="265" t="s">
        <v>174</v>
      </c>
      <c r="K86" s="265" t="s">
        <v>723</v>
      </c>
    </row>
    <row r="87" spans="10:16" x14ac:dyDescent="0.25">
      <c r="J87" s="382"/>
      <c r="K87" s="382"/>
    </row>
    <row r="88" spans="10:16" ht="15.75" thickBot="1" x14ac:dyDescent="0.3"/>
    <row r="89" spans="10:16" ht="15.75" thickBot="1" x14ac:dyDescent="0.3">
      <c r="J89" s="266" t="s">
        <v>724</v>
      </c>
      <c r="K89" s="383" t="s">
        <v>725</v>
      </c>
      <c r="L89" s="384"/>
      <c r="M89" s="383" t="s">
        <v>726</v>
      </c>
      <c r="N89" s="384"/>
      <c r="O89" s="383" t="s">
        <v>727</v>
      </c>
      <c r="P89" s="384"/>
    </row>
    <row r="90" spans="10:16" ht="15.75" thickBot="1" x14ac:dyDescent="0.3">
      <c r="J90" s="266" t="s">
        <v>730</v>
      </c>
      <c r="K90" s="385" t="s">
        <v>176</v>
      </c>
      <c r="L90" s="385" t="s">
        <v>177</v>
      </c>
      <c r="M90" s="385" t="s">
        <v>176</v>
      </c>
      <c r="N90" s="385" t="s">
        <v>177</v>
      </c>
      <c r="O90" s="385" t="s">
        <v>176</v>
      </c>
      <c r="P90" s="385" t="s">
        <v>177</v>
      </c>
    </row>
    <row r="91" spans="10:16" ht="26.25" thickBot="1" x14ac:dyDescent="0.3">
      <c r="J91" s="266" t="s">
        <v>704</v>
      </c>
      <c r="K91" s="386"/>
      <c r="L91" s="386"/>
      <c r="M91" s="386"/>
      <c r="N91" s="386"/>
      <c r="O91" s="386"/>
      <c r="P91" s="386"/>
    </row>
    <row r="92" spans="10:16" ht="15.75" thickBot="1" x14ac:dyDescent="0.3">
      <c r="J92" s="267">
        <v>2320</v>
      </c>
      <c r="K92" s="268"/>
      <c r="L92" s="268" t="s">
        <v>731</v>
      </c>
      <c r="M92" s="268"/>
      <c r="N92" s="268" t="s">
        <v>732</v>
      </c>
      <c r="O92" s="268"/>
      <c r="P92" s="268" t="s">
        <v>733</v>
      </c>
    </row>
    <row r="93" spans="10:16" ht="34.5" thickBot="1" x14ac:dyDescent="0.3">
      <c r="J93" s="270" t="s">
        <v>734</v>
      </c>
      <c r="K93" s="271"/>
      <c r="L93" s="271" t="s">
        <v>731</v>
      </c>
      <c r="M93" s="271"/>
      <c r="N93" s="271" t="s">
        <v>732</v>
      </c>
      <c r="O93" s="271"/>
      <c r="P93" s="271" t="s">
        <v>733</v>
      </c>
    </row>
    <row r="94" spans="10:16" ht="23.25" thickBot="1" x14ac:dyDescent="0.3">
      <c r="J94" s="272" t="s">
        <v>735</v>
      </c>
      <c r="K94" s="260"/>
      <c r="L94" s="260" t="s">
        <v>731</v>
      </c>
      <c r="M94" s="260"/>
      <c r="N94" s="260" t="s">
        <v>732</v>
      </c>
      <c r="O94" s="260"/>
      <c r="P94" s="260" t="s">
        <v>733</v>
      </c>
    </row>
    <row r="95" spans="10:16" ht="15.75" thickBot="1" x14ac:dyDescent="0.3">
      <c r="J95" s="266" t="s">
        <v>282</v>
      </c>
      <c r="K95" s="269"/>
      <c r="L95" s="269">
        <v>128450.2</v>
      </c>
      <c r="M95" s="269"/>
      <c r="N95" s="269">
        <v>38535.06</v>
      </c>
      <c r="O95" s="269"/>
      <c r="P95" s="269">
        <v>166985.26</v>
      </c>
    </row>
    <row r="98" spans="10:11" ht="51" x14ac:dyDescent="0.25">
      <c r="J98" s="262" t="s">
        <v>22</v>
      </c>
    </row>
    <row r="99" spans="10:11" ht="110.25" x14ac:dyDescent="0.25">
      <c r="J99" s="263" t="s">
        <v>736</v>
      </c>
    </row>
    <row r="100" spans="10:11" x14ac:dyDescent="0.25">
      <c r="J100" s="206"/>
    </row>
    <row r="102" spans="10:11" ht="22.5" x14ac:dyDescent="0.25">
      <c r="J102" s="264" t="s">
        <v>172</v>
      </c>
      <c r="K102" s="264" t="s">
        <v>173</v>
      </c>
    </row>
    <row r="104" spans="10:11" x14ac:dyDescent="0.25">
      <c r="J104" s="206"/>
    </row>
    <row r="106" spans="10:11" ht="33.75" x14ac:dyDescent="0.25">
      <c r="J106" s="264" t="s">
        <v>737</v>
      </c>
      <c r="K106" s="264" t="s">
        <v>738</v>
      </c>
    </row>
    <row r="108" spans="10:11" x14ac:dyDescent="0.25">
      <c r="J108" s="206"/>
    </row>
    <row r="110" spans="10:11" x14ac:dyDescent="0.25">
      <c r="J110" s="264"/>
    </row>
    <row r="112" spans="10:11" x14ac:dyDescent="0.25">
      <c r="J112" s="265" t="s">
        <v>174</v>
      </c>
      <c r="K112" s="265" t="s">
        <v>723</v>
      </c>
    </row>
    <row r="113" spans="10:16" x14ac:dyDescent="0.25">
      <c r="J113" s="382"/>
      <c r="K113" s="382"/>
    </row>
    <row r="114" spans="10:16" ht="15.75" thickBot="1" x14ac:dyDescent="0.3"/>
    <row r="115" spans="10:16" ht="15.75" thickBot="1" x14ac:dyDescent="0.3">
      <c r="J115" s="266" t="s">
        <v>724</v>
      </c>
      <c r="K115" s="383" t="s">
        <v>725</v>
      </c>
      <c r="L115" s="384"/>
      <c r="M115" s="383" t="s">
        <v>726</v>
      </c>
      <c r="N115" s="384"/>
      <c r="O115" s="383" t="s">
        <v>727</v>
      </c>
      <c r="P115" s="384"/>
    </row>
    <row r="116" spans="10:16" ht="15.75" thickBot="1" x14ac:dyDescent="0.3">
      <c r="J116" s="266" t="s">
        <v>730</v>
      </c>
      <c r="K116" s="385" t="s">
        <v>176</v>
      </c>
      <c r="L116" s="385" t="s">
        <v>177</v>
      </c>
      <c r="M116" s="385" t="s">
        <v>176</v>
      </c>
      <c r="N116" s="385" t="s">
        <v>177</v>
      </c>
      <c r="O116" s="385" t="s">
        <v>176</v>
      </c>
      <c r="P116" s="385" t="s">
        <v>177</v>
      </c>
    </row>
    <row r="117" spans="10:16" ht="26.25" thickBot="1" x14ac:dyDescent="0.3">
      <c r="J117" s="266" t="s">
        <v>704</v>
      </c>
      <c r="K117" s="386"/>
      <c r="L117" s="386"/>
      <c r="M117" s="386"/>
      <c r="N117" s="386"/>
      <c r="O117" s="386"/>
      <c r="P117" s="386"/>
    </row>
    <row r="118" spans="10:16" ht="15.75" thickBot="1" x14ac:dyDescent="0.3">
      <c r="J118" s="267">
        <v>2421</v>
      </c>
      <c r="K118" s="268"/>
      <c r="L118" s="268" t="s">
        <v>739</v>
      </c>
      <c r="M118" s="268"/>
      <c r="N118" s="268" t="s">
        <v>740</v>
      </c>
      <c r="O118" s="268"/>
      <c r="P118" s="268" t="s">
        <v>741</v>
      </c>
    </row>
    <row r="119" spans="10:16" ht="34.5" thickBot="1" x14ac:dyDescent="0.3">
      <c r="J119" s="270" t="s">
        <v>734</v>
      </c>
      <c r="K119" s="271"/>
      <c r="L119" s="271" t="s">
        <v>739</v>
      </c>
      <c r="M119" s="271"/>
      <c r="N119" s="271" t="s">
        <v>740</v>
      </c>
      <c r="O119" s="271"/>
      <c r="P119" s="271" t="s">
        <v>741</v>
      </c>
    </row>
    <row r="120" spans="10:16" ht="34.5" thickBot="1" x14ac:dyDescent="0.3">
      <c r="J120" s="272" t="s">
        <v>714</v>
      </c>
      <c r="K120" s="260"/>
      <c r="L120" s="260" t="s">
        <v>739</v>
      </c>
      <c r="M120" s="260"/>
      <c r="N120" s="260" t="s">
        <v>740</v>
      </c>
      <c r="O120" s="260"/>
      <c r="P120" s="260" t="s">
        <v>741</v>
      </c>
    </row>
    <row r="121" spans="10:16" ht="15.75" thickBot="1" x14ac:dyDescent="0.3">
      <c r="J121" s="266" t="s">
        <v>282</v>
      </c>
      <c r="K121" s="269"/>
      <c r="L121" s="269">
        <v>74768.2</v>
      </c>
      <c r="M121" s="269"/>
      <c r="N121" s="269">
        <v>22430.46</v>
      </c>
      <c r="O121" s="269"/>
      <c r="P121" s="269">
        <v>97198.66</v>
      </c>
    </row>
  </sheetData>
  <mergeCells count="115">
    <mergeCell ref="J22:K22"/>
    <mergeCell ref="L22:T22"/>
    <mergeCell ref="J27:L27"/>
    <mergeCell ref="M27:O27"/>
    <mergeCell ref="P27:R27"/>
    <mergeCell ref="S27:U27"/>
    <mergeCell ref="B1:B3"/>
    <mergeCell ref="J1:J3"/>
    <mergeCell ref="J19:T19"/>
    <mergeCell ref="J20:T20"/>
    <mergeCell ref="S28:S29"/>
    <mergeCell ref="T28:U29"/>
    <mergeCell ref="J30:L30"/>
    <mergeCell ref="M30:N30"/>
    <mergeCell ref="P30:Q30"/>
    <mergeCell ref="J28:L29"/>
    <mergeCell ref="M28:N29"/>
    <mergeCell ref="O28:O29"/>
    <mergeCell ref="P28:Q29"/>
    <mergeCell ref="R28:R29"/>
    <mergeCell ref="J33:L33"/>
    <mergeCell ref="P33:Q33"/>
    <mergeCell ref="J34:L34"/>
    <mergeCell ref="M34:N34"/>
    <mergeCell ref="P34:Q34"/>
    <mergeCell ref="J31:L31"/>
    <mergeCell ref="M31:N31"/>
    <mergeCell ref="P31:Q31"/>
    <mergeCell ref="J32:L32"/>
    <mergeCell ref="M32:N32"/>
    <mergeCell ref="P32:Q32"/>
    <mergeCell ref="J37:L37"/>
    <mergeCell ref="M37:N37"/>
    <mergeCell ref="J38:L38"/>
    <mergeCell ref="M38:N38"/>
    <mergeCell ref="J39:L39"/>
    <mergeCell ref="M39:N39"/>
    <mergeCell ref="J35:L35"/>
    <mergeCell ref="M35:N35"/>
    <mergeCell ref="P35:Q35"/>
    <mergeCell ref="J36:L36"/>
    <mergeCell ref="M36:N36"/>
    <mergeCell ref="J42:L42"/>
    <mergeCell ref="M42:N42"/>
    <mergeCell ref="P42:Q42"/>
    <mergeCell ref="J43:L43"/>
    <mergeCell ref="M43:N43"/>
    <mergeCell ref="J40:L40"/>
    <mergeCell ref="M40:N40"/>
    <mergeCell ref="J41:L41"/>
    <mergeCell ref="M41:N41"/>
    <mergeCell ref="P41:Q41"/>
    <mergeCell ref="J56:K56"/>
    <mergeCell ref="L56:T56"/>
    <mergeCell ref="J53:T53"/>
    <mergeCell ref="J54:T54"/>
    <mergeCell ref="J44:L44"/>
    <mergeCell ref="M44:N44"/>
    <mergeCell ref="J45:L45"/>
    <mergeCell ref="M45:N45"/>
    <mergeCell ref="P45:Q45"/>
    <mergeCell ref="M61:O61"/>
    <mergeCell ref="P61:R61"/>
    <mergeCell ref="S61:U61"/>
    <mergeCell ref="J62:L63"/>
    <mergeCell ref="M62:N63"/>
    <mergeCell ref="O62:O63"/>
    <mergeCell ref="P62:Q63"/>
    <mergeCell ref="R62:R63"/>
    <mergeCell ref="S62:S63"/>
    <mergeCell ref="T62:U63"/>
    <mergeCell ref="J61:L61"/>
    <mergeCell ref="J66:L66"/>
    <mergeCell ref="T66:U66"/>
    <mergeCell ref="J67:L67"/>
    <mergeCell ref="T67:U67"/>
    <mergeCell ref="J68:L68"/>
    <mergeCell ref="T68:U68"/>
    <mergeCell ref="J64:L64"/>
    <mergeCell ref="P64:Q64"/>
    <mergeCell ref="T64:U64"/>
    <mergeCell ref="J65:L65"/>
    <mergeCell ref="T65:U65"/>
    <mergeCell ref="J71:L71"/>
    <mergeCell ref="T71:U71"/>
    <mergeCell ref="J72:L72"/>
    <mergeCell ref="T72:U72"/>
    <mergeCell ref="J73:L73"/>
    <mergeCell ref="P73:Q73"/>
    <mergeCell ref="T73:U73"/>
    <mergeCell ref="J69:L69"/>
    <mergeCell ref="P69:Q69"/>
    <mergeCell ref="T69:U69"/>
    <mergeCell ref="J70:L70"/>
    <mergeCell ref="T70:U70"/>
    <mergeCell ref="J87:K87"/>
    <mergeCell ref="K89:L89"/>
    <mergeCell ref="M89:N89"/>
    <mergeCell ref="O89:P89"/>
    <mergeCell ref="K90:K91"/>
    <mergeCell ref="L90:L91"/>
    <mergeCell ref="M90:M91"/>
    <mergeCell ref="N90:N91"/>
    <mergeCell ref="O90:O91"/>
    <mergeCell ref="P90:P91"/>
    <mergeCell ref="J113:K113"/>
    <mergeCell ref="K115:L115"/>
    <mergeCell ref="M115:N115"/>
    <mergeCell ref="O115:P115"/>
    <mergeCell ref="K116:K117"/>
    <mergeCell ref="L116:L117"/>
    <mergeCell ref="M116:M117"/>
    <mergeCell ref="N116:N117"/>
    <mergeCell ref="O116:O117"/>
    <mergeCell ref="P116:P117"/>
  </mergeCells>
  <phoneticPr fontId="3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3"/>
  <sheetViews>
    <sheetView topLeftCell="A88" zoomScaleNormal="100" workbookViewId="0">
      <selection activeCell="H83" sqref="H83"/>
    </sheetView>
  </sheetViews>
  <sheetFormatPr defaultRowHeight="15" x14ac:dyDescent="0.25"/>
  <cols>
    <col min="1" max="1" width="3.140625" customWidth="1"/>
    <col min="2" max="2" width="1.140625" customWidth="1"/>
    <col min="3" max="3" width="3.7109375" customWidth="1"/>
    <col min="5" max="5" width="13.7109375" customWidth="1"/>
    <col min="6" max="6" width="19" customWidth="1"/>
    <col min="8" max="9" width="19.5703125" customWidth="1"/>
    <col min="10" max="10" width="2.28515625" customWidth="1"/>
    <col min="11" max="12" width="9.140625" hidden="1" customWidth="1"/>
    <col min="13" max="13" width="20.42578125" hidden="1" customWidth="1"/>
    <col min="18" max="19" width="19" customWidth="1"/>
  </cols>
  <sheetData>
    <row r="1" spans="1:12" ht="11.25" customHeight="1" x14ac:dyDescent="0.25"/>
    <row r="2" spans="1:12" ht="11.25" customHeight="1" x14ac:dyDescent="0.25">
      <c r="A2" s="292"/>
      <c r="B2" s="292"/>
      <c r="C2" s="292"/>
      <c r="D2" s="292"/>
      <c r="E2" s="292"/>
      <c r="F2" s="292"/>
      <c r="G2" s="292"/>
      <c r="H2" s="293" t="s">
        <v>115</v>
      </c>
      <c r="I2" s="293"/>
      <c r="J2" s="293"/>
      <c r="K2" s="293"/>
      <c r="L2" s="293"/>
    </row>
    <row r="3" spans="1:12" ht="11.25" customHeight="1" x14ac:dyDescent="0.25">
      <c r="A3" s="292"/>
      <c r="B3" s="292"/>
      <c r="C3" s="292"/>
      <c r="D3" s="292"/>
      <c r="E3" s="292"/>
      <c r="F3" s="292"/>
      <c r="G3" s="292"/>
      <c r="H3" s="293" t="s">
        <v>1</v>
      </c>
      <c r="I3" s="293"/>
      <c r="J3" s="293"/>
      <c r="K3" s="293"/>
      <c r="L3" s="293"/>
    </row>
    <row r="4" spans="1:12" ht="11.25" customHeight="1" x14ac:dyDescent="0.25">
      <c r="A4" s="292"/>
      <c r="B4" s="292"/>
      <c r="C4" s="292"/>
      <c r="D4" s="292"/>
      <c r="E4" s="292"/>
      <c r="F4" s="292"/>
      <c r="G4" s="292"/>
      <c r="H4" s="293" t="s">
        <v>2</v>
      </c>
      <c r="I4" s="293"/>
      <c r="J4" s="293"/>
      <c r="K4" s="293"/>
      <c r="L4" s="293"/>
    </row>
    <row r="5" spans="1:12" ht="11.25" customHeight="1" x14ac:dyDescent="0.25">
      <c r="A5" s="292"/>
      <c r="B5" s="292"/>
      <c r="C5" s="292"/>
      <c r="D5" s="292"/>
      <c r="E5" s="292"/>
      <c r="F5" s="292"/>
      <c r="G5" s="292"/>
      <c r="H5" s="293" t="s">
        <v>3</v>
      </c>
      <c r="I5" s="293"/>
      <c r="J5" s="293"/>
      <c r="K5" s="293"/>
      <c r="L5" s="293"/>
    </row>
    <row r="6" spans="1:12" ht="11.25" customHeight="1" x14ac:dyDescent="0.25">
      <c r="A6" s="292"/>
      <c r="B6" s="292"/>
      <c r="C6" s="292"/>
      <c r="D6" s="292"/>
      <c r="E6" s="292"/>
      <c r="F6" s="292"/>
      <c r="G6" s="292"/>
      <c r="H6" s="293" t="s">
        <v>4</v>
      </c>
      <c r="I6" s="293"/>
      <c r="J6" s="293"/>
      <c r="K6" s="293"/>
      <c r="L6" s="293"/>
    </row>
    <row r="7" spans="1:12" ht="11.25" customHeight="1" x14ac:dyDescent="0.25">
      <c r="A7" s="292"/>
      <c r="B7" s="292"/>
      <c r="C7" s="292"/>
      <c r="D7" s="292"/>
      <c r="E7" s="292"/>
      <c r="F7" s="292"/>
      <c r="G7" s="292"/>
      <c r="H7" s="293" t="s">
        <v>116</v>
      </c>
      <c r="I7" s="293"/>
      <c r="J7" s="293"/>
      <c r="K7" s="293"/>
      <c r="L7" s="293"/>
    </row>
    <row r="8" spans="1:12" ht="11.25" customHeight="1" x14ac:dyDescent="0.25">
      <c r="A8" s="292"/>
      <c r="B8" s="292"/>
      <c r="C8" s="292"/>
      <c r="D8" s="292"/>
      <c r="E8" s="292"/>
      <c r="F8" s="292"/>
      <c r="G8" s="292"/>
      <c r="H8" s="293" t="s">
        <v>117</v>
      </c>
      <c r="I8" s="293"/>
      <c r="J8" s="293"/>
      <c r="K8" s="293"/>
      <c r="L8" s="293"/>
    </row>
    <row r="9" spans="1:12" ht="11.25" customHeight="1" x14ac:dyDescent="0.25">
      <c r="A9" s="292"/>
      <c r="B9" s="292"/>
      <c r="C9" s="292"/>
      <c r="D9" s="292"/>
      <c r="E9" s="292"/>
      <c r="F9" s="292"/>
      <c r="G9" s="292"/>
      <c r="H9" s="293" t="s">
        <v>118</v>
      </c>
      <c r="I9" s="293"/>
      <c r="J9" s="293"/>
      <c r="K9" s="293"/>
      <c r="L9" s="293"/>
    </row>
    <row r="10" spans="1:12" ht="11.25" customHeight="1" x14ac:dyDescent="0.25">
      <c r="A10" s="292"/>
      <c r="B10" s="292"/>
      <c r="C10" s="292"/>
      <c r="D10" s="292"/>
      <c r="E10" s="292"/>
      <c r="F10" s="292"/>
      <c r="G10" s="292"/>
      <c r="H10" s="293" t="s">
        <v>119</v>
      </c>
      <c r="I10" s="293"/>
      <c r="J10" s="293"/>
      <c r="K10" s="293"/>
      <c r="L10" s="293"/>
    </row>
    <row r="11" spans="1:12" ht="11.25" customHeight="1" x14ac:dyDescent="0.25">
      <c r="A11" s="292"/>
      <c r="B11" s="292"/>
      <c r="C11" s="1"/>
      <c r="D11" s="1"/>
      <c r="E11" s="1"/>
      <c r="F11" s="1"/>
      <c r="G11" s="1"/>
      <c r="H11" s="294" t="s">
        <v>8</v>
      </c>
      <c r="I11" s="294"/>
      <c r="J11" s="294"/>
      <c r="K11" s="294"/>
      <c r="L11" s="294"/>
    </row>
    <row r="13" spans="1:12" ht="30.75" customHeight="1" x14ac:dyDescent="0.25">
      <c r="A13" s="1"/>
      <c r="B13" s="1"/>
      <c r="C13" s="1"/>
      <c r="D13" s="295" t="s">
        <v>120</v>
      </c>
      <c r="E13" s="295"/>
      <c r="F13" s="295"/>
      <c r="G13" s="296" t="s">
        <v>659</v>
      </c>
      <c r="H13" s="296"/>
      <c r="I13" s="296"/>
      <c r="J13" s="296"/>
      <c r="K13" s="15"/>
    </row>
    <row r="14" spans="1:12" ht="6" customHeight="1" x14ac:dyDescent="0.25"/>
    <row r="15" spans="1:12" ht="6" customHeight="1" x14ac:dyDescent="0.25">
      <c r="A15" s="292"/>
      <c r="B15" s="29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" customHeight="1" x14ac:dyDescent="0.25"/>
    <row r="17" spans="1:12" ht="13.5" customHeight="1" x14ac:dyDescent="0.25">
      <c r="A17" s="1"/>
      <c r="B17" s="1"/>
      <c r="C17" s="1"/>
      <c r="D17" s="298" t="s">
        <v>10</v>
      </c>
      <c r="E17" s="298"/>
      <c r="F17" s="298" t="s">
        <v>121</v>
      </c>
      <c r="G17" s="298"/>
      <c r="H17" s="298"/>
      <c r="I17" s="298"/>
      <c r="J17" s="298"/>
      <c r="K17" s="298"/>
      <c r="L17" s="298"/>
    </row>
    <row r="18" spans="1:12" ht="10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3.5" customHeight="1" x14ac:dyDescent="0.25">
      <c r="A19" s="1"/>
      <c r="B19" s="1"/>
      <c r="C19" s="1"/>
      <c r="D19" s="298" t="s">
        <v>12</v>
      </c>
      <c r="E19" s="298"/>
      <c r="F19" s="298" t="s">
        <v>289</v>
      </c>
      <c r="G19" s="298"/>
      <c r="H19" s="298"/>
      <c r="I19" s="298"/>
      <c r="J19" s="298"/>
      <c r="K19" s="298"/>
      <c r="L19" s="298"/>
    </row>
    <row r="20" spans="1:12" ht="10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2.75" customHeight="1" x14ac:dyDescent="0.25">
      <c r="A21" s="1"/>
      <c r="B21" s="1"/>
      <c r="C21" s="1"/>
      <c r="D21" s="298" t="s">
        <v>13</v>
      </c>
      <c r="E21" s="298"/>
      <c r="F21" s="298" t="s">
        <v>14</v>
      </c>
      <c r="G21" s="298"/>
      <c r="H21" s="298"/>
      <c r="I21" s="298"/>
      <c r="J21" s="298"/>
      <c r="K21" s="298"/>
      <c r="L21" s="298"/>
    </row>
    <row r="22" spans="1:12" ht="10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3.5" customHeight="1" x14ac:dyDescent="0.25">
      <c r="A23" s="1"/>
      <c r="B23" s="1"/>
      <c r="C23" s="1"/>
      <c r="D23" s="298" t="s">
        <v>15</v>
      </c>
      <c r="E23" s="298"/>
      <c r="F23" s="298" t="s">
        <v>122</v>
      </c>
      <c r="G23" s="298"/>
      <c r="H23" s="298"/>
      <c r="I23" s="298"/>
      <c r="J23" s="298"/>
      <c r="K23" s="298"/>
      <c r="L23" s="298"/>
    </row>
    <row r="24" spans="1:12" ht="12.75" customHeight="1" x14ac:dyDescent="0.25">
      <c r="A24" s="1"/>
      <c r="B24" s="298" t="s">
        <v>123</v>
      </c>
      <c r="C24" s="298"/>
      <c r="D24" s="298"/>
      <c r="E24" s="298"/>
      <c r="F24" s="1"/>
      <c r="G24" s="1"/>
      <c r="H24" s="1"/>
      <c r="I24" s="1"/>
      <c r="J24" s="1"/>
      <c r="K24" s="1"/>
      <c r="L24" s="1"/>
    </row>
    <row r="25" spans="1:12" ht="7.5" customHeight="1" x14ac:dyDescent="0.25">
      <c r="A25" s="1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</row>
    <row r="26" spans="1:12" ht="13.5" customHeight="1" x14ac:dyDescent="0.25">
      <c r="A26" s="1"/>
      <c r="B26" s="1"/>
      <c r="C26" s="17"/>
      <c r="D26" s="298" t="s">
        <v>17</v>
      </c>
      <c r="E26" s="298"/>
      <c r="F26" s="298" t="s">
        <v>292</v>
      </c>
      <c r="G26" s="298"/>
      <c r="H26" s="298"/>
      <c r="I26" s="298"/>
      <c r="J26" s="298"/>
      <c r="K26" s="298"/>
      <c r="L26" s="298"/>
    </row>
    <row r="27" spans="1:12" ht="10.5" customHeight="1" x14ac:dyDescent="0.25">
      <c r="A27" s="1"/>
      <c r="B27" s="1"/>
      <c r="C27" s="1"/>
      <c r="D27" s="1"/>
      <c r="E27" s="292"/>
      <c r="F27" s="292"/>
      <c r="G27" s="292"/>
      <c r="H27" s="292"/>
      <c r="I27" s="292"/>
      <c r="J27" s="292"/>
      <c r="K27" s="292"/>
      <c r="L27" s="292"/>
    </row>
    <row r="28" spans="1:12" ht="13.5" customHeight="1" x14ac:dyDescent="0.25">
      <c r="A28" s="1"/>
      <c r="B28" s="1"/>
      <c r="C28" s="395" t="s">
        <v>124</v>
      </c>
      <c r="D28" s="395"/>
      <c r="E28" s="395"/>
      <c r="F28" s="395"/>
      <c r="G28" s="395"/>
      <c r="H28" s="395"/>
      <c r="I28" s="395"/>
      <c r="J28" s="395"/>
      <c r="K28" s="395"/>
      <c r="L28" s="395"/>
    </row>
    <row r="29" spans="1:12" ht="14.25" customHeight="1" x14ac:dyDescent="0.25">
      <c r="A29" s="1"/>
      <c r="B29" s="298" t="s">
        <v>125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98"/>
    </row>
    <row r="30" spans="1:12" ht="10.5" customHeight="1" x14ac:dyDescent="0.25"/>
    <row r="31" spans="1:12" ht="4.5" customHeight="1" x14ac:dyDescent="0.25">
      <c r="A31" s="292"/>
      <c r="B31" s="29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4.5" customHeight="1" x14ac:dyDescent="0.25"/>
    <row r="33" spans="1:13" ht="18.75" customHeight="1" thickBot="1" x14ac:dyDescent="0.3">
      <c r="A33" s="1"/>
      <c r="B33" s="416" t="s">
        <v>21</v>
      </c>
      <c r="C33" s="416"/>
      <c r="D33" s="416"/>
      <c r="E33" s="416"/>
      <c r="F33" s="330" t="s">
        <v>126</v>
      </c>
      <c r="G33" s="330"/>
      <c r="H33" s="330"/>
    </row>
    <row r="34" spans="1:13" ht="10.5" customHeight="1" x14ac:dyDescent="0.25"/>
    <row r="35" spans="1:13" ht="10.5" customHeight="1" x14ac:dyDescent="0.25">
      <c r="A35" s="292"/>
      <c r="B35" s="29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ht="14.25" customHeight="1" x14ac:dyDescent="0.25">
      <c r="A36" s="1"/>
      <c r="B36" s="402" t="s">
        <v>662</v>
      </c>
      <c r="C36" s="402"/>
      <c r="D36" s="402"/>
      <c r="E36" s="402"/>
      <c r="F36" s="402"/>
      <c r="G36" s="402"/>
      <c r="H36" s="402"/>
      <c r="I36" s="402"/>
      <c r="J36" s="402"/>
      <c r="K36" s="1"/>
      <c r="L36" s="1"/>
    </row>
    <row r="37" spans="1:13" ht="2.25" customHeight="1" x14ac:dyDescent="0.25"/>
    <row r="38" spans="1:13" ht="15.75" thickBot="1" x14ac:dyDescent="0.3">
      <c r="A38" s="1"/>
      <c r="B38" s="403"/>
      <c r="C38" s="403"/>
      <c r="D38" s="403"/>
      <c r="E38" s="1"/>
      <c r="F38" s="1"/>
      <c r="G38" s="1"/>
      <c r="H38" s="1"/>
      <c r="I38" s="404" t="s">
        <v>23</v>
      </c>
      <c r="J38" s="404"/>
    </row>
    <row r="39" spans="1:13" ht="20.25" customHeight="1" x14ac:dyDescent="0.25">
      <c r="A39" s="403"/>
      <c r="B39" s="313" t="s">
        <v>127</v>
      </c>
      <c r="C39" s="314"/>
      <c r="D39" s="314"/>
      <c r="E39" s="314"/>
      <c r="F39" s="315"/>
      <c r="G39" s="29" t="s">
        <v>25</v>
      </c>
      <c r="H39" s="319" t="s">
        <v>128</v>
      </c>
      <c r="I39" s="321" t="s">
        <v>129</v>
      </c>
      <c r="J39" s="403"/>
    </row>
    <row r="40" spans="1:13" ht="15.75" thickBot="1" x14ac:dyDescent="0.3">
      <c r="A40" s="403"/>
      <c r="B40" s="316"/>
      <c r="C40" s="317"/>
      <c r="D40" s="317"/>
      <c r="E40" s="317"/>
      <c r="F40" s="318"/>
      <c r="G40" s="27" t="s">
        <v>26</v>
      </c>
      <c r="H40" s="320"/>
      <c r="I40" s="322"/>
      <c r="J40" s="403"/>
    </row>
    <row r="41" spans="1:13" ht="15.75" thickBot="1" x14ac:dyDescent="0.3">
      <c r="A41" s="1"/>
      <c r="B41" s="300">
        <v>1</v>
      </c>
      <c r="C41" s="301"/>
      <c r="D41" s="301"/>
      <c r="E41" s="301"/>
      <c r="F41" s="302"/>
      <c r="G41" s="3">
        <v>2</v>
      </c>
      <c r="H41" s="3">
        <v>3</v>
      </c>
      <c r="I41" s="30">
        <v>4</v>
      </c>
      <c r="J41" s="1"/>
    </row>
    <row r="42" spans="1:13" ht="15.75" thickBot="1" x14ac:dyDescent="0.3">
      <c r="A42" s="1"/>
      <c r="B42" s="396" t="s">
        <v>130</v>
      </c>
      <c r="C42" s="397"/>
      <c r="D42" s="397"/>
      <c r="E42" s="397"/>
      <c r="F42" s="398"/>
      <c r="G42" s="6">
        <v>10</v>
      </c>
      <c r="H42" s="145">
        <f>ОСВ!M128/1000</f>
        <v>1273428.61626</v>
      </c>
      <c r="I42" s="152">
        <v>0</v>
      </c>
      <c r="J42" s="1"/>
    </row>
    <row r="43" spans="1:13" ht="15.75" thickBot="1" x14ac:dyDescent="0.3">
      <c r="A43" s="1"/>
      <c r="B43" s="399" t="s">
        <v>131</v>
      </c>
      <c r="C43" s="400"/>
      <c r="D43" s="400"/>
      <c r="E43" s="400"/>
      <c r="F43" s="401"/>
      <c r="G43" s="6">
        <v>11</v>
      </c>
      <c r="H43" s="146">
        <f>ОСВ!M136/1000</f>
        <v>481131.15084000002</v>
      </c>
      <c r="I43" s="152">
        <v>0</v>
      </c>
      <c r="J43" s="1"/>
    </row>
    <row r="44" spans="1:13" ht="15.75" thickBot="1" x14ac:dyDescent="0.3">
      <c r="A44" s="1"/>
      <c r="B44" s="396" t="s">
        <v>132</v>
      </c>
      <c r="C44" s="397"/>
      <c r="D44" s="397"/>
      <c r="E44" s="397"/>
      <c r="F44" s="398"/>
      <c r="G44" s="10">
        <v>12</v>
      </c>
      <c r="H44" s="137">
        <f>H42-H43</f>
        <v>792297.46542000002</v>
      </c>
      <c r="I44" s="152">
        <v>0</v>
      </c>
      <c r="J44" s="1"/>
    </row>
    <row r="45" spans="1:13" ht="15.75" thickBot="1" x14ac:dyDescent="0.3">
      <c r="A45" s="1"/>
      <c r="B45" s="399" t="s">
        <v>133</v>
      </c>
      <c r="C45" s="400"/>
      <c r="D45" s="400"/>
      <c r="E45" s="400"/>
      <c r="F45" s="401"/>
      <c r="G45" s="6">
        <v>13</v>
      </c>
      <c r="H45" s="145">
        <f>ОСВ!G138/1000</f>
        <v>200687.05843</v>
      </c>
      <c r="I45" s="152">
        <v>0</v>
      </c>
      <c r="J45" s="1"/>
    </row>
    <row r="46" spans="1:13" ht="15.75" thickBot="1" x14ac:dyDescent="0.3">
      <c r="A46" s="1"/>
      <c r="B46" s="396" t="s">
        <v>134</v>
      </c>
      <c r="C46" s="397"/>
      <c r="D46" s="397"/>
      <c r="E46" s="397"/>
      <c r="F46" s="398"/>
      <c r="G46" s="6">
        <v>14</v>
      </c>
      <c r="H46" s="145">
        <f>ОСВ!G140/1000</f>
        <v>117879.51753</v>
      </c>
      <c r="I46" s="174">
        <v>25080</v>
      </c>
      <c r="J46" s="1"/>
      <c r="M46" s="19">
        <f>ОСВ!I105</f>
        <v>21815693.600000001</v>
      </c>
    </row>
    <row r="47" spans="1:13" ht="24" customHeight="1" thickBot="1" x14ac:dyDescent="0.3">
      <c r="A47" s="1"/>
      <c r="B47" s="405" t="s">
        <v>135</v>
      </c>
      <c r="C47" s="406"/>
      <c r="D47" s="406"/>
      <c r="E47" s="406"/>
      <c r="F47" s="407"/>
      <c r="G47" s="10">
        <v>20</v>
      </c>
      <c r="H47" s="147">
        <f>H44-H45-H46</f>
        <v>473730.88946000003</v>
      </c>
      <c r="I47" s="147">
        <f>I44-I45-I46</f>
        <v>-25080</v>
      </c>
      <c r="J47" s="1"/>
      <c r="M47" s="23">
        <f>M44-M45-M46</f>
        <v>-21815693.600000001</v>
      </c>
    </row>
    <row r="48" spans="1:13" ht="15.75" thickBot="1" x14ac:dyDescent="0.3">
      <c r="A48" s="1"/>
      <c r="B48" s="396" t="s">
        <v>136</v>
      </c>
      <c r="C48" s="397"/>
      <c r="D48" s="397"/>
      <c r="E48" s="397"/>
      <c r="F48" s="398"/>
      <c r="G48" s="6">
        <v>21</v>
      </c>
      <c r="H48" s="145">
        <f>ОСВ!I130/1000</f>
        <v>1890.2928400000001</v>
      </c>
      <c r="I48" s="145">
        <v>1889</v>
      </c>
      <c r="J48" s="1"/>
      <c r="M48" s="19">
        <f>ОСВ!I98</f>
        <v>961595398.38</v>
      </c>
    </row>
    <row r="49" spans="1:13" ht="15.75" thickBot="1" x14ac:dyDescent="0.3">
      <c r="A49" s="1"/>
      <c r="B49" s="396" t="s">
        <v>137</v>
      </c>
      <c r="C49" s="397"/>
      <c r="D49" s="397"/>
      <c r="E49" s="397"/>
      <c r="F49" s="398"/>
      <c r="G49" s="6">
        <v>22</v>
      </c>
      <c r="H49" s="145">
        <f>ОСВ!G142/1000</f>
        <v>4998.8273399999998</v>
      </c>
      <c r="I49" s="145">
        <v>191</v>
      </c>
      <c r="J49" s="1"/>
      <c r="M49" s="19">
        <f>ОСВ!G106</f>
        <v>14711340.630000001</v>
      </c>
    </row>
    <row r="50" spans="1:13" ht="48" customHeight="1" thickBot="1" x14ac:dyDescent="0.3">
      <c r="A50" s="1"/>
      <c r="B50" s="396" t="s">
        <v>138</v>
      </c>
      <c r="C50" s="397"/>
      <c r="D50" s="397"/>
      <c r="E50" s="397"/>
      <c r="F50" s="398"/>
      <c r="G50" s="6">
        <v>23</v>
      </c>
      <c r="H50" s="151" t="s">
        <v>32</v>
      </c>
      <c r="I50" s="145">
        <v>0</v>
      </c>
      <c r="J50" s="1"/>
    </row>
    <row r="51" spans="1:13" ht="15.75" thickBot="1" x14ac:dyDescent="0.3">
      <c r="A51" s="1"/>
      <c r="B51" s="396" t="s">
        <v>139</v>
      </c>
      <c r="C51" s="397"/>
      <c r="D51" s="397"/>
      <c r="E51" s="397"/>
      <c r="F51" s="398"/>
      <c r="G51" s="6">
        <v>24</v>
      </c>
      <c r="H51" s="145"/>
      <c r="I51" s="145">
        <v>84363</v>
      </c>
      <c r="J51" s="1"/>
      <c r="M51" s="19">
        <f>ОСВ!I100</f>
        <v>9568740.2200000007</v>
      </c>
    </row>
    <row r="52" spans="1:13" ht="15.75" thickBot="1" x14ac:dyDescent="0.3">
      <c r="A52" s="1"/>
      <c r="B52" s="396" t="s">
        <v>140</v>
      </c>
      <c r="C52" s="397"/>
      <c r="D52" s="397"/>
      <c r="E52" s="397"/>
      <c r="F52" s="398"/>
      <c r="G52" s="6">
        <v>25</v>
      </c>
      <c r="H52" s="145">
        <f>(ОСВ!M147+ОСВ!I145+ОСВ!M142)/1000</f>
        <v>42544.639850000007</v>
      </c>
      <c r="I52" s="145">
        <v>86083</v>
      </c>
      <c r="J52" s="1"/>
      <c r="M52" s="19">
        <f>85986924.9+96549</f>
        <v>86083473.900000006</v>
      </c>
    </row>
    <row r="53" spans="1:13" ht="24" customHeight="1" thickBot="1" x14ac:dyDescent="0.3">
      <c r="A53" s="1"/>
      <c r="B53" s="396" t="s">
        <v>141</v>
      </c>
      <c r="C53" s="397"/>
      <c r="D53" s="397"/>
      <c r="E53" s="397"/>
      <c r="F53" s="398"/>
      <c r="G53" s="10">
        <v>100</v>
      </c>
      <c r="H53" s="147">
        <f>H47+H48-H49+H51-H52</f>
        <v>428077.71510999999</v>
      </c>
      <c r="I53" s="147">
        <f>I47+I48-I49+I51-I52</f>
        <v>-25102</v>
      </c>
      <c r="J53" s="1"/>
      <c r="M53" s="23">
        <f>M47+M48-M49+M51-M52</f>
        <v>848553630.47000003</v>
      </c>
    </row>
    <row r="54" spans="1:13" ht="15.75" thickBot="1" x14ac:dyDescent="0.3">
      <c r="A54" s="1"/>
      <c r="B54" s="396" t="s">
        <v>142</v>
      </c>
      <c r="C54" s="397"/>
      <c r="D54" s="397"/>
      <c r="E54" s="397"/>
      <c r="F54" s="398"/>
      <c r="G54" s="6">
        <v>101</v>
      </c>
      <c r="H54" s="152">
        <v>0</v>
      </c>
      <c r="I54" s="33"/>
      <c r="J54" s="1"/>
    </row>
    <row r="55" spans="1:13" ht="36" customHeight="1" thickBot="1" x14ac:dyDescent="0.3">
      <c r="A55" s="1"/>
      <c r="B55" s="396" t="s">
        <v>143</v>
      </c>
      <c r="C55" s="397"/>
      <c r="D55" s="397"/>
      <c r="E55" s="397"/>
      <c r="F55" s="398"/>
      <c r="G55" s="10">
        <v>200</v>
      </c>
      <c r="H55" s="147">
        <f>H53+H54</f>
        <v>428077.71510999999</v>
      </c>
      <c r="I55" s="178">
        <f>I53+I54</f>
        <v>-25102</v>
      </c>
      <c r="J55" s="1"/>
      <c r="M55" s="23">
        <f>M53+M54</f>
        <v>848553630.47000003</v>
      </c>
    </row>
    <row r="56" spans="1:13" ht="24" customHeight="1" thickBot="1" x14ac:dyDescent="0.3">
      <c r="A56" s="1"/>
      <c r="B56" s="396" t="s">
        <v>144</v>
      </c>
      <c r="C56" s="397"/>
      <c r="D56" s="397"/>
      <c r="E56" s="397"/>
      <c r="F56" s="398"/>
      <c r="G56" s="6">
        <v>201</v>
      </c>
      <c r="H56" s="152">
        <v>0</v>
      </c>
      <c r="I56" s="145" t="s">
        <v>32</v>
      </c>
      <c r="J56" s="1"/>
    </row>
    <row r="57" spans="1:13" ht="24" customHeight="1" thickBot="1" x14ac:dyDescent="0.3">
      <c r="A57" s="1"/>
      <c r="B57" s="396" t="s">
        <v>145</v>
      </c>
      <c r="C57" s="397"/>
      <c r="D57" s="397"/>
      <c r="E57" s="397"/>
      <c r="F57" s="398"/>
      <c r="G57" s="10">
        <v>300</v>
      </c>
      <c r="H57" s="147">
        <f>H55+H56</f>
        <v>428077.71510999999</v>
      </c>
      <c r="I57" s="178">
        <f>SUM(I55:I56)</f>
        <v>-25102</v>
      </c>
      <c r="J57" s="1"/>
      <c r="M57" s="23">
        <f>M55+M56</f>
        <v>848553630.47000003</v>
      </c>
    </row>
    <row r="58" spans="1:13" ht="15.75" thickBot="1" x14ac:dyDescent="0.3">
      <c r="A58" s="1"/>
      <c r="B58" s="396" t="s">
        <v>146</v>
      </c>
      <c r="C58" s="397"/>
      <c r="D58" s="397"/>
      <c r="E58" s="397"/>
      <c r="F58" s="398"/>
      <c r="G58" s="6"/>
      <c r="H58" s="145" t="s">
        <v>32</v>
      </c>
      <c r="I58" s="33" t="s">
        <v>32</v>
      </c>
      <c r="J58" s="1"/>
    </row>
    <row r="59" spans="1:13" ht="15.75" thickBot="1" x14ac:dyDescent="0.3">
      <c r="A59" s="1"/>
      <c r="B59" s="396" t="s">
        <v>147</v>
      </c>
      <c r="C59" s="397"/>
      <c r="D59" s="397"/>
      <c r="E59" s="397"/>
      <c r="F59" s="398"/>
      <c r="G59" s="6"/>
      <c r="H59" s="145" t="s">
        <v>32</v>
      </c>
      <c r="I59" s="33" t="s">
        <v>32</v>
      </c>
      <c r="J59" s="1"/>
    </row>
    <row r="60" spans="1:13" ht="15.75" thickBot="1" x14ac:dyDescent="0.3">
      <c r="A60" s="1"/>
      <c r="B60" s="396" t="s">
        <v>148</v>
      </c>
      <c r="C60" s="397"/>
      <c r="D60" s="397"/>
      <c r="E60" s="397"/>
      <c r="F60" s="398"/>
      <c r="G60" s="10">
        <v>400</v>
      </c>
      <c r="H60" s="147" t="s">
        <v>32</v>
      </c>
      <c r="I60" s="34" t="s">
        <v>32</v>
      </c>
      <c r="J60" s="1"/>
    </row>
    <row r="61" spans="1:13" ht="15.75" thickBot="1" x14ac:dyDescent="0.3">
      <c r="A61" s="1"/>
      <c r="B61" s="396" t="s">
        <v>149</v>
      </c>
      <c r="C61" s="397"/>
      <c r="D61" s="397"/>
      <c r="E61" s="397"/>
      <c r="F61" s="398"/>
      <c r="G61" s="6"/>
      <c r="H61" s="145"/>
      <c r="I61" s="33"/>
      <c r="J61" s="1"/>
    </row>
    <row r="62" spans="1:13" ht="36" customHeight="1" thickBot="1" x14ac:dyDescent="0.3">
      <c r="A62" s="1"/>
      <c r="B62" s="408" t="s">
        <v>150</v>
      </c>
      <c r="C62" s="409"/>
      <c r="D62" s="409"/>
      <c r="E62" s="409"/>
      <c r="F62" s="410"/>
      <c r="G62" s="42">
        <v>410</v>
      </c>
      <c r="H62" s="148" t="s">
        <v>32</v>
      </c>
      <c r="I62" s="43" t="s">
        <v>32</v>
      </c>
      <c r="J62" s="1"/>
    </row>
    <row r="63" spans="1:13" ht="48" customHeight="1" thickBot="1" x14ac:dyDescent="0.3">
      <c r="A63" s="1"/>
      <c r="B63" s="411" t="s">
        <v>151</v>
      </c>
      <c r="C63" s="412"/>
      <c r="D63" s="412"/>
      <c r="E63" s="412"/>
      <c r="F63" s="413"/>
      <c r="G63" s="44">
        <v>411</v>
      </c>
      <c r="H63" s="149" t="s">
        <v>32</v>
      </c>
      <c r="I63" s="45" t="s">
        <v>32</v>
      </c>
      <c r="J63" s="1"/>
    </row>
    <row r="64" spans="1:13" ht="24" customHeight="1" thickBot="1" x14ac:dyDescent="0.3">
      <c r="A64" s="1"/>
      <c r="B64" s="396" t="s">
        <v>152</v>
      </c>
      <c r="C64" s="397"/>
      <c r="D64" s="397"/>
      <c r="E64" s="397"/>
      <c r="F64" s="398"/>
      <c r="G64" s="6">
        <v>412</v>
      </c>
      <c r="H64" s="145" t="s">
        <v>32</v>
      </c>
      <c r="I64" s="33" t="s">
        <v>32</v>
      </c>
      <c r="J64" s="1"/>
    </row>
    <row r="65" spans="1:18" ht="15.75" thickBot="1" x14ac:dyDescent="0.3">
      <c r="A65" s="1"/>
      <c r="B65" s="396" t="s">
        <v>153</v>
      </c>
      <c r="C65" s="397"/>
      <c r="D65" s="397"/>
      <c r="E65" s="397"/>
      <c r="F65" s="398"/>
      <c r="G65" s="6">
        <v>413</v>
      </c>
      <c r="H65" s="145" t="s">
        <v>32</v>
      </c>
      <c r="I65" s="33" t="s">
        <v>32</v>
      </c>
      <c r="J65" s="1"/>
    </row>
    <row r="66" spans="1:18" ht="24" customHeight="1" thickBot="1" x14ac:dyDescent="0.3">
      <c r="A66" s="1"/>
      <c r="B66" s="396" t="s">
        <v>154</v>
      </c>
      <c r="C66" s="397"/>
      <c r="D66" s="397"/>
      <c r="E66" s="397"/>
      <c r="F66" s="398"/>
      <c r="G66" s="6">
        <v>414</v>
      </c>
      <c r="H66" s="145" t="s">
        <v>32</v>
      </c>
      <c r="I66" s="33" t="s">
        <v>32</v>
      </c>
      <c r="J66" s="1"/>
    </row>
    <row r="67" spans="1:18" ht="24" customHeight="1" thickBot="1" x14ac:dyDescent="0.3">
      <c r="A67" s="1"/>
      <c r="B67" s="396" t="s">
        <v>155</v>
      </c>
      <c r="C67" s="397"/>
      <c r="D67" s="397"/>
      <c r="E67" s="397"/>
      <c r="F67" s="398"/>
      <c r="G67" s="6">
        <v>415</v>
      </c>
      <c r="H67" s="145" t="s">
        <v>32</v>
      </c>
      <c r="I67" s="33" t="s">
        <v>32</v>
      </c>
      <c r="J67" s="1"/>
    </row>
    <row r="68" spans="1:18" ht="15.75" thickBot="1" x14ac:dyDescent="0.3">
      <c r="A68" s="1"/>
      <c r="B68" s="396" t="s">
        <v>156</v>
      </c>
      <c r="C68" s="397"/>
      <c r="D68" s="397"/>
      <c r="E68" s="397"/>
      <c r="F68" s="398"/>
      <c r="G68" s="6">
        <v>416</v>
      </c>
      <c r="H68" s="145" t="s">
        <v>32</v>
      </c>
      <c r="I68" s="33" t="s">
        <v>32</v>
      </c>
      <c r="J68" s="1"/>
    </row>
    <row r="69" spans="1:18" ht="24" customHeight="1" thickBot="1" x14ac:dyDescent="0.3">
      <c r="A69" s="1"/>
      <c r="B69" s="396" t="s">
        <v>157</v>
      </c>
      <c r="C69" s="397"/>
      <c r="D69" s="397"/>
      <c r="E69" s="397"/>
      <c r="F69" s="398"/>
      <c r="G69" s="6">
        <v>417</v>
      </c>
      <c r="H69" s="145" t="s">
        <v>32</v>
      </c>
      <c r="I69" s="33" t="s">
        <v>32</v>
      </c>
      <c r="J69" s="1"/>
    </row>
    <row r="70" spans="1:18" ht="24" customHeight="1" thickBot="1" x14ac:dyDescent="0.3">
      <c r="A70" s="1"/>
      <c r="B70" s="396" t="s">
        <v>158</v>
      </c>
      <c r="C70" s="397"/>
      <c r="D70" s="397"/>
      <c r="E70" s="397"/>
      <c r="F70" s="398"/>
      <c r="G70" s="6">
        <v>418</v>
      </c>
      <c r="H70" s="145" t="s">
        <v>32</v>
      </c>
      <c r="I70" s="33" t="s">
        <v>32</v>
      </c>
      <c r="J70" s="1"/>
    </row>
    <row r="71" spans="1:18" ht="48" customHeight="1" thickBot="1" x14ac:dyDescent="0.3">
      <c r="A71" s="1"/>
      <c r="B71" s="396" t="s">
        <v>159</v>
      </c>
      <c r="C71" s="397"/>
      <c r="D71" s="397"/>
      <c r="E71" s="397"/>
      <c r="F71" s="398"/>
      <c r="G71" s="6">
        <v>420</v>
      </c>
      <c r="H71" s="145" t="s">
        <v>32</v>
      </c>
      <c r="I71" s="33" t="s">
        <v>32</v>
      </c>
      <c r="J71" s="1"/>
    </row>
    <row r="72" spans="1:18" ht="28.5" customHeight="1" thickBot="1" x14ac:dyDescent="0.3">
      <c r="A72" s="1"/>
      <c r="B72" s="326" t="s">
        <v>160</v>
      </c>
      <c r="C72" s="327"/>
      <c r="D72" s="327"/>
      <c r="E72" s="327"/>
      <c r="F72" s="328"/>
      <c r="G72" s="5">
        <v>431</v>
      </c>
      <c r="H72" s="150" t="s">
        <v>32</v>
      </c>
      <c r="I72" s="32" t="s">
        <v>32</v>
      </c>
      <c r="J72" s="1"/>
    </row>
    <row r="73" spans="1:18" ht="36" customHeight="1" thickBot="1" x14ac:dyDescent="0.3">
      <c r="A73" s="1"/>
      <c r="B73" s="396" t="s">
        <v>151</v>
      </c>
      <c r="C73" s="397"/>
      <c r="D73" s="397"/>
      <c r="E73" s="397"/>
      <c r="F73" s="398"/>
      <c r="G73" s="6">
        <v>432</v>
      </c>
      <c r="H73" s="145" t="s">
        <v>32</v>
      </c>
      <c r="I73" s="33" t="s">
        <v>32</v>
      </c>
      <c r="J73" s="1"/>
    </row>
    <row r="74" spans="1:18" ht="23.25" customHeight="1" thickBot="1" x14ac:dyDescent="0.3">
      <c r="A74" s="1"/>
      <c r="B74" s="396" t="s">
        <v>161</v>
      </c>
      <c r="C74" s="397"/>
      <c r="D74" s="397"/>
      <c r="E74" s="397"/>
      <c r="F74" s="398"/>
      <c r="G74" s="6">
        <v>433</v>
      </c>
      <c r="H74" s="145" t="s">
        <v>32</v>
      </c>
      <c r="I74" s="33" t="s">
        <v>32</v>
      </c>
      <c r="J74" s="1"/>
    </row>
    <row r="75" spans="1:18" ht="24.75" customHeight="1" thickBot="1" x14ac:dyDescent="0.3">
      <c r="A75" s="1"/>
      <c r="B75" s="396" t="s">
        <v>158</v>
      </c>
      <c r="C75" s="397"/>
      <c r="D75" s="397"/>
      <c r="E75" s="397"/>
      <c r="F75" s="398"/>
      <c r="G75" s="6">
        <v>434</v>
      </c>
      <c r="H75" s="145" t="s">
        <v>32</v>
      </c>
      <c r="I75" s="33" t="s">
        <v>32</v>
      </c>
      <c r="J75" s="1"/>
    </row>
    <row r="76" spans="1:18" ht="24" customHeight="1" thickBot="1" x14ac:dyDescent="0.3">
      <c r="A76" s="1"/>
      <c r="B76" s="396" t="s">
        <v>162</v>
      </c>
      <c r="C76" s="397"/>
      <c r="D76" s="397"/>
      <c r="E76" s="397"/>
      <c r="F76" s="398"/>
      <c r="G76" s="6">
        <v>435</v>
      </c>
      <c r="H76" s="145" t="s">
        <v>32</v>
      </c>
      <c r="I76" s="33" t="s">
        <v>32</v>
      </c>
      <c r="J76" s="1"/>
    </row>
    <row r="77" spans="1:18" ht="59.25" customHeight="1" thickBot="1" x14ac:dyDescent="0.3">
      <c r="A77" s="1"/>
      <c r="B77" s="396" t="s">
        <v>163</v>
      </c>
      <c r="C77" s="397"/>
      <c r="D77" s="397"/>
      <c r="E77" s="397"/>
      <c r="F77" s="398"/>
      <c r="G77" s="10">
        <v>440</v>
      </c>
      <c r="H77" s="151">
        <v>0</v>
      </c>
      <c r="I77" s="34" t="s">
        <v>32</v>
      </c>
      <c r="J77" s="1"/>
      <c r="R77" s="172"/>
    </row>
    <row r="78" spans="1:18" ht="15.75" thickBot="1" x14ac:dyDescent="0.3">
      <c r="A78" s="1"/>
      <c r="B78" s="396" t="s">
        <v>164</v>
      </c>
      <c r="C78" s="397"/>
      <c r="D78" s="397"/>
      <c r="E78" s="397"/>
      <c r="F78" s="398"/>
      <c r="G78" s="10">
        <v>500</v>
      </c>
      <c r="H78" s="147">
        <f>H77+H57</f>
        <v>428077.71510999999</v>
      </c>
      <c r="I78" s="178">
        <f>I57</f>
        <v>-25102</v>
      </c>
      <c r="J78" s="1"/>
    </row>
    <row r="79" spans="1:18" ht="15.75" thickBot="1" x14ac:dyDescent="0.3">
      <c r="A79" s="1"/>
      <c r="B79" s="396" t="s">
        <v>165</v>
      </c>
      <c r="C79" s="397"/>
      <c r="D79" s="397"/>
      <c r="E79" s="397"/>
      <c r="F79" s="398"/>
      <c r="G79" s="10"/>
      <c r="H79" s="145"/>
      <c r="I79" s="33"/>
      <c r="J79" s="1"/>
    </row>
    <row r="80" spans="1:18" ht="15.75" thickBot="1" x14ac:dyDescent="0.3">
      <c r="A80" s="1"/>
      <c r="B80" s="396" t="s">
        <v>146</v>
      </c>
      <c r="C80" s="397"/>
      <c r="D80" s="397"/>
      <c r="E80" s="397"/>
      <c r="F80" s="398"/>
      <c r="G80" s="6"/>
      <c r="H80" s="145" t="s">
        <v>32</v>
      </c>
      <c r="I80" s="33" t="s">
        <v>32</v>
      </c>
      <c r="J80" s="1"/>
    </row>
    <row r="81" spans="1:12" ht="15.75" thickBot="1" x14ac:dyDescent="0.3">
      <c r="A81" s="1"/>
      <c r="B81" s="396" t="s">
        <v>166</v>
      </c>
      <c r="C81" s="397"/>
      <c r="D81" s="397"/>
      <c r="E81" s="397"/>
      <c r="F81" s="398"/>
      <c r="G81" s="10"/>
      <c r="H81" s="145" t="s">
        <v>32</v>
      </c>
      <c r="I81" s="33" t="s">
        <v>32</v>
      </c>
      <c r="J81" s="1"/>
    </row>
    <row r="82" spans="1:12" ht="15.75" thickBot="1" x14ac:dyDescent="0.3">
      <c r="A82" s="1"/>
      <c r="B82" s="396" t="s">
        <v>167</v>
      </c>
      <c r="C82" s="397"/>
      <c r="D82" s="397"/>
      <c r="E82" s="397"/>
      <c r="F82" s="398"/>
      <c r="G82" s="10">
        <v>600</v>
      </c>
      <c r="H82" s="171">
        <f>H78/5500000*1000</f>
        <v>77.832311838181823</v>
      </c>
      <c r="I82" s="173">
        <f>I78/1060000*1000</f>
        <v>-23.681132075471698</v>
      </c>
      <c r="J82" s="1"/>
    </row>
    <row r="83" spans="1:12" ht="15.75" thickBot="1" x14ac:dyDescent="0.3">
      <c r="A83" s="1"/>
      <c r="B83" s="396" t="s">
        <v>149</v>
      </c>
      <c r="C83" s="397"/>
      <c r="D83" s="397"/>
      <c r="E83" s="397"/>
      <c r="F83" s="398"/>
      <c r="G83" s="6"/>
      <c r="H83" s="145"/>
      <c r="I83" s="34"/>
      <c r="J83" s="1"/>
    </row>
    <row r="84" spans="1:12" ht="15.75" thickBot="1" x14ac:dyDescent="0.3">
      <c r="A84" s="1"/>
      <c r="B84" s="405" t="s">
        <v>168</v>
      </c>
      <c r="C84" s="406"/>
      <c r="D84" s="406"/>
      <c r="E84" s="406"/>
      <c r="F84" s="407"/>
      <c r="G84" s="6"/>
      <c r="H84" s="145" t="s">
        <v>32</v>
      </c>
      <c r="I84" s="34" t="s">
        <v>32</v>
      </c>
      <c r="J84" s="1"/>
    </row>
    <row r="85" spans="1:12" ht="15.75" thickBot="1" x14ac:dyDescent="0.3">
      <c r="A85" s="1"/>
      <c r="B85" s="405" t="s">
        <v>169</v>
      </c>
      <c r="C85" s="406"/>
      <c r="D85" s="406"/>
      <c r="E85" s="406"/>
      <c r="F85" s="407"/>
      <c r="G85" s="6"/>
      <c r="H85" s="171">
        <f>H82</f>
        <v>77.832311838181823</v>
      </c>
      <c r="I85" s="173">
        <f>I82</f>
        <v>-23.681132075471698</v>
      </c>
      <c r="J85" s="1"/>
    </row>
    <row r="86" spans="1:12" ht="15.75" thickBot="1" x14ac:dyDescent="0.3">
      <c r="A86" s="1"/>
      <c r="B86" s="405" t="s">
        <v>170</v>
      </c>
      <c r="C86" s="406"/>
      <c r="D86" s="406"/>
      <c r="E86" s="406"/>
      <c r="F86" s="407"/>
      <c r="G86" s="6"/>
      <c r="H86" s="145" t="s">
        <v>32</v>
      </c>
      <c r="I86" s="33" t="s">
        <v>32</v>
      </c>
      <c r="J86" s="1"/>
    </row>
    <row r="87" spans="1:12" ht="15.75" thickBot="1" x14ac:dyDescent="0.3">
      <c r="A87" s="1"/>
      <c r="B87" s="405" t="s">
        <v>171</v>
      </c>
      <c r="C87" s="406"/>
      <c r="D87" s="406"/>
      <c r="E87" s="406"/>
      <c r="F87" s="407"/>
      <c r="G87" s="6"/>
      <c r="H87" s="145" t="s">
        <v>32</v>
      </c>
      <c r="I87" s="33" t="s">
        <v>32</v>
      </c>
      <c r="J87" s="1"/>
    </row>
    <row r="88" spans="1:12" ht="15.75" thickBot="1" x14ac:dyDescent="0.3">
      <c r="A88" s="1"/>
      <c r="B88" s="405" t="s">
        <v>169</v>
      </c>
      <c r="C88" s="406"/>
      <c r="D88" s="406"/>
      <c r="E88" s="406"/>
      <c r="F88" s="407"/>
      <c r="G88" s="6"/>
      <c r="H88" s="145" t="s">
        <v>32</v>
      </c>
      <c r="I88" s="33" t="s">
        <v>32</v>
      </c>
      <c r="J88" s="1"/>
    </row>
    <row r="89" spans="1:12" ht="15.75" thickBot="1" x14ac:dyDescent="0.3">
      <c r="A89" s="1"/>
      <c r="B89" s="418" t="s">
        <v>170</v>
      </c>
      <c r="C89" s="419"/>
      <c r="D89" s="419"/>
      <c r="E89" s="419"/>
      <c r="F89" s="420"/>
      <c r="G89" s="42"/>
      <c r="H89" s="148" t="s">
        <v>32</v>
      </c>
      <c r="I89" s="43" t="s">
        <v>32</v>
      </c>
      <c r="J89" s="1"/>
    </row>
    <row r="90" spans="1:12" x14ac:dyDescent="0.25">
      <c r="A90" s="1"/>
      <c r="B90" s="1"/>
      <c r="C90" s="1"/>
      <c r="D90" s="403"/>
      <c r="E90" s="403"/>
      <c r="F90" s="403"/>
      <c r="G90" s="1"/>
      <c r="H90" s="1"/>
      <c r="I90" s="16"/>
      <c r="J90" s="1"/>
    </row>
    <row r="92" spans="1:12" x14ac:dyDescent="0.25">
      <c r="A92" s="1"/>
      <c r="B92" s="292"/>
      <c r="C92" s="292"/>
      <c r="D92" s="292"/>
    </row>
    <row r="94" spans="1:12" ht="15.75" customHeight="1" thickBot="1" x14ac:dyDescent="0.3">
      <c r="A94" s="1"/>
      <c r="B94" s="415" t="s">
        <v>108</v>
      </c>
      <c r="C94" s="415"/>
      <c r="D94" s="415"/>
      <c r="E94" s="414" t="s">
        <v>109</v>
      </c>
      <c r="F94" s="414"/>
      <c r="G94" s="414"/>
      <c r="H94" s="1"/>
      <c r="I94" s="417"/>
      <c r="J94" s="417"/>
      <c r="K94" s="417"/>
      <c r="L94" s="417"/>
    </row>
    <row r="95" spans="1:12" ht="15" customHeight="1" x14ac:dyDescent="0.25">
      <c r="A95" s="1"/>
      <c r="B95" s="1"/>
      <c r="C95" s="1"/>
      <c r="E95" s="355" t="s">
        <v>110</v>
      </c>
      <c r="F95" s="355"/>
      <c r="G95" s="355"/>
      <c r="H95" s="1"/>
      <c r="I95" s="355" t="s">
        <v>111</v>
      </c>
      <c r="J95" s="355"/>
      <c r="K95" s="355"/>
      <c r="L95" s="355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24" customHeight="1" thickBot="1" x14ac:dyDescent="0.3">
      <c r="A98" s="415" t="s">
        <v>112</v>
      </c>
      <c r="B98" s="415"/>
      <c r="C98" s="415"/>
      <c r="D98" s="415"/>
      <c r="E98" s="414" t="s">
        <v>113</v>
      </c>
      <c r="F98" s="414"/>
      <c r="G98" s="414"/>
      <c r="H98" s="1"/>
      <c r="I98" s="417"/>
      <c r="J98" s="417"/>
      <c r="K98" s="417"/>
      <c r="L98" s="417"/>
    </row>
    <row r="99" spans="1:12" ht="15" customHeight="1" x14ac:dyDescent="0.25">
      <c r="A99" s="1"/>
      <c r="B99" s="14"/>
      <c r="C99" s="1"/>
      <c r="E99" s="355" t="s">
        <v>110</v>
      </c>
      <c r="F99" s="355"/>
      <c r="G99" s="355"/>
      <c r="H99" s="1"/>
      <c r="I99" s="355" t="s">
        <v>111</v>
      </c>
      <c r="J99" s="355"/>
      <c r="K99" s="355"/>
      <c r="L99" s="355"/>
    </row>
    <row r="100" spans="1:12" ht="3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3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3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292" t="s">
        <v>114</v>
      </c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</row>
  </sheetData>
  <mergeCells count="115">
    <mergeCell ref="E98:G98"/>
    <mergeCell ref="E94:G94"/>
    <mergeCell ref="B94:D94"/>
    <mergeCell ref="A98:D98"/>
    <mergeCell ref="E95:G95"/>
    <mergeCell ref="E99:G99"/>
    <mergeCell ref="I99:L99"/>
    <mergeCell ref="B103:L103"/>
    <mergeCell ref="B33:E33"/>
    <mergeCell ref="I94:L94"/>
    <mergeCell ref="I95:L95"/>
    <mergeCell ref="I98:L98"/>
    <mergeCell ref="B88:F88"/>
    <mergeCell ref="B89:F89"/>
    <mergeCell ref="D90:F90"/>
    <mergeCell ref="B92:D92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B79:F79"/>
    <mergeCell ref="B80:F80"/>
    <mergeCell ref="B81:F81"/>
    <mergeCell ref="B72:F72"/>
    <mergeCell ref="B73:F73"/>
    <mergeCell ref="B74:F74"/>
    <mergeCell ref="B75:F75"/>
    <mergeCell ref="B71:F71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F33:H33"/>
    <mergeCell ref="A35:B35"/>
    <mergeCell ref="B36:J36"/>
    <mergeCell ref="B38:D38"/>
    <mergeCell ref="I38:J38"/>
    <mergeCell ref="A39:A40"/>
    <mergeCell ref="B39:F40"/>
    <mergeCell ref="H39:H40"/>
    <mergeCell ref="I39:I40"/>
    <mergeCell ref="J39:J40"/>
    <mergeCell ref="D26:E26"/>
    <mergeCell ref="F26:L26"/>
    <mergeCell ref="E27:L27"/>
    <mergeCell ref="B29:L29"/>
    <mergeCell ref="A31:B31"/>
    <mergeCell ref="D21:E21"/>
    <mergeCell ref="F21:L21"/>
    <mergeCell ref="D23:E23"/>
    <mergeCell ref="F23:L23"/>
    <mergeCell ref="B24:E24"/>
    <mergeCell ref="B25:L25"/>
    <mergeCell ref="C28:L28"/>
    <mergeCell ref="D13:F13"/>
    <mergeCell ref="G13:J13"/>
    <mergeCell ref="A15:B15"/>
    <mergeCell ref="D17:E17"/>
    <mergeCell ref="F17:L17"/>
    <mergeCell ref="D19:E19"/>
    <mergeCell ref="F19:L19"/>
    <mergeCell ref="G7:G10"/>
    <mergeCell ref="H7:L7"/>
    <mergeCell ref="H8:L8"/>
    <mergeCell ref="H9:L9"/>
    <mergeCell ref="H10:L10"/>
    <mergeCell ref="A11:B11"/>
    <mergeCell ref="H11:L11"/>
    <mergeCell ref="H2:L2"/>
    <mergeCell ref="H3:L3"/>
    <mergeCell ref="H4:L4"/>
    <mergeCell ref="H5:L5"/>
    <mergeCell ref="H6:L6"/>
    <mergeCell ref="A7:B10"/>
    <mergeCell ref="C7:C10"/>
    <mergeCell ref="D7:D10"/>
    <mergeCell ref="E7:E10"/>
    <mergeCell ref="F7:F10"/>
    <mergeCell ref="A2:B6"/>
    <mergeCell ref="C2:C6"/>
    <mergeCell ref="D2:D6"/>
    <mergeCell ref="E2:E6"/>
    <mergeCell ref="F2:F6"/>
    <mergeCell ref="G2:G6"/>
  </mergeCells>
  <pageMargins left="0.9055118110236221" right="0.51181102362204722" top="0.55118110236220474" bottom="0.35433070866141736" header="0.31496062992125984" footer="0.31496062992125984"/>
  <pageSetup paperSize="9" scale="86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D1:BQ94"/>
  <sheetViews>
    <sheetView topLeftCell="A43" zoomScaleNormal="100" workbookViewId="0">
      <selection activeCell="BW59" sqref="BW59"/>
    </sheetView>
  </sheetViews>
  <sheetFormatPr defaultColWidth="9.140625" defaultRowHeight="11.25" x14ac:dyDescent="0.2"/>
  <cols>
    <col min="1" max="1" width="0.85546875" style="18" customWidth="1"/>
    <col min="2" max="2" width="0.7109375" style="18" customWidth="1"/>
    <col min="3" max="3" width="1.28515625" style="18" customWidth="1"/>
    <col min="4" max="4" width="0.42578125" style="18" customWidth="1"/>
    <col min="5" max="5" width="0.5703125" style="18" customWidth="1"/>
    <col min="6" max="6" width="1" style="18" customWidth="1"/>
    <col min="7" max="7" width="0.85546875" style="18" customWidth="1"/>
    <col min="8" max="8" width="1.42578125" style="18" customWidth="1"/>
    <col min="9" max="9" width="0.85546875" style="18" customWidth="1"/>
    <col min="10" max="10" width="1" style="18" customWidth="1"/>
    <col min="11" max="11" width="0.5703125" style="18" customWidth="1"/>
    <col min="12" max="12" width="5.5703125" style="18" customWidth="1"/>
    <col min="13" max="13" width="0.7109375" style="18" customWidth="1"/>
    <col min="14" max="14" width="4.5703125" style="18" customWidth="1"/>
    <col min="15" max="15" width="0.42578125" style="18" customWidth="1"/>
    <col min="16" max="16" width="5.140625" style="18" customWidth="1"/>
    <col min="17" max="17" width="1.28515625" style="18" customWidth="1"/>
    <col min="18" max="18" width="0.140625" style="18" customWidth="1"/>
    <col min="19" max="19" width="1.140625" style="18" customWidth="1"/>
    <col min="20" max="20" width="5.28515625" style="18" customWidth="1"/>
    <col min="21" max="21" width="3" style="18" customWidth="1"/>
    <col min="22" max="22" width="0.5703125" style="18" customWidth="1"/>
    <col min="23" max="23" width="0.28515625" style="18" customWidth="1"/>
    <col min="24" max="24" width="1.140625" style="18" customWidth="1"/>
    <col min="25" max="25" width="7.85546875" style="18" customWidth="1"/>
    <col min="26" max="26" width="8.28515625" style="18" customWidth="1"/>
    <col min="27" max="27" width="0.7109375" style="18" customWidth="1"/>
    <col min="28" max="28" width="7" style="18" customWidth="1"/>
    <col min="29" max="29" width="1.42578125" style="18" customWidth="1"/>
    <col min="30" max="30" width="0.5703125" style="18" customWidth="1"/>
    <col min="31" max="31" width="9.140625" style="18" customWidth="1"/>
    <col min="32" max="32" width="0.42578125" style="18" customWidth="1"/>
    <col min="33" max="33" width="0.5703125" style="18" customWidth="1"/>
    <col min="34" max="34" width="7.5703125" style="18" customWidth="1"/>
    <col min="35" max="35" width="2.5703125" style="18" customWidth="1"/>
    <col min="36" max="36" width="1.140625" style="18" customWidth="1"/>
    <col min="37" max="37" width="2.5703125" style="18" customWidth="1"/>
    <col min="38" max="38" width="2.7109375" style="18" customWidth="1"/>
    <col min="39" max="39" width="4.140625" style="18" customWidth="1"/>
    <col min="40" max="40" width="0.42578125" style="18" customWidth="1"/>
    <col min="41" max="41" width="8.5703125" style="18" customWidth="1"/>
    <col min="42" max="42" width="4.42578125" style="18" customWidth="1"/>
    <col min="43" max="43" width="9.140625" style="18" hidden="1" customWidth="1"/>
    <col min="44" max="44" width="16.7109375" style="153" hidden="1" customWidth="1"/>
    <col min="45" max="51" width="9.140625" style="18" hidden="1" customWidth="1"/>
    <col min="52" max="52" width="13.140625" style="18" hidden="1" customWidth="1"/>
    <col min="53" max="53" width="12.42578125" style="18" hidden="1" customWidth="1"/>
    <col min="54" max="55" width="14.28515625" style="158" hidden="1" customWidth="1"/>
    <col min="56" max="56" width="9.140625" style="18" hidden="1" customWidth="1"/>
    <col min="57" max="57" width="17.28515625" style="18" hidden="1" customWidth="1"/>
    <col min="58" max="58" width="14.28515625" style="18" hidden="1" customWidth="1"/>
    <col min="59" max="59" width="9.140625" style="18" hidden="1" customWidth="1"/>
    <col min="60" max="60" width="13.140625" style="58" hidden="1" customWidth="1"/>
    <col min="61" max="61" width="9.5703125" style="18" hidden="1" customWidth="1"/>
    <col min="62" max="63" width="13.140625" style="58" hidden="1" customWidth="1"/>
    <col min="64" max="64" width="0.7109375" style="18" hidden="1" customWidth="1"/>
    <col min="65" max="65" width="8.42578125" style="18" bestFit="1" customWidth="1"/>
    <col min="66" max="66" width="10.85546875" style="18" hidden="1" customWidth="1"/>
    <col min="67" max="70" width="0" style="18" hidden="1" customWidth="1"/>
    <col min="71" max="254" width="9.140625" style="18"/>
    <col min="255" max="255" width="0.85546875" style="18" customWidth="1"/>
    <col min="256" max="256" width="0.7109375" style="18" customWidth="1"/>
    <col min="257" max="257" width="1.28515625" style="18" customWidth="1"/>
    <col min="258" max="258" width="0.42578125" style="18" customWidth="1"/>
    <col min="259" max="259" width="0.5703125" style="18" customWidth="1"/>
    <col min="260" max="260" width="1" style="18" customWidth="1"/>
    <col min="261" max="261" width="0.85546875" style="18" customWidth="1"/>
    <col min="262" max="262" width="1.42578125" style="18" customWidth="1"/>
    <col min="263" max="263" width="0.85546875" style="18" customWidth="1"/>
    <col min="264" max="264" width="1" style="18" customWidth="1"/>
    <col min="265" max="265" width="0.5703125" style="18" customWidth="1"/>
    <col min="266" max="266" width="5.5703125" style="18" customWidth="1"/>
    <col min="267" max="267" width="0.7109375" style="18" customWidth="1"/>
    <col min="268" max="268" width="4.5703125" style="18" customWidth="1"/>
    <col min="269" max="269" width="0.42578125" style="18" customWidth="1"/>
    <col min="270" max="270" width="5.140625" style="18" customWidth="1"/>
    <col min="271" max="271" width="1.28515625" style="18" customWidth="1"/>
    <col min="272" max="272" width="0.140625" style="18" customWidth="1"/>
    <col min="273" max="273" width="1.140625" style="18" customWidth="1"/>
    <col min="274" max="274" width="5.28515625" style="18" customWidth="1"/>
    <col min="275" max="275" width="3" style="18" customWidth="1"/>
    <col min="276" max="276" width="0.5703125" style="18" customWidth="1"/>
    <col min="277" max="277" width="0.28515625" style="18" customWidth="1"/>
    <col min="278" max="278" width="1.140625" style="18" customWidth="1"/>
    <col min="279" max="279" width="7.85546875" style="18" customWidth="1"/>
    <col min="280" max="280" width="8.28515625" style="18" customWidth="1"/>
    <col min="281" max="281" width="0.7109375" style="18" customWidth="1"/>
    <col min="282" max="282" width="7" style="18" customWidth="1"/>
    <col min="283" max="283" width="1.42578125" style="18" customWidth="1"/>
    <col min="284" max="284" width="0.5703125" style="18" customWidth="1"/>
    <col min="285" max="285" width="9.140625" style="18"/>
    <col min="286" max="286" width="0.42578125" style="18" customWidth="1"/>
    <col min="287" max="287" width="0.5703125" style="18" customWidth="1"/>
    <col min="288" max="288" width="7.5703125" style="18" customWidth="1"/>
    <col min="289" max="289" width="2.5703125" style="18" customWidth="1"/>
    <col min="290" max="290" width="1.140625" style="18" customWidth="1"/>
    <col min="291" max="291" width="2.5703125" style="18" customWidth="1"/>
    <col min="292" max="292" width="2.7109375" style="18" customWidth="1"/>
    <col min="293" max="293" width="4.140625" style="18" customWidth="1"/>
    <col min="294" max="294" width="0.42578125" style="18" customWidth="1"/>
    <col min="295" max="295" width="8.5703125" style="18" customWidth="1"/>
    <col min="296" max="296" width="4.42578125" style="18" customWidth="1"/>
    <col min="297" max="297" width="9.140625" style="18"/>
    <col min="298" max="298" width="12.85546875" style="18" customWidth="1"/>
    <col min="299" max="510" width="9.140625" style="18"/>
    <col min="511" max="511" width="0.85546875" style="18" customWidth="1"/>
    <col min="512" max="512" width="0.7109375" style="18" customWidth="1"/>
    <col min="513" max="513" width="1.28515625" style="18" customWidth="1"/>
    <col min="514" max="514" width="0.42578125" style="18" customWidth="1"/>
    <col min="515" max="515" width="0.5703125" style="18" customWidth="1"/>
    <col min="516" max="516" width="1" style="18" customWidth="1"/>
    <col min="517" max="517" width="0.85546875" style="18" customWidth="1"/>
    <col min="518" max="518" width="1.42578125" style="18" customWidth="1"/>
    <col min="519" max="519" width="0.85546875" style="18" customWidth="1"/>
    <col min="520" max="520" width="1" style="18" customWidth="1"/>
    <col min="521" max="521" width="0.5703125" style="18" customWidth="1"/>
    <col min="522" max="522" width="5.5703125" style="18" customWidth="1"/>
    <col min="523" max="523" width="0.7109375" style="18" customWidth="1"/>
    <col min="524" max="524" width="4.5703125" style="18" customWidth="1"/>
    <col min="525" max="525" width="0.42578125" style="18" customWidth="1"/>
    <col min="526" max="526" width="5.140625" style="18" customWidth="1"/>
    <col min="527" max="527" width="1.28515625" style="18" customWidth="1"/>
    <col min="528" max="528" width="0.140625" style="18" customWidth="1"/>
    <col min="529" max="529" width="1.140625" style="18" customWidth="1"/>
    <col min="530" max="530" width="5.28515625" style="18" customWidth="1"/>
    <col min="531" max="531" width="3" style="18" customWidth="1"/>
    <col min="532" max="532" width="0.5703125" style="18" customWidth="1"/>
    <col min="533" max="533" width="0.28515625" style="18" customWidth="1"/>
    <col min="534" max="534" width="1.140625" style="18" customWidth="1"/>
    <col min="535" max="535" width="7.85546875" style="18" customWidth="1"/>
    <col min="536" max="536" width="8.28515625" style="18" customWidth="1"/>
    <col min="537" max="537" width="0.7109375" style="18" customWidth="1"/>
    <col min="538" max="538" width="7" style="18" customWidth="1"/>
    <col min="539" max="539" width="1.42578125" style="18" customWidth="1"/>
    <col min="540" max="540" width="0.5703125" style="18" customWidth="1"/>
    <col min="541" max="541" width="9.140625" style="18"/>
    <col min="542" max="542" width="0.42578125" style="18" customWidth="1"/>
    <col min="543" max="543" width="0.5703125" style="18" customWidth="1"/>
    <col min="544" max="544" width="7.5703125" style="18" customWidth="1"/>
    <col min="545" max="545" width="2.5703125" style="18" customWidth="1"/>
    <col min="546" max="546" width="1.140625" style="18" customWidth="1"/>
    <col min="547" max="547" width="2.5703125" style="18" customWidth="1"/>
    <col min="548" max="548" width="2.7109375" style="18" customWidth="1"/>
    <col min="549" max="549" width="4.140625" style="18" customWidth="1"/>
    <col min="550" max="550" width="0.42578125" style="18" customWidth="1"/>
    <col min="551" max="551" width="8.5703125" style="18" customWidth="1"/>
    <col min="552" max="552" width="4.42578125" style="18" customWidth="1"/>
    <col min="553" max="553" width="9.140625" style="18"/>
    <col min="554" max="554" width="12.85546875" style="18" customWidth="1"/>
    <col min="555" max="766" width="9.140625" style="18"/>
    <col min="767" max="767" width="0.85546875" style="18" customWidth="1"/>
    <col min="768" max="768" width="0.7109375" style="18" customWidth="1"/>
    <col min="769" max="769" width="1.28515625" style="18" customWidth="1"/>
    <col min="770" max="770" width="0.42578125" style="18" customWidth="1"/>
    <col min="771" max="771" width="0.5703125" style="18" customWidth="1"/>
    <col min="772" max="772" width="1" style="18" customWidth="1"/>
    <col min="773" max="773" width="0.85546875" style="18" customWidth="1"/>
    <col min="774" max="774" width="1.42578125" style="18" customWidth="1"/>
    <col min="775" max="775" width="0.85546875" style="18" customWidth="1"/>
    <col min="776" max="776" width="1" style="18" customWidth="1"/>
    <col min="777" max="777" width="0.5703125" style="18" customWidth="1"/>
    <col min="778" max="778" width="5.5703125" style="18" customWidth="1"/>
    <col min="779" max="779" width="0.7109375" style="18" customWidth="1"/>
    <col min="780" max="780" width="4.5703125" style="18" customWidth="1"/>
    <col min="781" max="781" width="0.42578125" style="18" customWidth="1"/>
    <col min="782" max="782" width="5.140625" style="18" customWidth="1"/>
    <col min="783" max="783" width="1.28515625" style="18" customWidth="1"/>
    <col min="784" max="784" width="0.140625" style="18" customWidth="1"/>
    <col min="785" max="785" width="1.140625" style="18" customWidth="1"/>
    <col min="786" max="786" width="5.28515625" style="18" customWidth="1"/>
    <col min="787" max="787" width="3" style="18" customWidth="1"/>
    <col min="788" max="788" width="0.5703125" style="18" customWidth="1"/>
    <col min="789" max="789" width="0.28515625" style="18" customWidth="1"/>
    <col min="790" max="790" width="1.140625" style="18" customWidth="1"/>
    <col min="791" max="791" width="7.85546875" style="18" customWidth="1"/>
    <col min="792" max="792" width="8.28515625" style="18" customWidth="1"/>
    <col min="793" max="793" width="0.7109375" style="18" customWidth="1"/>
    <col min="794" max="794" width="7" style="18" customWidth="1"/>
    <col min="795" max="795" width="1.42578125" style="18" customWidth="1"/>
    <col min="796" max="796" width="0.5703125" style="18" customWidth="1"/>
    <col min="797" max="797" width="9.140625" style="18"/>
    <col min="798" max="798" width="0.42578125" style="18" customWidth="1"/>
    <col min="799" max="799" width="0.5703125" style="18" customWidth="1"/>
    <col min="800" max="800" width="7.5703125" style="18" customWidth="1"/>
    <col min="801" max="801" width="2.5703125" style="18" customWidth="1"/>
    <col min="802" max="802" width="1.140625" style="18" customWidth="1"/>
    <col min="803" max="803" width="2.5703125" style="18" customWidth="1"/>
    <col min="804" max="804" width="2.7109375" style="18" customWidth="1"/>
    <col min="805" max="805" width="4.140625" style="18" customWidth="1"/>
    <col min="806" max="806" width="0.42578125" style="18" customWidth="1"/>
    <col min="807" max="807" width="8.5703125" style="18" customWidth="1"/>
    <col min="808" max="808" width="4.42578125" style="18" customWidth="1"/>
    <col min="809" max="809" width="9.140625" style="18"/>
    <col min="810" max="810" width="12.85546875" style="18" customWidth="1"/>
    <col min="811" max="1022" width="9.140625" style="18"/>
    <col min="1023" max="1023" width="0.85546875" style="18" customWidth="1"/>
    <col min="1024" max="1024" width="0.7109375" style="18" customWidth="1"/>
    <col min="1025" max="1025" width="1.28515625" style="18" customWidth="1"/>
    <col min="1026" max="1026" width="0.42578125" style="18" customWidth="1"/>
    <col min="1027" max="1027" width="0.5703125" style="18" customWidth="1"/>
    <col min="1028" max="1028" width="1" style="18" customWidth="1"/>
    <col min="1029" max="1029" width="0.85546875" style="18" customWidth="1"/>
    <col min="1030" max="1030" width="1.42578125" style="18" customWidth="1"/>
    <col min="1031" max="1031" width="0.85546875" style="18" customWidth="1"/>
    <col min="1032" max="1032" width="1" style="18" customWidth="1"/>
    <col min="1033" max="1033" width="0.5703125" style="18" customWidth="1"/>
    <col min="1034" max="1034" width="5.5703125" style="18" customWidth="1"/>
    <col min="1035" max="1035" width="0.7109375" style="18" customWidth="1"/>
    <col min="1036" max="1036" width="4.5703125" style="18" customWidth="1"/>
    <col min="1037" max="1037" width="0.42578125" style="18" customWidth="1"/>
    <col min="1038" max="1038" width="5.140625" style="18" customWidth="1"/>
    <col min="1039" max="1039" width="1.28515625" style="18" customWidth="1"/>
    <col min="1040" max="1040" width="0.140625" style="18" customWidth="1"/>
    <col min="1041" max="1041" width="1.140625" style="18" customWidth="1"/>
    <col min="1042" max="1042" width="5.28515625" style="18" customWidth="1"/>
    <col min="1043" max="1043" width="3" style="18" customWidth="1"/>
    <col min="1044" max="1044" width="0.5703125" style="18" customWidth="1"/>
    <col min="1045" max="1045" width="0.28515625" style="18" customWidth="1"/>
    <col min="1046" max="1046" width="1.140625" style="18" customWidth="1"/>
    <col min="1047" max="1047" width="7.85546875" style="18" customWidth="1"/>
    <col min="1048" max="1048" width="8.28515625" style="18" customWidth="1"/>
    <col min="1049" max="1049" width="0.7109375" style="18" customWidth="1"/>
    <col min="1050" max="1050" width="7" style="18" customWidth="1"/>
    <col min="1051" max="1051" width="1.42578125" style="18" customWidth="1"/>
    <col min="1052" max="1052" width="0.5703125" style="18" customWidth="1"/>
    <col min="1053" max="1053" width="9.140625" style="18"/>
    <col min="1054" max="1054" width="0.42578125" style="18" customWidth="1"/>
    <col min="1055" max="1055" width="0.5703125" style="18" customWidth="1"/>
    <col min="1056" max="1056" width="7.5703125" style="18" customWidth="1"/>
    <col min="1057" max="1057" width="2.5703125" style="18" customWidth="1"/>
    <col min="1058" max="1058" width="1.140625" style="18" customWidth="1"/>
    <col min="1059" max="1059" width="2.5703125" style="18" customWidth="1"/>
    <col min="1060" max="1060" width="2.7109375" style="18" customWidth="1"/>
    <col min="1061" max="1061" width="4.140625" style="18" customWidth="1"/>
    <col min="1062" max="1062" width="0.42578125" style="18" customWidth="1"/>
    <col min="1063" max="1063" width="8.5703125" style="18" customWidth="1"/>
    <col min="1064" max="1064" width="4.42578125" style="18" customWidth="1"/>
    <col min="1065" max="1065" width="9.140625" style="18"/>
    <col min="1066" max="1066" width="12.85546875" style="18" customWidth="1"/>
    <col min="1067" max="1278" width="9.140625" style="18"/>
    <col min="1279" max="1279" width="0.85546875" style="18" customWidth="1"/>
    <col min="1280" max="1280" width="0.7109375" style="18" customWidth="1"/>
    <col min="1281" max="1281" width="1.28515625" style="18" customWidth="1"/>
    <col min="1282" max="1282" width="0.42578125" style="18" customWidth="1"/>
    <col min="1283" max="1283" width="0.5703125" style="18" customWidth="1"/>
    <col min="1284" max="1284" width="1" style="18" customWidth="1"/>
    <col min="1285" max="1285" width="0.85546875" style="18" customWidth="1"/>
    <col min="1286" max="1286" width="1.42578125" style="18" customWidth="1"/>
    <col min="1287" max="1287" width="0.85546875" style="18" customWidth="1"/>
    <col min="1288" max="1288" width="1" style="18" customWidth="1"/>
    <col min="1289" max="1289" width="0.5703125" style="18" customWidth="1"/>
    <col min="1290" max="1290" width="5.5703125" style="18" customWidth="1"/>
    <col min="1291" max="1291" width="0.7109375" style="18" customWidth="1"/>
    <col min="1292" max="1292" width="4.5703125" style="18" customWidth="1"/>
    <col min="1293" max="1293" width="0.42578125" style="18" customWidth="1"/>
    <col min="1294" max="1294" width="5.140625" style="18" customWidth="1"/>
    <col min="1295" max="1295" width="1.28515625" style="18" customWidth="1"/>
    <col min="1296" max="1296" width="0.140625" style="18" customWidth="1"/>
    <col min="1297" max="1297" width="1.140625" style="18" customWidth="1"/>
    <col min="1298" max="1298" width="5.28515625" style="18" customWidth="1"/>
    <col min="1299" max="1299" width="3" style="18" customWidth="1"/>
    <col min="1300" max="1300" width="0.5703125" style="18" customWidth="1"/>
    <col min="1301" max="1301" width="0.28515625" style="18" customWidth="1"/>
    <col min="1302" max="1302" width="1.140625" style="18" customWidth="1"/>
    <col min="1303" max="1303" width="7.85546875" style="18" customWidth="1"/>
    <col min="1304" max="1304" width="8.28515625" style="18" customWidth="1"/>
    <col min="1305" max="1305" width="0.7109375" style="18" customWidth="1"/>
    <col min="1306" max="1306" width="7" style="18" customWidth="1"/>
    <col min="1307" max="1307" width="1.42578125" style="18" customWidth="1"/>
    <col min="1308" max="1308" width="0.5703125" style="18" customWidth="1"/>
    <col min="1309" max="1309" width="9.140625" style="18"/>
    <col min="1310" max="1310" width="0.42578125" style="18" customWidth="1"/>
    <col min="1311" max="1311" width="0.5703125" style="18" customWidth="1"/>
    <col min="1312" max="1312" width="7.5703125" style="18" customWidth="1"/>
    <col min="1313" max="1313" width="2.5703125" style="18" customWidth="1"/>
    <col min="1314" max="1314" width="1.140625" style="18" customWidth="1"/>
    <col min="1315" max="1315" width="2.5703125" style="18" customWidth="1"/>
    <col min="1316" max="1316" width="2.7109375" style="18" customWidth="1"/>
    <col min="1317" max="1317" width="4.140625" style="18" customWidth="1"/>
    <col min="1318" max="1318" width="0.42578125" style="18" customWidth="1"/>
    <col min="1319" max="1319" width="8.5703125" style="18" customWidth="1"/>
    <col min="1320" max="1320" width="4.42578125" style="18" customWidth="1"/>
    <col min="1321" max="1321" width="9.140625" style="18"/>
    <col min="1322" max="1322" width="12.85546875" style="18" customWidth="1"/>
    <col min="1323" max="1534" width="9.140625" style="18"/>
    <col min="1535" max="1535" width="0.85546875" style="18" customWidth="1"/>
    <col min="1536" max="1536" width="0.7109375" style="18" customWidth="1"/>
    <col min="1537" max="1537" width="1.28515625" style="18" customWidth="1"/>
    <col min="1538" max="1538" width="0.42578125" style="18" customWidth="1"/>
    <col min="1539" max="1539" width="0.5703125" style="18" customWidth="1"/>
    <col min="1540" max="1540" width="1" style="18" customWidth="1"/>
    <col min="1541" max="1541" width="0.85546875" style="18" customWidth="1"/>
    <col min="1542" max="1542" width="1.42578125" style="18" customWidth="1"/>
    <col min="1543" max="1543" width="0.85546875" style="18" customWidth="1"/>
    <col min="1544" max="1544" width="1" style="18" customWidth="1"/>
    <col min="1545" max="1545" width="0.5703125" style="18" customWidth="1"/>
    <col min="1546" max="1546" width="5.5703125" style="18" customWidth="1"/>
    <col min="1547" max="1547" width="0.7109375" style="18" customWidth="1"/>
    <col min="1548" max="1548" width="4.5703125" style="18" customWidth="1"/>
    <col min="1549" max="1549" width="0.42578125" style="18" customWidth="1"/>
    <col min="1550" max="1550" width="5.140625" style="18" customWidth="1"/>
    <col min="1551" max="1551" width="1.28515625" style="18" customWidth="1"/>
    <col min="1552" max="1552" width="0.140625" style="18" customWidth="1"/>
    <col min="1553" max="1553" width="1.140625" style="18" customWidth="1"/>
    <col min="1554" max="1554" width="5.28515625" style="18" customWidth="1"/>
    <col min="1555" max="1555" width="3" style="18" customWidth="1"/>
    <col min="1556" max="1556" width="0.5703125" style="18" customWidth="1"/>
    <col min="1557" max="1557" width="0.28515625" style="18" customWidth="1"/>
    <col min="1558" max="1558" width="1.140625" style="18" customWidth="1"/>
    <col min="1559" max="1559" width="7.85546875" style="18" customWidth="1"/>
    <col min="1560" max="1560" width="8.28515625" style="18" customWidth="1"/>
    <col min="1561" max="1561" width="0.7109375" style="18" customWidth="1"/>
    <col min="1562" max="1562" width="7" style="18" customWidth="1"/>
    <col min="1563" max="1563" width="1.42578125" style="18" customWidth="1"/>
    <col min="1564" max="1564" width="0.5703125" style="18" customWidth="1"/>
    <col min="1565" max="1565" width="9.140625" style="18"/>
    <col min="1566" max="1566" width="0.42578125" style="18" customWidth="1"/>
    <col min="1567" max="1567" width="0.5703125" style="18" customWidth="1"/>
    <col min="1568" max="1568" width="7.5703125" style="18" customWidth="1"/>
    <col min="1569" max="1569" width="2.5703125" style="18" customWidth="1"/>
    <col min="1570" max="1570" width="1.140625" style="18" customWidth="1"/>
    <col min="1571" max="1571" width="2.5703125" style="18" customWidth="1"/>
    <col min="1572" max="1572" width="2.7109375" style="18" customWidth="1"/>
    <col min="1573" max="1573" width="4.140625" style="18" customWidth="1"/>
    <col min="1574" max="1574" width="0.42578125" style="18" customWidth="1"/>
    <col min="1575" max="1575" width="8.5703125" style="18" customWidth="1"/>
    <col min="1576" max="1576" width="4.42578125" style="18" customWidth="1"/>
    <col min="1577" max="1577" width="9.140625" style="18"/>
    <col min="1578" max="1578" width="12.85546875" style="18" customWidth="1"/>
    <col min="1579" max="1790" width="9.140625" style="18"/>
    <col min="1791" max="1791" width="0.85546875" style="18" customWidth="1"/>
    <col min="1792" max="1792" width="0.7109375" style="18" customWidth="1"/>
    <col min="1793" max="1793" width="1.28515625" style="18" customWidth="1"/>
    <col min="1794" max="1794" width="0.42578125" style="18" customWidth="1"/>
    <col min="1795" max="1795" width="0.5703125" style="18" customWidth="1"/>
    <col min="1796" max="1796" width="1" style="18" customWidth="1"/>
    <col min="1797" max="1797" width="0.85546875" style="18" customWidth="1"/>
    <col min="1798" max="1798" width="1.42578125" style="18" customWidth="1"/>
    <col min="1799" max="1799" width="0.85546875" style="18" customWidth="1"/>
    <col min="1800" max="1800" width="1" style="18" customWidth="1"/>
    <col min="1801" max="1801" width="0.5703125" style="18" customWidth="1"/>
    <col min="1802" max="1802" width="5.5703125" style="18" customWidth="1"/>
    <col min="1803" max="1803" width="0.7109375" style="18" customWidth="1"/>
    <col min="1804" max="1804" width="4.5703125" style="18" customWidth="1"/>
    <col min="1805" max="1805" width="0.42578125" style="18" customWidth="1"/>
    <col min="1806" max="1806" width="5.140625" style="18" customWidth="1"/>
    <col min="1807" max="1807" width="1.28515625" style="18" customWidth="1"/>
    <col min="1808" max="1808" width="0.140625" style="18" customWidth="1"/>
    <col min="1809" max="1809" width="1.140625" style="18" customWidth="1"/>
    <col min="1810" max="1810" width="5.28515625" style="18" customWidth="1"/>
    <col min="1811" max="1811" width="3" style="18" customWidth="1"/>
    <col min="1812" max="1812" width="0.5703125" style="18" customWidth="1"/>
    <col min="1813" max="1813" width="0.28515625" style="18" customWidth="1"/>
    <col min="1814" max="1814" width="1.140625" style="18" customWidth="1"/>
    <col min="1815" max="1815" width="7.85546875" style="18" customWidth="1"/>
    <col min="1816" max="1816" width="8.28515625" style="18" customWidth="1"/>
    <col min="1817" max="1817" width="0.7109375" style="18" customWidth="1"/>
    <col min="1818" max="1818" width="7" style="18" customWidth="1"/>
    <col min="1819" max="1819" width="1.42578125" style="18" customWidth="1"/>
    <col min="1820" max="1820" width="0.5703125" style="18" customWidth="1"/>
    <col min="1821" max="1821" width="9.140625" style="18"/>
    <col min="1822" max="1822" width="0.42578125" style="18" customWidth="1"/>
    <col min="1823" max="1823" width="0.5703125" style="18" customWidth="1"/>
    <col min="1824" max="1824" width="7.5703125" style="18" customWidth="1"/>
    <col min="1825" max="1825" width="2.5703125" style="18" customWidth="1"/>
    <col min="1826" max="1826" width="1.140625" style="18" customWidth="1"/>
    <col min="1827" max="1827" width="2.5703125" style="18" customWidth="1"/>
    <col min="1828" max="1828" width="2.7109375" style="18" customWidth="1"/>
    <col min="1829" max="1829" width="4.140625" style="18" customWidth="1"/>
    <col min="1830" max="1830" width="0.42578125" style="18" customWidth="1"/>
    <col min="1831" max="1831" width="8.5703125" style="18" customWidth="1"/>
    <col min="1832" max="1832" width="4.42578125" style="18" customWidth="1"/>
    <col min="1833" max="1833" width="9.140625" style="18"/>
    <col min="1834" max="1834" width="12.85546875" style="18" customWidth="1"/>
    <col min="1835" max="2046" width="9.140625" style="18"/>
    <col min="2047" max="2047" width="0.85546875" style="18" customWidth="1"/>
    <col min="2048" max="2048" width="0.7109375" style="18" customWidth="1"/>
    <col min="2049" max="2049" width="1.28515625" style="18" customWidth="1"/>
    <col min="2050" max="2050" width="0.42578125" style="18" customWidth="1"/>
    <col min="2051" max="2051" width="0.5703125" style="18" customWidth="1"/>
    <col min="2052" max="2052" width="1" style="18" customWidth="1"/>
    <col min="2053" max="2053" width="0.85546875" style="18" customWidth="1"/>
    <col min="2054" max="2054" width="1.42578125" style="18" customWidth="1"/>
    <col min="2055" max="2055" width="0.85546875" style="18" customWidth="1"/>
    <col min="2056" max="2056" width="1" style="18" customWidth="1"/>
    <col min="2057" max="2057" width="0.5703125" style="18" customWidth="1"/>
    <col min="2058" max="2058" width="5.5703125" style="18" customWidth="1"/>
    <col min="2059" max="2059" width="0.7109375" style="18" customWidth="1"/>
    <col min="2060" max="2060" width="4.5703125" style="18" customWidth="1"/>
    <col min="2061" max="2061" width="0.42578125" style="18" customWidth="1"/>
    <col min="2062" max="2062" width="5.140625" style="18" customWidth="1"/>
    <col min="2063" max="2063" width="1.28515625" style="18" customWidth="1"/>
    <col min="2064" max="2064" width="0.140625" style="18" customWidth="1"/>
    <col min="2065" max="2065" width="1.140625" style="18" customWidth="1"/>
    <col min="2066" max="2066" width="5.28515625" style="18" customWidth="1"/>
    <col min="2067" max="2067" width="3" style="18" customWidth="1"/>
    <col min="2068" max="2068" width="0.5703125" style="18" customWidth="1"/>
    <col min="2069" max="2069" width="0.28515625" style="18" customWidth="1"/>
    <col min="2070" max="2070" width="1.140625" style="18" customWidth="1"/>
    <col min="2071" max="2071" width="7.85546875" style="18" customWidth="1"/>
    <col min="2072" max="2072" width="8.28515625" style="18" customWidth="1"/>
    <col min="2073" max="2073" width="0.7109375" style="18" customWidth="1"/>
    <col min="2074" max="2074" width="7" style="18" customWidth="1"/>
    <col min="2075" max="2075" width="1.42578125" style="18" customWidth="1"/>
    <col min="2076" max="2076" width="0.5703125" style="18" customWidth="1"/>
    <col min="2077" max="2077" width="9.140625" style="18"/>
    <col min="2078" max="2078" width="0.42578125" style="18" customWidth="1"/>
    <col min="2079" max="2079" width="0.5703125" style="18" customWidth="1"/>
    <col min="2080" max="2080" width="7.5703125" style="18" customWidth="1"/>
    <col min="2081" max="2081" width="2.5703125" style="18" customWidth="1"/>
    <col min="2082" max="2082" width="1.140625" style="18" customWidth="1"/>
    <col min="2083" max="2083" width="2.5703125" style="18" customWidth="1"/>
    <col min="2084" max="2084" width="2.7109375" style="18" customWidth="1"/>
    <col min="2085" max="2085" width="4.140625" style="18" customWidth="1"/>
    <col min="2086" max="2086" width="0.42578125" style="18" customWidth="1"/>
    <col min="2087" max="2087" width="8.5703125" style="18" customWidth="1"/>
    <col min="2088" max="2088" width="4.42578125" style="18" customWidth="1"/>
    <col min="2089" max="2089" width="9.140625" style="18"/>
    <col min="2090" max="2090" width="12.85546875" style="18" customWidth="1"/>
    <col min="2091" max="2302" width="9.140625" style="18"/>
    <col min="2303" max="2303" width="0.85546875" style="18" customWidth="1"/>
    <col min="2304" max="2304" width="0.7109375" style="18" customWidth="1"/>
    <col min="2305" max="2305" width="1.28515625" style="18" customWidth="1"/>
    <col min="2306" max="2306" width="0.42578125" style="18" customWidth="1"/>
    <col min="2307" max="2307" width="0.5703125" style="18" customWidth="1"/>
    <col min="2308" max="2308" width="1" style="18" customWidth="1"/>
    <col min="2309" max="2309" width="0.85546875" style="18" customWidth="1"/>
    <col min="2310" max="2310" width="1.42578125" style="18" customWidth="1"/>
    <col min="2311" max="2311" width="0.85546875" style="18" customWidth="1"/>
    <col min="2312" max="2312" width="1" style="18" customWidth="1"/>
    <col min="2313" max="2313" width="0.5703125" style="18" customWidth="1"/>
    <col min="2314" max="2314" width="5.5703125" style="18" customWidth="1"/>
    <col min="2315" max="2315" width="0.7109375" style="18" customWidth="1"/>
    <col min="2316" max="2316" width="4.5703125" style="18" customWidth="1"/>
    <col min="2317" max="2317" width="0.42578125" style="18" customWidth="1"/>
    <col min="2318" max="2318" width="5.140625" style="18" customWidth="1"/>
    <col min="2319" max="2319" width="1.28515625" style="18" customWidth="1"/>
    <col min="2320" max="2320" width="0.140625" style="18" customWidth="1"/>
    <col min="2321" max="2321" width="1.140625" style="18" customWidth="1"/>
    <col min="2322" max="2322" width="5.28515625" style="18" customWidth="1"/>
    <col min="2323" max="2323" width="3" style="18" customWidth="1"/>
    <col min="2324" max="2324" width="0.5703125" style="18" customWidth="1"/>
    <col min="2325" max="2325" width="0.28515625" style="18" customWidth="1"/>
    <col min="2326" max="2326" width="1.140625" style="18" customWidth="1"/>
    <col min="2327" max="2327" width="7.85546875" style="18" customWidth="1"/>
    <col min="2328" max="2328" width="8.28515625" style="18" customWidth="1"/>
    <col min="2329" max="2329" width="0.7109375" style="18" customWidth="1"/>
    <col min="2330" max="2330" width="7" style="18" customWidth="1"/>
    <col min="2331" max="2331" width="1.42578125" style="18" customWidth="1"/>
    <col min="2332" max="2332" width="0.5703125" style="18" customWidth="1"/>
    <col min="2333" max="2333" width="9.140625" style="18"/>
    <col min="2334" max="2334" width="0.42578125" style="18" customWidth="1"/>
    <col min="2335" max="2335" width="0.5703125" style="18" customWidth="1"/>
    <col min="2336" max="2336" width="7.5703125" style="18" customWidth="1"/>
    <col min="2337" max="2337" width="2.5703125" style="18" customWidth="1"/>
    <col min="2338" max="2338" width="1.140625" style="18" customWidth="1"/>
    <col min="2339" max="2339" width="2.5703125" style="18" customWidth="1"/>
    <col min="2340" max="2340" width="2.7109375" style="18" customWidth="1"/>
    <col min="2341" max="2341" width="4.140625" style="18" customWidth="1"/>
    <col min="2342" max="2342" width="0.42578125" style="18" customWidth="1"/>
    <col min="2343" max="2343" width="8.5703125" style="18" customWidth="1"/>
    <col min="2344" max="2344" width="4.42578125" style="18" customWidth="1"/>
    <col min="2345" max="2345" width="9.140625" style="18"/>
    <col min="2346" max="2346" width="12.85546875" style="18" customWidth="1"/>
    <col min="2347" max="2558" width="9.140625" style="18"/>
    <col min="2559" max="2559" width="0.85546875" style="18" customWidth="1"/>
    <col min="2560" max="2560" width="0.7109375" style="18" customWidth="1"/>
    <col min="2561" max="2561" width="1.28515625" style="18" customWidth="1"/>
    <col min="2562" max="2562" width="0.42578125" style="18" customWidth="1"/>
    <col min="2563" max="2563" width="0.5703125" style="18" customWidth="1"/>
    <col min="2564" max="2564" width="1" style="18" customWidth="1"/>
    <col min="2565" max="2565" width="0.85546875" style="18" customWidth="1"/>
    <col min="2566" max="2566" width="1.42578125" style="18" customWidth="1"/>
    <col min="2567" max="2567" width="0.85546875" style="18" customWidth="1"/>
    <col min="2568" max="2568" width="1" style="18" customWidth="1"/>
    <col min="2569" max="2569" width="0.5703125" style="18" customWidth="1"/>
    <col min="2570" max="2570" width="5.5703125" style="18" customWidth="1"/>
    <col min="2571" max="2571" width="0.7109375" style="18" customWidth="1"/>
    <col min="2572" max="2572" width="4.5703125" style="18" customWidth="1"/>
    <col min="2573" max="2573" width="0.42578125" style="18" customWidth="1"/>
    <col min="2574" max="2574" width="5.140625" style="18" customWidth="1"/>
    <col min="2575" max="2575" width="1.28515625" style="18" customWidth="1"/>
    <col min="2576" max="2576" width="0.140625" style="18" customWidth="1"/>
    <col min="2577" max="2577" width="1.140625" style="18" customWidth="1"/>
    <col min="2578" max="2578" width="5.28515625" style="18" customWidth="1"/>
    <col min="2579" max="2579" width="3" style="18" customWidth="1"/>
    <col min="2580" max="2580" width="0.5703125" style="18" customWidth="1"/>
    <col min="2581" max="2581" width="0.28515625" style="18" customWidth="1"/>
    <col min="2582" max="2582" width="1.140625" style="18" customWidth="1"/>
    <col min="2583" max="2583" width="7.85546875" style="18" customWidth="1"/>
    <col min="2584" max="2584" width="8.28515625" style="18" customWidth="1"/>
    <col min="2585" max="2585" width="0.7109375" style="18" customWidth="1"/>
    <col min="2586" max="2586" width="7" style="18" customWidth="1"/>
    <col min="2587" max="2587" width="1.42578125" style="18" customWidth="1"/>
    <col min="2588" max="2588" width="0.5703125" style="18" customWidth="1"/>
    <col min="2589" max="2589" width="9.140625" style="18"/>
    <col min="2590" max="2590" width="0.42578125" style="18" customWidth="1"/>
    <col min="2591" max="2591" width="0.5703125" style="18" customWidth="1"/>
    <col min="2592" max="2592" width="7.5703125" style="18" customWidth="1"/>
    <col min="2593" max="2593" width="2.5703125" style="18" customWidth="1"/>
    <col min="2594" max="2594" width="1.140625" style="18" customWidth="1"/>
    <col min="2595" max="2595" width="2.5703125" style="18" customWidth="1"/>
    <col min="2596" max="2596" width="2.7109375" style="18" customWidth="1"/>
    <col min="2597" max="2597" width="4.140625" style="18" customWidth="1"/>
    <col min="2598" max="2598" width="0.42578125" style="18" customWidth="1"/>
    <col min="2599" max="2599" width="8.5703125" style="18" customWidth="1"/>
    <col min="2600" max="2600" width="4.42578125" style="18" customWidth="1"/>
    <col min="2601" max="2601" width="9.140625" style="18"/>
    <col min="2602" max="2602" width="12.85546875" style="18" customWidth="1"/>
    <col min="2603" max="2814" width="9.140625" style="18"/>
    <col min="2815" max="2815" width="0.85546875" style="18" customWidth="1"/>
    <col min="2816" max="2816" width="0.7109375" style="18" customWidth="1"/>
    <col min="2817" max="2817" width="1.28515625" style="18" customWidth="1"/>
    <col min="2818" max="2818" width="0.42578125" style="18" customWidth="1"/>
    <col min="2819" max="2819" width="0.5703125" style="18" customWidth="1"/>
    <col min="2820" max="2820" width="1" style="18" customWidth="1"/>
    <col min="2821" max="2821" width="0.85546875" style="18" customWidth="1"/>
    <col min="2822" max="2822" width="1.42578125" style="18" customWidth="1"/>
    <col min="2823" max="2823" width="0.85546875" style="18" customWidth="1"/>
    <col min="2824" max="2824" width="1" style="18" customWidth="1"/>
    <col min="2825" max="2825" width="0.5703125" style="18" customWidth="1"/>
    <col min="2826" max="2826" width="5.5703125" style="18" customWidth="1"/>
    <col min="2827" max="2827" width="0.7109375" style="18" customWidth="1"/>
    <col min="2828" max="2828" width="4.5703125" style="18" customWidth="1"/>
    <col min="2829" max="2829" width="0.42578125" style="18" customWidth="1"/>
    <col min="2830" max="2830" width="5.140625" style="18" customWidth="1"/>
    <col min="2831" max="2831" width="1.28515625" style="18" customWidth="1"/>
    <col min="2832" max="2832" width="0.140625" style="18" customWidth="1"/>
    <col min="2833" max="2833" width="1.140625" style="18" customWidth="1"/>
    <col min="2834" max="2834" width="5.28515625" style="18" customWidth="1"/>
    <col min="2835" max="2835" width="3" style="18" customWidth="1"/>
    <col min="2836" max="2836" width="0.5703125" style="18" customWidth="1"/>
    <col min="2837" max="2837" width="0.28515625" style="18" customWidth="1"/>
    <col min="2838" max="2838" width="1.140625" style="18" customWidth="1"/>
    <col min="2839" max="2839" width="7.85546875" style="18" customWidth="1"/>
    <col min="2840" max="2840" width="8.28515625" style="18" customWidth="1"/>
    <col min="2841" max="2841" width="0.7109375" style="18" customWidth="1"/>
    <col min="2842" max="2842" width="7" style="18" customWidth="1"/>
    <col min="2843" max="2843" width="1.42578125" style="18" customWidth="1"/>
    <col min="2844" max="2844" width="0.5703125" style="18" customWidth="1"/>
    <col min="2845" max="2845" width="9.140625" style="18"/>
    <col min="2846" max="2846" width="0.42578125" style="18" customWidth="1"/>
    <col min="2847" max="2847" width="0.5703125" style="18" customWidth="1"/>
    <col min="2848" max="2848" width="7.5703125" style="18" customWidth="1"/>
    <col min="2849" max="2849" width="2.5703125" style="18" customWidth="1"/>
    <col min="2850" max="2850" width="1.140625" style="18" customWidth="1"/>
    <col min="2851" max="2851" width="2.5703125" style="18" customWidth="1"/>
    <col min="2852" max="2852" width="2.7109375" style="18" customWidth="1"/>
    <col min="2853" max="2853" width="4.140625" style="18" customWidth="1"/>
    <col min="2854" max="2854" width="0.42578125" style="18" customWidth="1"/>
    <col min="2855" max="2855" width="8.5703125" style="18" customWidth="1"/>
    <col min="2856" max="2856" width="4.42578125" style="18" customWidth="1"/>
    <col min="2857" max="2857" width="9.140625" style="18"/>
    <col min="2858" max="2858" width="12.85546875" style="18" customWidth="1"/>
    <col min="2859" max="3070" width="9.140625" style="18"/>
    <col min="3071" max="3071" width="0.85546875" style="18" customWidth="1"/>
    <col min="3072" max="3072" width="0.7109375" style="18" customWidth="1"/>
    <col min="3073" max="3073" width="1.28515625" style="18" customWidth="1"/>
    <col min="3074" max="3074" width="0.42578125" style="18" customWidth="1"/>
    <col min="3075" max="3075" width="0.5703125" style="18" customWidth="1"/>
    <col min="3076" max="3076" width="1" style="18" customWidth="1"/>
    <col min="3077" max="3077" width="0.85546875" style="18" customWidth="1"/>
    <col min="3078" max="3078" width="1.42578125" style="18" customWidth="1"/>
    <col min="3079" max="3079" width="0.85546875" style="18" customWidth="1"/>
    <col min="3080" max="3080" width="1" style="18" customWidth="1"/>
    <col min="3081" max="3081" width="0.5703125" style="18" customWidth="1"/>
    <col min="3082" max="3082" width="5.5703125" style="18" customWidth="1"/>
    <col min="3083" max="3083" width="0.7109375" style="18" customWidth="1"/>
    <col min="3084" max="3084" width="4.5703125" style="18" customWidth="1"/>
    <col min="3085" max="3085" width="0.42578125" style="18" customWidth="1"/>
    <col min="3086" max="3086" width="5.140625" style="18" customWidth="1"/>
    <col min="3087" max="3087" width="1.28515625" style="18" customWidth="1"/>
    <col min="3088" max="3088" width="0.140625" style="18" customWidth="1"/>
    <col min="3089" max="3089" width="1.140625" style="18" customWidth="1"/>
    <col min="3090" max="3090" width="5.28515625" style="18" customWidth="1"/>
    <col min="3091" max="3091" width="3" style="18" customWidth="1"/>
    <col min="3092" max="3092" width="0.5703125" style="18" customWidth="1"/>
    <col min="3093" max="3093" width="0.28515625" style="18" customWidth="1"/>
    <col min="3094" max="3094" width="1.140625" style="18" customWidth="1"/>
    <col min="3095" max="3095" width="7.85546875" style="18" customWidth="1"/>
    <col min="3096" max="3096" width="8.28515625" style="18" customWidth="1"/>
    <col min="3097" max="3097" width="0.7109375" style="18" customWidth="1"/>
    <col min="3098" max="3098" width="7" style="18" customWidth="1"/>
    <col min="3099" max="3099" width="1.42578125" style="18" customWidth="1"/>
    <col min="3100" max="3100" width="0.5703125" style="18" customWidth="1"/>
    <col min="3101" max="3101" width="9.140625" style="18"/>
    <col min="3102" max="3102" width="0.42578125" style="18" customWidth="1"/>
    <col min="3103" max="3103" width="0.5703125" style="18" customWidth="1"/>
    <col min="3104" max="3104" width="7.5703125" style="18" customWidth="1"/>
    <col min="3105" max="3105" width="2.5703125" style="18" customWidth="1"/>
    <col min="3106" max="3106" width="1.140625" style="18" customWidth="1"/>
    <col min="3107" max="3107" width="2.5703125" style="18" customWidth="1"/>
    <col min="3108" max="3108" width="2.7109375" style="18" customWidth="1"/>
    <col min="3109" max="3109" width="4.140625" style="18" customWidth="1"/>
    <col min="3110" max="3110" width="0.42578125" style="18" customWidth="1"/>
    <col min="3111" max="3111" width="8.5703125" style="18" customWidth="1"/>
    <col min="3112" max="3112" width="4.42578125" style="18" customWidth="1"/>
    <col min="3113" max="3113" width="9.140625" style="18"/>
    <col min="3114" max="3114" width="12.85546875" style="18" customWidth="1"/>
    <col min="3115" max="3326" width="9.140625" style="18"/>
    <col min="3327" max="3327" width="0.85546875" style="18" customWidth="1"/>
    <col min="3328" max="3328" width="0.7109375" style="18" customWidth="1"/>
    <col min="3329" max="3329" width="1.28515625" style="18" customWidth="1"/>
    <col min="3330" max="3330" width="0.42578125" style="18" customWidth="1"/>
    <col min="3331" max="3331" width="0.5703125" style="18" customWidth="1"/>
    <col min="3332" max="3332" width="1" style="18" customWidth="1"/>
    <col min="3333" max="3333" width="0.85546875" style="18" customWidth="1"/>
    <col min="3334" max="3334" width="1.42578125" style="18" customWidth="1"/>
    <col min="3335" max="3335" width="0.85546875" style="18" customWidth="1"/>
    <col min="3336" max="3336" width="1" style="18" customWidth="1"/>
    <col min="3337" max="3337" width="0.5703125" style="18" customWidth="1"/>
    <col min="3338" max="3338" width="5.5703125" style="18" customWidth="1"/>
    <col min="3339" max="3339" width="0.7109375" style="18" customWidth="1"/>
    <col min="3340" max="3340" width="4.5703125" style="18" customWidth="1"/>
    <col min="3341" max="3341" width="0.42578125" style="18" customWidth="1"/>
    <col min="3342" max="3342" width="5.140625" style="18" customWidth="1"/>
    <col min="3343" max="3343" width="1.28515625" style="18" customWidth="1"/>
    <col min="3344" max="3344" width="0.140625" style="18" customWidth="1"/>
    <col min="3345" max="3345" width="1.140625" style="18" customWidth="1"/>
    <col min="3346" max="3346" width="5.28515625" style="18" customWidth="1"/>
    <col min="3347" max="3347" width="3" style="18" customWidth="1"/>
    <col min="3348" max="3348" width="0.5703125" style="18" customWidth="1"/>
    <col min="3349" max="3349" width="0.28515625" style="18" customWidth="1"/>
    <col min="3350" max="3350" width="1.140625" style="18" customWidth="1"/>
    <col min="3351" max="3351" width="7.85546875" style="18" customWidth="1"/>
    <col min="3352" max="3352" width="8.28515625" style="18" customWidth="1"/>
    <col min="3353" max="3353" width="0.7109375" style="18" customWidth="1"/>
    <col min="3354" max="3354" width="7" style="18" customWidth="1"/>
    <col min="3355" max="3355" width="1.42578125" style="18" customWidth="1"/>
    <col min="3356" max="3356" width="0.5703125" style="18" customWidth="1"/>
    <col min="3357" max="3357" width="9.140625" style="18"/>
    <col min="3358" max="3358" width="0.42578125" style="18" customWidth="1"/>
    <col min="3359" max="3359" width="0.5703125" style="18" customWidth="1"/>
    <col min="3360" max="3360" width="7.5703125" style="18" customWidth="1"/>
    <col min="3361" max="3361" width="2.5703125" style="18" customWidth="1"/>
    <col min="3362" max="3362" width="1.140625" style="18" customWidth="1"/>
    <col min="3363" max="3363" width="2.5703125" style="18" customWidth="1"/>
    <col min="3364" max="3364" width="2.7109375" style="18" customWidth="1"/>
    <col min="3365" max="3365" width="4.140625" style="18" customWidth="1"/>
    <col min="3366" max="3366" width="0.42578125" style="18" customWidth="1"/>
    <col min="3367" max="3367" width="8.5703125" style="18" customWidth="1"/>
    <col min="3368" max="3368" width="4.42578125" style="18" customWidth="1"/>
    <col min="3369" max="3369" width="9.140625" style="18"/>
    <col min="3370" max="3370" width="12.85546875" style="18" customWidth="1"/>
    <col min="3371" max="3582" width="9.140625" style="18"/>
    <col min="3583" max="3583" width="0.85546875" style="18" customWidth="1"/>
    <col min="3584" max="3584" width="0.7109375" style="18" customWidth="1"/>
    <col min="3585" max="3585" width="1.28515625" style="18" customWidth="1"/>
    <col min="3586" max="3586" width="0.42578125" style="18" customWidth="1"/>
    <col min="3587" max="3587" width="0.5703125" style="18" customWidth="1"/>
    <col min="3588" max="3588" width="1" style="18" customWidth="1"/>
    <col min="3589" max="3589" width="0.85546875" style="18" customWidth="1"/>
    <col min="3590" max="3590" width="1.42578125" style="18" customWidth="1"/>
    <col min="3591" max="3591" width="0.85546875" style="18" customWidth="1"/>
    <col min="3592" max="3592" width="1" style="18" customWidth="1"/>
    <col min="3593" max="3593" width="0.5703125" style="18" customWidth="1"/>
    <col min="3594" max="3594" width="5.5703125" style="18" customWidth="1"/>
    <col min="3595" max="3595" width="0.7109375" style="18" customWidth="1"/>
    <col min="3596" max="3596" width="4.5703125" style="18" customWidth="1"/>
    <col min="3597" max="3597" width="0.42578125" style="18" customWidth="1"/>
    <col min="3598" max="3598" width="5.140625" style="18" customWidth="1"/>
    <col min="3599" max="3599" width="1.28515625" style="18" customWidth="1"/>
    <col min="3600" max="3600" width="0.140625" style="18" customWidth="1"/>
    <col min="3601" max="3601" width="1.140625" style="18" customWidth="1"/>
    <col min="3602" max="3602" width="5.28515625" style="18" customWidth="1"/>
    <col min="3603" max="3603" width="3" style="18" customWidth="1"/>
    <col min="3604" max="3604" width="0.5703125" style="18" customWidth="1"/>
    <col min="3605" max="3605" width="0.28515625" style="18" customWidth="1"/>
    <col min="3606" max="3606" width="1.140625" style="18" customWidth="1"/>
    <col min="3607" max="3607" width="7.85546875" style="18" customWidth="1"/>
    <col min="3608" max="3608" width="8.28515625" style="18" customWidth="1"/>
    <col min="3609" max="3609" width="0.7109375" style="18" customWidth="1"/>
    <col min="3610" max="3610" width="7" style="18" customWidth="1"/>
    <col min="3611" max="3611" width="1.42578125" style="18" customWidth="1"/>
    <col min="3612" max="3612" width="0.5703125" style="18" customWidth="1"/>
    <col min="3613" max="3613" width="9.140625" style="18"/>
    <col min="3614" max="3614" width="0.42578125" style="18" customWidth="1"/>
    <col min="3615" max="3615" width="0.5703125" style="18" customWidth="1"/>
    <col min="3616" max="3616" width="7.5703125" style="18" customWidth="1"/>
    <col min="3617" max="3617" width="2.5703125" style="18" customWidth="1"/>
    <col min="3618" max="3618" width="1.140625" style="18" customWidth="1"/>
    <col min="3619" max="3619" width="2.5703125" style="18" customWidth="1"/>
    <col min="3620" max="3620" width="2.7109375" style="18" customWidth="1"/>
    <col min="3621" max="3621" width="4.140625" style="18" customWidth="1"/>
    <col min="3622" max="3622" width="0.42578125" style="18" customWidth="1"/>
    <col min="3623" max="3623" width="8.5703125" style="18" customWidth="1"/>
    <col min="3624" max="3624" width="4.42578125" style="18" customWidth="1"/>
    <col min="3625" max="3625" width="9.140625" style="18"/>
    <col min="3626" max="3626" width="12.85546875" style="18" customWidth="1"/>
    <col min="3627" max="3838" width="9.140625" style="18"/>
    <col min="3839" max="3839" width="0.85546875" style="18" customWidth="1"/>
    <col min="3840" max="3840" width="0.7109375" style="18" customWidth="1"/>
    <col min="3841" max="3841" width="1.28515625" style="18" customWidth="1"/>
    <col min="3842" max="3842" width="0.42578125" style="18" customWidth="1"/>
    <col min="3843" max="3843" width="0.5703125" style="18" customWidth="1"/>
    <col min="3844" max="3844" width="1" style="18" customWidth="1"/>
    <col min="3845" max="3845" width="0.85546875" style="18" customWidth="1"/>
    <col min="3846" max="3846" width="1.42578125" style="18" customWidth="1"/>
    <col min="3847" max="3847" width="0.85546875" style="18" customWidth="1"/>
    <col min="3848" max="3848" width="1" style="18" customWidth="1"/>
    <col min="3849" max="3849" width="0.5703125" style="18" customWidth="1"/>
    <col min="3850" max="3850" width="5.5703125" style="18" customWidth="1"/>
    <col min="3851" max="3851" width="0.7109375" style="18" customWidth="1"/>
    <col min="3852" max="3852" width="4.5703125" style="18" customWidth="1"/>
    <col min="3853" max="3853" width="0.42578125" style="18" customWidth="1"/>
    <col min="3854" max="3854" width="5.140625" style="18" customWidth="1"/>
    <col min="3855" max="3855" width="1.28515625" style="18" customWidth="1"/>
    <col min="3856" max="3856" width="0.140625" style="18" customWidth="1"/>
    <col min="3857" max="3857" width="1.140625" style="18" customWidth="1"/>
    <col min="3858" max="3858" width="5.28515625" style="18" customWidth="1"/>
    <col min="3859" max="3859" width="3" style="18" customWidth="1"/>
    <col min="3860" max="3860" width="0.5703125" style="18" customWidth="1"/>
    <col min="3861" max="3861" width="0.28515625" style="18" customWidth="1"/>
    <col min="3862" max="3862" width="1.140625" style="18" customWidth="1"/>
    <col min="3863" max="3863" width="7.85546875" style="18" customWidth="1"/>
    <col min="3864" max="3864" width="8.28515625" style="18" customWidth="1"/>
    <col min="3865" max="3865" width="0.7109375" style="18" customWidth="1"/>
    <col min="3866" max="3866" width="7" style="18" customWidth="1"/>
    <col min="3867" max="3867" width="1.42578125" style="18" customWidth="1"/>
    <col min="3868" max="3868" width="0.5703125" style="18" customWidth="1"/>
    <col min="3869" max="3869" width="9.140625" style="18"/>
    <col min="3870" max="3870" width="0.42578125" style="18" customWidth="1"/>
    <col min="3871" max="3871" width="0.5703125" style="18" customWidth="1"/>
    <col min="3872" max="3872" width="7.5703125" style="18" customWidth="1"/>
    <col min="3873" max="3873" width="2.5703125" style="18" customWidth="1"/>
    <col min="3874" max="3874" width="1.140625" style="18" customWidth="1"/>
    <col min="3875" max="3875" width="2.5703125" style="18" customWidth="1"/>
    <col min="3876" max="3876" width="2.7109375" style="18" customWidth="1"/>
    <col min="3877" max="3877" width="4.140625" style="18" customWidth="1"/>
    <col min="3878" max="3878" width="0.42578125" style="18" customWidth="1"/>
    <col min="3879" max="3879" width="8.5703125" style="18" customWidth="1"/>
    <col min="3880" max="3880" width="4.42578125" style="18" customWidth="1"/>
    <col min="3881" max="3881" width="9.140625" style="18"/>
    <col min="3882" max="3882" width="12.85546875" style="18" customWidth="1"/>
    <col min="3883" max="4094" width="9.140625" style="18"/>
    <col min="4095" max="4095" width="0.85546875" style="18" customWidth="1"/>
    <col min="4096" max="4096" width="0.7109375" style="18" customWidth="1"/>
    <col min="4097" max="4097" width="1.28515625" style="18" customWidth="1"/>
    <col min="4098" max="4098" width="0.42578125" style="18" customWidth="1"/>
    <col min="4099" max="4099" width="0.5703125" style="18" customWidth="1"/>
    <col min="4100" max="4100" width="1" style="18" customWidth="1"/>
    <col min="4101" max="4101" width="0.85546875" style="18" customWidth="1"/>
    <col min="4102" max="4102" width="1.42578125" style="18" customWidth="1"/>
    <col min="4103" max="4103" width="0.85546875" style="18" customWidth="1"/>
    <col min="4104" max="4104" width="1" style="18" customWidth="1"/>
    <col min="4105" max="4105" width="0.5703125" style="18" customWidth="1"/>
    <col min="4106" max="4106" width="5.5703125" style="18" customWidth="1"/>
    <col min="4107" max="4107" width="0.7109375" style="18" customWidth="1"/>
    <col min="4108" max="4108" width="4.5703125" style="18" customWidth="1"/>
    <col min="4109" max="4109" width="0.42578125" style="18" customWidth="1"/>
    <col min="4110" max="4110" width="5.140625" style="18" customWidth="1"/>
    <col min="4111" max="4111" width="1.28515625" style="18" customWidth="1"/>
    <col min="4112" max="4112" width="0.140625" style="18" customWidth="1"/>
    <col min="4113" max="4113" width="1.140625" style="18" customWidth="1"/>
    <col min="4114" max="4114" width="5.28515625" style="18" customWidth="1"/>
    <col min="4115" max="4115" width="3" style="18" customWidth="1"/>
    <col min="4116" max="4116" width="0.5703125" style="18" customWidth="1"/>
    <col min="4117" max="4117" width="0.28515625" style="18" customWidth="1"/>
    <col min="4118" max="4118" width="1.140625" style="18" customWidth="1"/>
    <col min="4119" max="4119" width="7.85546875" style="18" customWidth="1"/>
    <col min="4120" max="4120" width="8.28515625" style="18" customWidth="1"/>
    <col min="4121" max="4121" width="0.7109375" style="18" customWidth="1"/>
    <col min="4122" max="4122" width="7" style="18" customWidth="1"/>
    <col min="4123" max="4123" width="1.42578125" style="18" customWidth="1"/>
    <col min="4124" max="4124" width="0.5703125" style="18" customWidth="1"/>
    <col min="4125" max="4125" width="9.140625" style="18"/>
    <col min="4126" max="4126" width="0.42578125" style="18" customWidth="1"/>
    <col min="4127" max="4127" width="0.5703125" style="18" customWidth="1"/>
    <col min="4128" max="4128" width="7.5703125" style="18" customWidth="1"/>
    <col min="4129" max="4129" width="2.5703125" style="18" customWidth="1"/>
    <col min="4130" max="4130" width="1.140625" style="18" customWidth="1"/>
    <col min="4131" max="4131" width="2.5703125" style="18" customWidth="1"/>
    <col min="4132" max="4132" width="2.7109375" style="18" customWidth="1"/>
    <col min="4133" max="4133" width="4.140625" style="18" customWidth="1"/>
    <col min="4134" max="4134" width="0.42578125" style="18" customWidth="1"/>
    <col min="4135" max="4135" width="8.5703125" style="18" customWidth="1"/>
    <col min="4136" max="4136" width="4.42578125" style="18" customWidth="1"/>
    <col min="4137" max="4137" width="9.140625" style="18"/>
    <col min="4138" max="4138" width="12.85546875" style="18" customWidth="1"/>
    <col min="4139" max="4350" width="9.140625" style="18"/>
    <col min="4351" max="4351" width="0.85546875" style="18" customWidth="1"/>
    <col min="4352" max="4352" width="0.7109375" style="18" customWidth="1"/>
    <col min="4353" max="4353" width="1.28515625" style="18" customWidth="1"/>
    <col min="4354" max="4354" width="0.42578125" style="18" customWidth="1"/>
    <col min="4355" max="4355" width="0.5703125" style="18" customWidth="1"/>
    <col min="4356" max="4356" width="1" style="18" customWidth="1"/>
    <col min="4357" max="4357" width="0.85546875" style="18" customWidth="1"/>
    <col min="4358" max="4358" width="1.42578125" style="18" customWidth="1"/>
    <col min="4359" max="4359" width="0.85546875" style="18" customWidth="1"/>
    <col min="4360" max="4360" width="1" style="18" customWidth="1"/>
    <col min="4361" max="4361" width="0.5703125" style="18" customWidth="1"/>
    <col min="4362" max="4362" width="5.5703125" style="18" customWidth="1"/>
    <col min="4363" max="4363" width="0.7109375" style="18" customWidth="1"/>
    <col min="4364" max="4364" width="4.5703125" style="18" customWidth="1"/>
    <col min="4365" max="4365" width="0.42578125" style="18" customWidth="1"/>
    <col min="4366" max="4366" width="5.140625" style="18" customWidth="1"/>
    <col min="4367" max="4367" width="1.28515625" style="18" customWidth="1"/>
    <col min="4368" max="4368" width="0.140625" style="18" customWidth="1"/>
    <col min="4369" max="4369" width="1.140625" style="18" customWidth="1"/>
    <col min="4370" max="4370" width="5.28515625" style="18" customWidth="1"/>
    <col min="4371" max="4371" width="3" style="18" customWidth="1"/>
    <col min="4372" max="4372" width="0.5703125" style="18" customWidth="1"/>
    <col min="4373" max="4373" width="0.28515625" style="18" customWidth="1"/>
    <col min="4374" max="4374" width="1.140625" style="18" customWidth="1"/>
    <col min="4375" max="4375" width="7.85546875" style="18" customWidth="1"/>
    <col min="4376" max="4376" width="8.28515625" style="18" customWidth="1"/>
    <col min="4377" max="4377" width="0.7109375" style="18" customWidth="1"/>
    <col min="4378" max="4378" width="7" style="18" customWidth="1"/>
    <col min="4379" max="4379" width="1.42578125" style="18" customWidth="1"/>
    <col min="4380" max="4380" width="0.5703125" style="18" customWidth="1"/>
    <col min="4381" max="4381" width="9.140625" style="18"/>
    <col min="4382" max="4382" width="0.42578125" style="18" customWidth="1"/>
    <col min="4383" max="4383" width="0.5703125" style="18" customWidth="1"/>
    <col min="4384" max="4384" width="7.5703125" style="18" customWidth="1"/>
    <col min="4385" max="4385" width="2.5703125" style="18" customWidth="1"/>
    <col min="4386" max="4386" width="1.140625" style="18" customWidth="1"/>
    <col min="4387" max="4387" width="2.5703125" style="18" customWidth="1"/>
    <col min="4388" max="4388" width="2.7109375" style="18" customWidth="1"/>
    <col min="4389" max="4389" width="4.140625" style="18" customWidth="1"/>
    <col min="4390" max="4390" width="0.42578125" style="18" customWidth="1"/>
    <col min="4391" max="4391" width="8.5703125" style="18" customWidth="1"/>
    <col min="4392" max="4392" width="4.42578125" style="18" customWidth="1"/>
    <col min="4393" max="4393" width="9.140625" style="18"/>
    <col min="4394" max="4394" width="12.85546875" style="18" customWidth="1"/>
    <col min="4395" max="4606" width="9.140625" style="18"/>
    <col min="4607" max="4607" width="0.85546875" style="18" customWidth="1"/>
    <col min="4608" max="4608" width="0.7109375" style="18" customWidth="1"/>
    <col min="4609" max="4609" width="1.28515625" style="18" customWidth="1"/>
    <col min="4610" max="4610" width="0.42578125" style="18" customWidth="1"/>
    <col min="4611" max="4611" width="0.5703125" style="18" customWidth="1"/>
    <col min="4612" max="4612" width="1" style="18" customWidth="1"/>
    <col min="4613" max="4613" width="0.85546875" style="18" customWidth="1"/>
    <col min="4614" max="4614" width="1.42578125" style="18" customWidth="1"/>
    <col min="4615" max="4615" width="0.85546875" style="18" customWidth="1"/>
    <col min="4616" max="4616" width="1" style="18" customWidth="1"/>
    <col min="4617" max="4617" width="0.5703125" style="18" customWidth="1"/>
    <col min="4618" max="4618" width="5.5703125" style="18" customWidth="1"/>
    <col min="4619" max="4619" width="0.7109375" style="18" customWidth="1"/>
    <col min="4620" max="4620" width="4.5703125" style="18" customWidth="1"/>
    <col min="4621" max="4621" width="0.42578125" style="18" customWidth="1"/>
    <col min="4622" max="4622" width="5.140625" style="18" customWidth="1"/>
    <col min="4623" max="4623" width="1.28515625" style="18" customWidth="1"/>
    <col min="4624" max="4624" width="0.140625" style="18" customWidth="1"/>
    <col min="4625" max="4625" width="1.140625" style="18" customWidth="1"/>
    <col min="4626" max="4626" width="5.28515625" style="18" customWidth="1"/>
    <col min="4627" max="4627" width="3" style="18" customWidth="1"/>
    <col min="4628" max="4628" width="0.5703125" style="18" customWidth="1"/>
    <col min="4629" max="4629" width="0.28515625" style="18" customWidth="1"/>
    <col min="4630" max="4630" width="1.140625" style="18" customWidth="1"/>
    <col min="4631" max="4631" width="7.85546875" style="18" customWidth="1"/>
    <col min="4632" max="4632" width="8.28515625" style="18" customWidth="1"/>
    <col min="4633" max="4633" width="0.7109375" style="18" customWidth="1"/>
    <col min="4634" max="4634" width="7" style="18" customWidth="1"/>
    <col min="4635" max="4635" width="1.42578125" style="18" customWidth="1"/>
    <col min="4636" max="4636" width="0.5703125" style="18" customWidth="1"/>
    <col min="4637" max="4637" width="9.140625" style="18"/>
    <col min="4638" max="4638" width="0.42578125" style="18" customWidth="1"/>
    <col min="4639" max="4639" width="0.5703125" style="18" customWidth="1"/>
    <col min="4640" max="4640" width="7.5703125" style="18" customWidth="1"/>
    <col min="4641" max="4641" width="2.5703125" style="18" customWidth="1"/>
    <col min="4642" max="4642" width="1.140625" style="18" customWidth="1"/>
    <col min="4643" max="4643" width="2.5703125" style="18" customWidth="1"/>
    <col min="4644" max="4644" width="2.7109375" style="18" customWidth="1"/>
    <col min="4645" max="4645" width="4.140625" style="18" customWidth="1"/>
    <col min="4646" max="4646" width="0.42578125" style="18" customWidth="1"/>
    <col min="4647" max="4647" width="8.5703125" style="18" customWidth="1"/>
    <col min="4648" max="4648" width="4.42578125" style="18" customWidth="1"/>
    <col min="4649" max="4649" width="9.140625" style="18"/>
    <col min="4650" max="4650" width="12.85546875" style="18" customWidth="1"/>
    <col min="4651" max="4862" width="9.140625" style="18"/>
    <col min="4863" max="4863" width="0.85546875" style="18" customWidth="1"/>
    <col min="4864" max="4864" width="0.7109375" style="18" customWidth="1"/>
    <col min="4865" max="4865" width="1.28515625" style="18" customWidth="1"/>
    <col min="4866" max="4866" width="0.42578125" style="18" customWidth="1"/>
    <col min="4867" max="4867" width="0.5703125" style="18" customWidth="1"/>
    <col min="4868" max="4868" width="1" style="18" customWidth="1"/>
    <col min="4869" max="4869" width="0.85546875" style="18" customWidth="1"/>
    <col min="4870" max="4870" width="1.42578125" style="18" customWidth="1"/>
    <col min="4871" max="4871" width="0.85546875" style="18" customWidth="1"/>
    <col min="4872" max="4872" width="1" style="18" customWidth="1"/>
    <col min="4873" max="4873" width="0.5703125" style="18" customWidth="1"/>
    <col min="4874" max="4874" width="5.5703125" style="18" customWidth="1"/>
    <col min="4875" max="4875" width="0.7109375" style="18" customWidth="1"/>
    <col min="4876" max="4876" width="4.5703125" style="18" customWidth="1"/>
    <col min="4877" max="4877" width="0.42578125" style="18" customWidth="1"/>
    <col min="4878" max="4878" width="5.140625" style="18" customWidth="1"/>
    <col min="4879" max="4879" width="1.28515625" style="18" customWidth="1"/>
    <col min="4880" max="4880" width="0.140625" style="18" customWidth="1"/>
    <col min="4881" max="4881" width="1.140625" style="18" customWidth="1"/>
    <col min="4882" max="4882" width="5.28515625" style="18" customWidth="1"/>
    <col min="4883" max="4883" width="3" style="18" customWidth="1"/>
    <col min="4884" max="4884" width="0.5703125" style="18" customWidth="1"/>
    <col min="4885" max="4885" width="0.28515625" style="18" customWidth="1"/>
    <col min="4886" max="4886" width="1.140625" style="18" customWidth="1"/>
    <col min="4887" max="4887" width="7.85546875" style="18" customWidth="1"/>
    <col min="4888" max="4888" width="8.28515625" style="18" customWidth="1"/>
    <col min="4889" max="4889" width="0.7109375" style="18" customWidth="1"/>
    <col min="4890" max="4890" width="7" style="18" customWidth="1"/>
    <col min="4891" max="4891" width="1.42578125" style="18" customWidth="1"/>
    <col min="4892" max="4892" width="0.5703125" style="18" customWidth="1"/>
    <col min="4893" max="4893" width="9.140625" style="18"/>
    <col min="4894" max="4894" width="0.42578125" style="18" customWidth="1"/>
    <col min="4895" max="4895" width="0.5703125" style="18" customWidth="1"/>
    <col min="4896" max="4896" width="7.5703125" style="18" customWidth="1"/>
    <col min="4897" max="4897" width="2.5703125" style="18" customWidth="1"/>
    <col min="4898" max="4898" width="1.140625" style="18" customWidth="1"/>
    <col min="4899" max="4899" width="2.5703125" style="18" customWidth="1"/>
    <col min="4900" max="4900" width="2.7109375" style="18" customWidth="1"/>
    <col min="4901" max="4901" width="4.140625" style="18" customWidth="1"/>
    <col min="4902" max="4902" width="0.42578125" style="18" customWidth="1"/>
    <col min="4903" max="4903" width="8.5703125" style="18" customWidth="1"/>
    <col min="4904" max="4904" width="4.42578125" style="18" customWidth="1"/>
    <col min="4905" max="4905" width="9.140625" style="18"/>
    <col min="4906" max="4906" width="12.85546875" style="18" customWidth="1"/>
    <col min="4907" max="5118" width="9.140625" style="18"/>
    <col min="5119" max="5119" width="0.85546875" style="18" customWidth="1"/>
    <col min="5120" max="5120" width="0.7109375" style="18" customWidth="1"/>
    <col min="5121" max="5121" width="1.28515625" style="18" customWidth="1"/>
    <col min="5122" max="5122" width="0.42578125" style="18" customWidth="1"/>
    <col min="5123" max="5123" width="0.5703125" style="18" customWidth="1"/>
    <col min="5124" max="5124" width="1" style="18" customWidth="1"/>
    <col min="5125" max="5125" width="0.85546875" style="18" customWidth="1"/>
    <col min="5126" max="5126" width="1.42578125" style="18" customWidth="1"/>
    <col min="5127" max="5127" width="0.85546875" style="18" customWidth="1"/>
    <col min="5128" max="5128" width="1" style="18" customWidth="1"/>
    <col min="5129" max="5129" width="0.5703125" style="18" customWidth="1"/>
    <col min="5130" max="5130" width="5.5703125" style="18" customWidth="1"/>
    <col min="5131" max="5131" width="0.7109375" style="18" customWidth="1"/>
    <col min="5132" max="5132" width="4.5703125" style="18" customWidth="1"/>
    <col min="5133" max="5133" width="0.42578125" style="18" customWidth="1"/>
    <col min="5134" max="5134" width="5.140625" style="18" customWidth="1"/>
    <col min="5135" max="5135" width="1.28515625" style="18" customWidth="1"/>
    <col min="5136" max="5136" width="0.140625" style="18" customWidth="1"/>
    <col min="5137" max="5137" width="1.140625" style="18" customWidth="1"/>
    <col min="5138" max="5138" width="5.28515625" style="18" customWidth="1"/>
    <col min="5139" max="5139" width="3" style="18" customWidth="1"/>
    <col min="5140" max="5140" width="0.5703125" style="18" customWidth="1"/>
    <col min="5141" max="5141" width="0.28515625" style="18" customWidth="1"/>
    <col min="5142" max="5142" width="1.140625" style="18" customWidth="1"/>
    <col min="5143" max="5143" width="7.85546875" style="18" customWidth="1"/>
    <col min="5144" max="5144" width="8.28515625" style="18" customWidth="1"/>
    <col min="5145" max="5145" width="0.7109375" style="18" customWidth="1"/>
    <col min="5146" max="5146" width="7" style="18" customWidth="1"/>
    <col min="5147" max="5147" width="1.42578125" style="18" customWidth="1"/>
    <col min="5148" max="5148" width="0.5703125" style="18" customWidth="1"/>
    <col min="5149" max="5149" width="9.140625" style="18"/>
    <col min="5150" max="5150" width="0.42578125" style="18" customWidth="1"/>
    <col min="5151" max="5151" width="0.5703125" style="18" customWidth="1"/>
    <col min="5152" max="5152" width="7.5703125" style="18" customWidth="1"/>
    <col min="5153" max="5153" width="2.5703125" style="18" customWidth="1"/>
    <col min="5154" max="5154" width="1.140625" style="18" customWidth="1"/>
    <col min="5155" max="5155" width="2.5703125" style="18" customWidth="1"/>
    <col min="5156" max="5156" width="2.7109375" style="18" customWidth="1"/>
    <col min="5157" max="5157" width="4.140625" style="18" customWidth="1"/>
    <col min="5158" max="5158" width="0.42578125" style="18" customWidth="1"/>
    <col min="5159" max="5159" width="8.5703125" style="18" customWidth="1"/>
    <col min="5160" max="5160" width="4.42578125" style="18" customWidth="1"/>
    <col min="5161" max="5161" width="9.140625" style="18"/>
    <col min="5162" max="5162" width="12.85546875" style="18" customWidth="1"/>
    <col min="5163" max="5374" width="9.140625" style="18"/>
    <col min="5375" max="5375" width="0.85546875" style="18" customWidth="1"/>
    <col min="5376" max="5376" width="0.7109375" style="18" customWidth="1"/>
    <col min="5377" max="5377" width="1.28515625" style="18" customWidth="1"/>
    <col min="5378" max="5378" width="0.42578125" style="18" customWidth="1"/>
    <col min="5379" max="5379" width="0.5703125" style="18" customWidth="1"/>
    <col min="5380" max="5380" width="1" style="18" customWidth="1"/>
    <col min="5381" max="5381" width="0.85546875" style="18" customWidth="1"/>
    <col min="5382" max="5382" width="1.42578125" style="18" customWidth="1"/>
    <col min="5383" max="5383" width="0.85546875" style="18" customWidth="1"/>
    <col min="5384" max="5384" width="1" style="18" customWidth="1"/>
    <col min="5385" max="5385" width="0.5703125" style="18" customWidth="1"/>
    <col min="5386" max="5386" width="5.5703125" style="18" customWidth="1"/>
    <col min="5387" max="5387" width="0.7109375" style="18" customWidth="1"/>
    <col min="5388" max="5388" width="4.5703125" style="18" customWidth="1"/>
    <col min="5389" max="5389" width="0.42578125" style="18" customWidth="1"/>
    <col min="5390" max="5390" width="5.140625" style="18" customWidth="1"/>
    <col min="5391" max="5391" width="1.28515625" style="18" customWidth="1"/>
    <col min="5392" max="5392" width="0.140625" style="18" customWidth="1"/>
    <col min="5393" max="5393" width="1.140625" style="18" customWidth="1"/>
    <col min="5394" max="5394" width="5.28515625" style="18" customWidth="1"/>
    <col min="5395" max="5395" width="3" style="18" customWidth="1"/>
    <col min="5396" max="5396" width="0.5703125" style="18" customWidth="1"/>
    <col min="5397" max="5397" width="0.28515625" style="18" customWidth="1"/>
    <col min="5398" max="5398" width="1.140625" style="18" customWidth="1"/>
    <col min="5399" max="5399" width="7.85546875" style="18" customWidth="1"/>
    <col min="5400" max="5400" width="8.28515625" style="18" customWidth="1"/>
    <col min="5401" max="5401" width="0.7109375" style="18" customWidth="1"/>
    <col min="5402" max="5402" width="7" style="18" customWidth="1"/>
    <col min="5403" max="5403" width="1.42578125" style="18" customWidth="1"/>
    <col min="5404" max="5404" width="0.5703125" style="18" customWidth="1"/>
    <col min="5405" max="5405" width="9.140625" style="18"/>
    <col min="5406" max="5406" width="0.42578125" style="18" customWidth="1"/>
    <col min="5407" max="5407" width="0.5703125" style="18" customWidth="1"/>
    <col min="5408" max="5408" width="7.5703125" style="18" customWidth="1"/>
    <col min="5409" max="5409" width="2.5703125" style="18" customWidth="1"/>
    <col min="5410" max="5410" width="1.140625" style="18" customWidth="1"/>
    <col min="5411" max="5411" width="2.5703125" style="18" customWidth="1"/>
    <col min="5412" max="5412" width="2.7109375" style="18" customWidth="1"/>
    <col min="5413" max="5413" width="4.140625" style="18" customWidth="1"/>
    <col min="5414" max="5414" width="0.42578125" style="18" customWidth="1"/>
    <col min="5415" max="5415" width="8.5703125" style="18" customWidth="1"/>
    <col min="5416" max="5416" width="4.42578125" style="18" customWidth="1"/>
    <col min="5417" max="5417" width="9.140625" style="18"/>
    <col min="5418" max="5418" width="12.85546875" style="18" customWidth="1"/>
    <col min="5419" max="5630" width="9.140625" style="18"/>
    <col min="5631" max="5631" width="0.85546875" style="18" customWidth="1"/>
    <col min="5632" max="5632" width="0.7109375" style="18" customWidth="1"/>
    <col min="5633" max="5633" width="1.28515625" style="18" customWidth="1"/>
    <col min="5634" max="5634" width="0.42578125" style="18" customWidth="1"/>
    <col min="5635" max="5635" width="0.5703125" style="18" customWidth="1"/>
    <col min="5636" max="5636" width="1" style="18" customWidth="1"/>
    <col min="5637" max="5637" width="0.85546875" style="18" customWidth="1"/>
    <col min="5638" max="5638" width="1.42578125" style="18" customWidth="1"/>
    <col min="5639" max="5639" width="0.85546875" style="18" customWidth="1"/>
    <col min="5640" max="5640" width="1" style="18" customWidth="1"/>
    <col min="5641" max="5641" width="0.5703125" style="18" customWidth="1"/>
    <col min="5642" max="5642" width="5.5703125" style="18" customWidth="1"/>
    <col min="5643" max="5643" width="0.7109375" style="18" customWidth="1"/>
    <col min="5644" max="5644" width="4.5703125" style="18" customWidth="1"/>
    <col min="5645" max="5645" width="0.42578125" style="18" customWidth="1"/>
    <col min="5646" max="5646" width="5.140625" style="18" customWidth="1"/>
    <col min="5647" max="5647" width="1.28515625" style="18" customWidth="1"/>
    <col min="5648" max="5648" width="0.140625" style="18" customWidth="1"/>
    <col min="5649" max="5649" width="1.140625" style="18" customWidth="1"/>
    <col min="5650" max="5650" width="5.28515625" style="18" customWidth="1"/>
    <col min="5651" max="5651" width="3" style="18" customWidth="1"/>
    <col min="5652" max="5652" width="0.5703125" style="18" customWidth="1"/>
    <col min="5653" max="5653" width="0.28515625" style="18" customWidth="1"/>
    <col min="5654" max="5654" width="1.140625" style="18" customWidth="1"/>
    <col min="5655" max="5655" width="7.85546875" style="18" customWidth="1"/>
    <col min="5656" max="5656" width="8.28515625" style="18" customWidth="1"/>
    <col min="5657" max="5657" width="0.7109375" style="18" customWidth="1"/>
    <col min="5658" max="5658" width="7" style="18" customWidth="1"/>
    <col min="5659" max="5659" width="1.42578125" style="18" customWidth="1"/>
    <col min="5660" max="5660" width="0.5703125" style="18" customWidth="1"/>
    <col min="5661" max="5661" width="9.140625" style="18"/>
    <col min="5662" max="5662" width="0.42578125" style="18" customWidth="1"/>
    <col min="5663" max="5663" width="0.5703125" style="18" customWidth="1"/>
    <col min="5664" max="5664" width="7.5703125" style="18" customWidth="1"/>
    <col min="5665" max="5665" width="2.5703125" style="18" customWidth="1"/>
    <col min="5666" max="5666" width="1.140625" style="18" customWidth="1"/>
    <col min="5667" max="5667" width="2.5703125" style="18" customWidth="1"/>
    <col min="5668" max="5668" width="2.7109375" style="18" customWidth="1"/>
    <col min="5669" max="5669" width="4.140625" style="18" customWidth="1"/>
    <col min="5670" max="5670" width="0.42578125" style="18" customWidth="1"/>
    <col min="5671" max="5671" width="8.5703125" style="18" customWidth="1"/>
    <col min="5672" max="5672" width="4.42578125" style="18" customWidth="1"/>
    <col min="5673" max="5673" width="9.140625" style="18"/>
    <col min="5674" max="5674" width="12.85546875" style="18" customWidth="1"/>
    <col min="5675" max="5886" width="9.140625" style="18"/>
    <col min="5887" max="5887" width="0.85546875" style="18" customWidth="1"/>
    <col min="5888" max="5888" width="0.7109375" style="18" customWidth="1"/>
    <col min="5889" max="5889" width="1.28515625" style="18" customWidth="1"/>
    <col min="5890" max="5890" width="0.42578125" style="18" customWidth="1"/>
    <col min="5891" max="5891" width="0.5703125" style="18" customWidth="1"/>
    <col min="5892" max="5892" width="1" style="18" customWidth="1"/>
    <col min="5893" max="5893" width="0.85546875" style="18" customWidth="1"/>
    <col min="5894" max="5894" width="1.42578125" style="18" customWidth="1"/>
    <col min="5895" max="5895" width="0.85546875" style="18" customWidth="1"/>
    <col min="5896" max="5896" width="1" style="18" customWidth="1"/>
    <col min="5897" max="5897" width="0.5703125" style="18" customWidth="1"/>
    <col min="5898" max="5898" width="5.5703125" style="18" customWidth="1"/>
    <col min="5899" max="5899" width="0.7109375" style="18" customWidth="1"/>
    <col min="5900" max="5900" width="4.5703125" style="18" customWidth="1"/>
    <col min="5901" max="5901" width="0.42578125" style="18" customWidth="1"/>
    <col min="5902" max="5902" width="5.140625" style="18" customWidth="1"/>
    <col min="5903" max="5903" width="1.28515625" style="18" customWidth="1"/>
    <col min="5904" max="5904" width="0.140625" style="18" customWidth="1"/>
    <col min="5905" max="5905" width="1.140625" style="18" customWidth="1"/>
    <col min="5906" max="5906" width="5.28515625" style="18" customWidth="1"/>
    <col min="5907" max="5907" width="3" style="18" customWidth="1"/>
    <col min="5908" max="5908" width="0.5703125" style="18" customWidth="1"/>
    <col min="5909" max="5909" width="0.28515625" style="18" customWidth="1"/>
    <col min="5910" max="5910" width="1.140625" style="18" customWidth="1"/>
    <col min="5911" max="5911" width="7.85546875" style="18" customWidth="1"/>
    <col min="5912" max="5912" width="8.28515625" style="18" customWidth="1"/>
    <col min="5913" max="5913" width="0.7109375" style="18" customWidth="1"/>
    <col min="5914" max="5914" width="7" style="18" customWidth="1"/>
    <col min="5915" max="5915" width="1.42578125" style="18" customWidth="1"/>
    <col min="5916" max="5916" width="0.5703125" style="18" customWidth="1"/>
    <col min="5917" max="5917" width="9.140625" style="18"/>
    <col min="5918" max="5918" width="0.42578125" style="18" customWidth="1"/>
    <col min="5919" max="5919" width="0.5703125" style="18" customWidth="1"/>
    <col min="5920" max="5920" width="7.5703125" style="18" customWidth="1"/>
    <col min="5921" max="5921" width="2.5703125" style="18" customWidth="1"/>
    <col min="5922" max="5922" width="1.140625" style="18" customWidth="1"/>
    <col min="5923" max="5923" width="2.5703125" style="18" customWidth="1"/>
    <col min="5924" max="5924" width="2.7109375" style="18" customWidth="1"/>
    <col min="5925" max="5925" width="4.140625" style="18" customWidth="1"/>
    <col min="5926" max="5926" width="0.42578125" style="18" customWidth="1"/>
    <col min="5927" max="5927" width="8.5703125" style="18" customWidth="1"/>
    <col min="5928" max="5928" width="4.42578125" style="18" customWidth="1"/>
    <col min="5929" max="5929" width="9.140625" style="18"/>
    <col min="5930" max="5930" width="12.85546875" style="18" customWidth="1"/>
    <col min="5931" max="6142" width="9.140625" style="18"/>
    <col min="6143" max="6143" width="0.85546875" style="18" customWidth="1"/>
    <col min="6144" max="6144" width="0.7109375" style="18" customWidth="1"/>
    <col min="6145" max="6145" width="1.28515625" style="18" customWidth="1"/>
    <col min="6146" max="6146" width="0.42578125" style="18" customWidth="1"/>
    <col min="6147" max="6147" width="0.5703125" style="18" customWidth="1"/>
    <col min="6148" max="6148" width="1" style="18" customWidth="1"/>
    <col min="6149" max="6149" width="0.85546875" style="18" customWidth="1"/>
    <col min="6150" max="6150" width="1.42578125" style="18" customWidth="1"/>
    <col min="6151" max="6151" width="0.85546875" style="18" customWidth="1"/>
    <col min="6152" max="6152" width="1" style="18" customWidth="1"/>
    <col min="6153" max="6153" width="0.5703125" style="18" customWidth="1"/>
    <col min="6154" max="6154" width="5.5703125" style="18" customWidth="1"/>
    <col min="6155" max="6155" width="0.7109375" style="18" customWidth="1"/>
    <col min="6156" max="6156" width="4.5703125" style="18" customWidth="1"/>
    <col min="6157" max="6157" width="0.42578125" style="18" customWidth="1"/>
    <col min="6158" max="6158" width="5.140625" style="18" customWidth="1"/>
    <col min="6159" max="6159" width="1.28515625" style="18" customWidth="1"/>
    <col min="6160" max="6160" width="0.140625" style="18" customWidth="1"/>
    <col min="6161" max="6161" width="1.140625" style="18" customWidth="1"/>
    <col min="6162" max="6162" width="5.28515625" style="18" customWidth="1"/>
    <col min="6163" max="6163" width="3" style="18" customWidth="1"/>
    <col min="6164" max="6164" width="0.5703125" style="18" customWidth="1"/>
    <col min="6165" max="6165" width="0.28515625" style="18" customWidth="1"/>
    <col min="6166" max="6166" width="1.140625" style="18" customWidth="1"/>
    <col min="6167" max="6167" width="7.85546875" style="18" customWidth="1"/>
    <col min="6168" max="6168" width="8.28515625" style="18" customWidth="1"/>
    <col min="6169" max="6169" width="0.7109375" style="18" customWidth="1"/>
    <col min="6170" max="6170" width="7" style="18" customWidth="1"/>
    <col min="6171" max="6171" width="1.42578125" style="18" customWidth="1"/>
    <col min="6172" max="6172" width="0.5703125" style="18" customWidth="1"/>
    <col min="6173" max="6173" width="9.140625" style="18"/>
    <col min="6174" max="6174" width="0.42578125" style="18" customWidth="1"/>
    <col min="6175" max="6175" width="0.5703125" style="18" customWidth="1"/>
    <col min="6176" max="6176" width="7.5703125" style="18" customWidth="1"/>
    <col min="6177" max="6177" width="2.5703125" style="18" customWidth="1"/>
    <col min="6178" max="6178" width="1.140625" style="18" customWidth="1"/>
    <col min="6179" max="6179" width="2.5703125" style="18" customWidth="1"/>
    <col min="6180" max="6180" width="2.7109375" style="18" customWidth="1"/>
    <col min="6181" max="6181" width="4.140625" style="18" customWidth="1"/>
    <col min="6182" max="6182" width="0.42578125" style="18" customWidth="1"/>
    <col min="6183" max="6183" width="8.5703125" style="18" customWidth="1"/>
    <col min="6184" max="6184" width="4.42578125" style="18" customWidth="1"/>
    <col min="6185" max="6185" width="9.140625" style="18"/>
    <col min="6186" max="6186" width="12.85546875" style="18" customWidth="1"/>
    <col min="6187" max="6398" width="9.140625" style="18"/>
    <col min="6399" max="6399" width="0.85546875" style="18" customWidth="1"/>
    <col min="6400" max="6400" width="0.7109375" style="18" customWidth="1"/>
    <col min="6401" max="6401" width="1.28515625" style="18" customWidth="1"/>
    <col min="6402" max="6402" width="0.42578125" style="18" customWidth="1"/>
    <col min="6403" max="6403" width="0.5703125" style="18" customWidth="1"/>
    <col min="6404" max="6404" width="1" style="18" customWidth="1"/>
    <col min="6405" max="6405" width="0.85546875" style="18" customWidth="1"/>
    <col min="6406" max="6406" width="1.42578125" style="18" customWidth="1"/>
    <col min="6407" max="6407" width="0.85546875" style="18" customWidth="1"/>
    <col min="6408" max="6408" width="1" style="18" customWidth="1"/>
    <col min="6409" max="6409" width="0.5703125" style="18" customWidth="1"/>
    <col min="6410" max="6410" width="5.5703125" style="18" customWidth="1"/>
    <col min="6411" max="6411" width="0.7109375" style="18" customWidth="1"/>
    <col min="6412" max="6412" width="4.5703125" style="18" customWidth="1"/>
    <col min="6413" max="6413" width="0.42578125" style="18" customWidth="1"/>
    <col min="6414" max="6414" width="5.140625" style="18" customWidth="1"/>
    <col min="6415" max="6415" width="1.28515625" style="18" customWidth="1"/>
    <col min="6416" max="6416" width="0.140625" style="18" customWidth="1"/>
    <col min="6417" max="6417" width="1.140625" style="18" customWidth="1"/>
    <col min="6418" max="6418" width="5.28515625" style="18" customWidth="1"/>
    <col min="6419" max="6419" width="3" style="18" customWidth="1"/>
    <col min="6420" max="6420" width="0.5703125" style="18" customWidth="1"/>
    <col min="6421" max="6421" width="0.28515625" style="18" customWidth="1"/>
    <col min="6422" max="6422" width="1.140625" style="18" customWidth="1"/>
    <col min="6423" max="6423" width="7.85546875" style="18" customWidth="1"/>
    <col min="6424" max="6424" width="8.28515625" style="18" customWidth="1"/>
    <col min="6425" max="6425" width="0.7109375" style="18" customWidth="1"/>
    <col min="6426" max="6426" width="7" style="18" customWidth="1"/>
    <col min="6427" max="6427" width="1.42578125" style="18" customWidth="1"/>
    <col min="6428" max="6428" width="0.5703125" style="18" customWidth="1"/>
    <col min="6429" max="6429" width="9.140625" style="18"/>
    <col min="6430" max="6430" width="0.42578125" style="18" customWidth="1"/>
    <col min="6431" max="6431" width="0.5703125" style="18" customWidth="1"/>
    <col min="6432" max="6432" width="7.5703125" style="18" customWidth="1"/>
    <col min="6433" max="6433" width="2.5703125" style="18" customWidth="1"/>
    <col min="6434" max="6434" width="1.140625" style="18" customWidth="1"/>
    <col min="6435" max="6435" width="2.5703125" style="18" customWidth="1"/>
    <col min="6436" max="6436" width="2.7109375" style="18" customWidth="1"/>
    <col min="6437" max="6437" width="4.140625" style="18" customWidth="1"/>
    <col min="6438" max="6438" width="0.42578125" style="18" customWidth="1"/>
    <col min="6439" max="6439" width="8.5703125" style="18" customWidth="1"/>
    <col min="6440" max="6440" width="4.42578125" style="18" customWidth="1"/>
    <col min="6441" max="6441" width="9.140625" style="18"/>
    <col min="6442" max="6442" width="12.85546875" style="18" customWidth="1"/>
    <col min="6443" max="6654" width="9.140625" style="18"/>
    <col min="6655" max="6655" width="0.85546875" style="18" customWidth="1"/>
    <col min="6656" max="6656" width="0.7109375" style="18" customWidth="1"/>
    <col min="6657" max="6657" width="1.28515625" style="18" customWidth="1"/>
    <col min="6658" max="6658" width="0.42578125" style="18" customWidth="1"/>
    <col min="6659" max="6659" width="0.5703125" style="18" customWidth="1"/>
    <col min="6660" max="6660" width="1" style="18" customWidth="1"/>
    <col min="6661" max="6661" width="0.85546875" style="18" customWidth="1"/>
    <col min="6662" max="6662" width="1.42578125" style="18" customWidth="1"/>
    <col min="6663" max="6663" width="0.85546875" style="18" customWidth="1"/>
    <col min="6664" max="6664" width="1" style="18" customWidth="1"/>
    <col min="6665" max="6665" width="0.5703125" style="18" customWidth="1"/>
    <col min="6666" max="6666" width="5.5703125" style="18" customWidth="1"/>
    <col min="6667" max="6667" width="0.7109375" style="18" customWidth="1"/>
    <col min="6668" max="6668" width="4.5703125" style="18" customWidth="1"/>
    <col min="6669" max="6669" width="0.42578125" style="18" customWidth="1"/>
    <col min="6670" max="6670" width="5.140625" style="18" customWidth="1"/>
    <col min="6671" max="6671" width="1.28515625" style="18" customWidth="1"/>
    <col min="6672" max="6672" width="0.140625" style="18" customWidth="1"/>
    <col min="6673" max="6673" width="1.140625" style="18" customWidth="1"/>
    <col min="6674" max="6674" width="5.28515625" style="18" customWidth="1"/>
    <col min="6675" max="6675" width="3" style="18" customWidth="1"/>
    <col min="6676" max="6676" width="0.5703125" style="18" customWidth="1"/>
    <col min="6677" max="6677" width="0.28515625" style="18" customWidth="1"/>
    <col min="6678" max="6678" width="1.140625" style="18" customWidth="1"/>
    <col min="6679" max="6679" width="7.85546875" style="18" customWidth="1"/>
    <col min="6680" max="6680" width="8.28515625" style="18" customWidth="1"/>
    <col min="6681" max="6681" width="0.7109375" style="18" customWidth="1"/>
    <col min="6682" max="6682" width="7" style="18" customWidth="1"/>
    <col min="6683" max="6683" width="1.42578125" style="18" customWidth="1"/>
    <col min="6684" max="6684" width="0.5703125" style="18" customWidth="1"/>
    <col min="6685" max="6685" width="9.140625" style="18"/>
    <col min="6686" max="6686" width="0.42578125" style="18" customWidth="1"/>
    <col min="6687" max="6687" width="0.5703125" style="18" customWidth="1"/>
    <col min="6688" max="6688" width="7.5703125" style="18" customWidth="1"/>
    <col min="6689" max="6689" width="2.5703125" style="18" customWidth="1"/>
    <col min="6690" max="6690" width="1.140625" style="18" customWidth="1"/>
    <col min="6691" max="6691" width="2.5703125" style="18" customWidth="1"/>
    <col min="6692" max="6692" width="2.7109375" style="18" customWidth="1"/>
    <col min="6693" max="6693" width="4.140625" style="18" customWidth="1"/>
    <col min="6694" max="6694" width="0.42578125" style="18" customWidth="1"/>
    <col min="6695" max="6695" width="8.5703125" style="18" customWidth="1"/>
    <col min="6696" max="6696" width="4.42578125" style="18" customWidth="1"/>
    <col min="6697" max="6697" width="9.140625" style="18"/>
    <col min="6698" max="6698" width="12.85546875" style="18" customWidth="1"/>
    <col min="6699" max="6910" width="9.140625" style="18"/>
    <col min="6911" max="6911" width="0.85546875" style="18" customWidth="1"/>
    <col min="6912" max="6912" width="0.7109375" style="18" customWidth="1"/>
    <col min="6913" max="6913" width="1.28515625" style="18" customWidth="1"/>
    <col min="6914" max="6914" width="0.42578125" style="18" customWidth="1"/>
    <col min="6915" max="6915" width="0.5703125" style="18" customWidth="1"/>
    <col min="6916" max="6916" width="1" style="18" customWidth="1"/>
    <col min="6917" max="6917" width="0.85546875" style="18" customWidth="1"/>
    <col min="6918" max="6918" width="1.42578125" style="18" customWidth="1"/>
    <col min="6919" max="6919" width="0.85546875" style="18" customWidth="1"/>
    <col min="6920" max="6920" width="1" style="18" customWidth="1"/>
    <col min="6921" max="6921" width="0.5703125" style="18" customWidth="1"/>
    <col min="6922" max="6922" width="5.5703125" style="18" customWidth="1"/>
    <col min="6923" max="6923" width="0.7109375" style="18" customWidth="1"/>
    <col min="6924" max="6924" width="4.5703125" style="18" customWidth="1"/>
    <col min="6925" max="6925" width="0.42578125" style="18" customWidth="1"/>
    <col min="6926" max="6926" width="5.140625" style="18" customWidth="1"/>
    <col min="6927" max="6927" width="1.28515625" style="18" customWidth="1"/>
    <col min="6928" max="6928" width="0.140625" style="18" customWidth="1"/>
    <col min="6929" max="6929" width="1.140625" style="18" customWidth="1"/>
    <col min="6930" max="6930" width="5.28515625" style="18" customWidth="1"/>
    <col min="6931" max="6931" width="3" style="18" customWidth="1"/>
    <col min="6932" max="6932" width="0.5703125" style="18" customWidth="1"/>
    <col min="6933" max="6933" width="0.28515625" style="18" customWidth="1"/>
    <col min="6934" max="6934" width="1.140625" style="18" customWidth="1"/>
    <col min="6935" max="6935" width="7.85546875" style="18" customWidth="1"/>
    <col min="6936" max="6936" width="8.28515625" style="18" customWidth="1"/>
    <col min="6937" max="6937" width="0.7109375" style="18" customWidth="1"/>
    <col min="6938" max="6938" width="7" style="18" customWidth="1"/>
    <col min="6939" max="6939" width="1.42578125" style="18" customWidth="1"/>
    <col min="6940" max="6940" width="0.5703125" style="18" customWidth="1"/>
    <col min="6941" max="6941" width="9.140625" style="18"/>
    <col min="6942" max="6942" width="0.42578125" style="18" customWidth="1"/>
    <col min="6943" max="6943" width="0.5703125" style="18" customWidth="1"/>
    <col min="6944" max="6944" width="7.5703125" style="18" customWidth="1"/>
    <col min="6945" max="6945" width="2.5703125" style="18" customWidth="1"/>
    <col min="6946" max="6946" width="1.140625" style="18" customWidth="1"/>
    <col min="6947" max="6947" width="2.5703125" style="18" customWidth="1"/>
    <col min="6948" max="6948" width="2.7109375" style="18" customWidth="1"/>
    <col min="6949" max="6949" width="4.140625" style="18" customWidth="1"/>
    <col min="6950" max="6950" width="0.42578125" style="18" customWidth="1"/>
    <col min="6951" max="6951" width="8.5703125" style="18" customWidth="1"/>
    <col min="6952" max="6952" width="4.42578125" style="18" customWidth="1"/>
    <col min="6953" max="6953" width="9.140625" style="18"/>
    <col min="6954" max="6954" width="12.85546875" style="18" customWidth="1"/>
    <col min="6955" max="7166" width="9.140625" style="18"/>
    <col min="7167" max="7167" width="0.85546875" style="18" customWidth="1"/>
    <col min="7168" max="7168" width="0.7109375" style="18" customWidth="1"/>
    <col min="7169" max="7169" width="1.28515625" style="18" customWidth="1"/>
    <col min="7170" max="7170" width="0.42578125" style="18" customWidth="1"/>
    <col min="7171" max="7171" width="0.5703125" style="18" customWidth="1"/>
    <col min="7172" max="7172" width="1" style="18" customWidth="1"/>
    <col min="7173" max="7173" width="0.85546875" style="18" customWidth="1"/>
    <col min="7174" max="7174" width="1.42578125" style="18" customWidth="1"/>
    <col min="7175" max="7175" width="0.85546875" style="18" customWidth="1"/>
    <col min="7176" max="7176" width="1" style="18" customWidth="1"/>
    <col min="7177" max="7177" width="0.5703125" style="18" customWidth="1"/>
    <col min="7178" max="7178" width="5.5703125" style="18" customWidth="1"/>
    <col min="7179" max="7179" width="0.7109375" style="18" customWidth="1"/>
    <col min="7180" max="7180" width="4.5703125" style="18" customWidth="1"/>
    <col min="7181" max="7181" width="0.42578125" style="18" customWidth="1"/>
    <col min="7182" max="7182" width="5.140625" style="18" customWidth="1"/>
    <col min="7183" max="7183" width="1.28515625" style="18" customWidth="1"/>
    <col min="7184" max="7184" width="0.140625" style="18" customWidth="1"/>
    <col min="7185" max="7185" width="1.140625" style="18" customWidth="1"/>
    <col min="7186" max="7186" width="5.28515625" style="18" customWidth="1"/>
    <col min="7187" max="7187" width="3" style="18" customWidth="1"/>
    <col min="7188" max="7188" width="0.5703125" style="18" customWidth="1"/>
    <col min="7189" max="7189" width="0.28515625" style="18" customWidth="1"/>
    <col min="7190" max="7190" width="1.140625" style="18" customWidth="1"/>
    <col min="7191" max="7191" width="7.85546875" style="18" customWidth="1"/>
    <col min="7192" max="7192" width="8.28515625" style="18" customWidth="1"/>
    <col min="7193" max="7193" width="0.7109375" style="18" customWidth="1"/>
    <col min="7194" max="7194" width="7" style="18" customWidth="1"/>
    <col min="7195" max="7195" width="1.42578125" style="18" customWidth="1"/>
    <col min="7196" max="7196" width="0.5703125" style="18" customWidth="1"/>
    <col min="7197" max="7197" width="9.140625" style="18"/>
    <col min="7198" max="7198" width="0.42578125" style="18" customWidth="1"/>
    <col min="7199" max="7199" width="0.5703125" style="18" customWidth="1"/>
    <col min="7200" max="7200" width="7.5703125" style="18" customWidth="1"/>
    <col min="7201" max="7201" width="2.5703125" style="18" customWidth="1"/>
    <col min="7202" max="7202" width="1.140625" style="18" customWidth="1"/>
    <col min="7203" max="7203" width="2.5703125" style="18" customWidth="1"/>
    <col min="7204" max="7204" width="2.7109375" style="18" customWidth="1"/>
    <col min="7205" max="7205" width="4.140625" style="18" customWidth="1"/>
    <col min="7206" max="7206" width="0.42578125" style="18" customWidth="1"/>
    <col min="7207" max="7207" width="8.5703125" style="18" customWidth="1"/>
    <col min="7208" max="7208" width="4.42578125" style="18" customWidth="1"/>
    <col min="7209" max="7209" width="9.140625" style="18"/>
    <col min="7210" max="7210" width="12.85546875" style="18" customWidth="1"/>
    <col min="7211" max="7422" width="9.140625" style="18"/>
    <col min="7423" max="7423" width="0.85546875" style="18" customWidth="1"/>
    <col min="7424" max="7424" width="0.7109375" style="18" customWidth="1"/>
    <col min="7425" max="7425" width="1.28515625" style="18" customWidth="1"/>
    <col min="7426" max="7426" width="0.42578125" style="18" customWidth="1"/>
    <col min="7427" max="7427" width="0.5703125" style="18" customWidth="1"/>
    <col min="7428" max="7428" width="1" style="18" customWidth="1"/>
    <col min="7429" max="7429" width="0.85546875" style="18" customWidth="1"/>
    <col min="7430" max="7430" width="1.42578125" style="18" customWidth="1"/>
    <col min="7431" max="7431" width="0.85546875" style="18" customWidth="1"/>
    <col min="7432" max="7432" width="1" style="18" customWidth="1"/>
    <col min="7433" max="7433" width="0.5703125" style="18" customWidth="1"/>
    <col min="7434" max="7434" width="5.5703125" style="18" customWidth="1"/>
    <col min="7435" max="7435" width="0.7109375" style="18" customWidth="1"/>
    <col min="7436" max="7436" width="4.5703125" style="18" customWidth="1"/>
    <col min="7437" max="7437" width="0.42578125" style="18" customWidth="1"/>
    <col min="7438" max="7438" width="5.140625" style="18" customWidth="1"/>
    <col min="7439" max="7439" width="1.28515625" style="18" customWidth="1"/>
    <col min="7440" max="7440" width="0.140625" style="18" customWidth="1"/>
    <col min="7441" max="7441" width="1.140625" style="18" customWidth="1"/>
    <col min="7442" max="7442" width="5.28515625" style="18" customWidth="1"/>
    <col min="7443" max="7443" width="3" style="18" customWidth="1"/>
    <col min="7444" max="7444" width="0.5703125" style="18" customWidth="1"/>
    <col min="7445" max="7445" width="0.28515625" style="18" customWidth="1"/>
    <col min="7446" max="7446" width="1.140625" style="18" customWidth="1"/>
    <col min="7447" max="7447" width="7.85546875" style="18" customWidth="1"/>
    <col min="7448" max="7448" width="8.28515625" style="18" customWidth="1"/>
    <col min="7449" max="7449" width="0.7109375" style="18" customWidth="1"/>
    <col min="7450" max="7450" width="7" style="18" customWidth="1"/>
    <col min="7451" max="7451" width="1.42578125" style="18" customWidth="1"/>
    <col min="7452" max="7452" width="0.5703125" style="18" customWidth="1"/>
    <col min="7453" max="7453" width="9.140625" style="18"/>
    <col min="7454" max="7454" width="0.42578125" style="18" customWidth="1"/>
    <col min="7455" max="7455" width="0.5703125" style="18" customWidth="1"/>
    <col min="7456" max="7456" width="7.5703125" style="18" customWidth="1"/>
    <col min="7457" max="7457" width="2.5703125" style="18" customWidth="1"/>
    <col min="7458" max="7458" width="1.140625" style="18" customWidth="1"/>
    <col min="7459" max="7459" width="2.5703125" style="18" customWidth="1"/>
    <col min="7460" max="7460" width="2.7109375" style="18" customWidth="1"/>
    <col min="7461" max="7461" width="4.140625" style="18" customWidth="1"/>
    <col min="7462" max="7462" width="0.42578125" style="18" customWidth="1"/>
    <col min="7463" max="7463" width="8.5703125" style="18" customWidth="1"/>
    <col min="7464" max="7464" width="4.42578125" style="18" customWidth="1"/>
    <col min="7465" max="7465" width="9.140625" style="18"/>
    <col min="7466" max="7466" width="12.85546875" style="18" customWidth="1"/>
    <col min="7467" max="7678" width="9.140625" style="18"/>
    <col min="7679" max="7679" width="0.85546875" style="18" customWidth="1"/>
    <col min="7680" max="7680" width="0.7109375" style="18" customWidth="1"/>
    <col min="7681" max="7681" width="1.28515625" style="18" customWidth="1"/>
    <col min="7682" max="7682" width="0.42578125" style="18" customWidth="1"/>
    <col min="7683" max="7683" width="0.5703125" style="18" customWidth="1"/>
    <col min="7684" max="7684" width="1" style="18" customWidth="1"/>
    <col min="7685" max="7685" width="0.85546875" style="18" customWidth="1"/>
    <col min="7686" max="7686" width="1.42578125" style="18" customWidth="1"/>
    <col min="7687" max="7687" width="0.85546875" style="18" customWidth="1"/>
    <col min="7688" max="7688" width="1" style="18" customWidth="1"/>
    <col min="7689" max="7689" width="0.5703125" style="18" customWidth="1"/>
    <col min="7690" max="7690" width="5.5703125" style="18" customWidth="1"/>
    <col min="7691" max="7691" width="0.7109375" style="18" customWidth="1"/>
    <col min="7692" max="7692" width="4.5703125" style="18" customWidth="1"/>
    <col min="7693" max="7693" width="0.42578125" style="18" customWidth="1"/>
    <col min="7694" max="7694" width="5.140625" style="18" customWidth="1"/>
    <col min="7695" max="7695" width="1.28515625" style="18" customWidth="1"/>
    <col min="7696" max="7696" width="0.140625" style="18" customWidth="1"/>
    <col min="7697" max="7697" width="1.140625" style="18" customWidth="1"/>
    <col min="7698" max="7698" width="5.28515625" style="18" customWidth="1"/>
    <col min="7699" max="7699" width="3" style="18" customWidth="1"/>
    <col min="7700" max="7700" width="0.5703125" style="18" customWidth="1"/>
    <col min="7701" max="7701" width="0.28515625" style="18" customWidth="1"/>
    <col min="7702" max="7702" width="1.140625" style="18" customWidth="1"/>
    <col min="7703" max="7703" width="7.85546875" style="18" customWidth="1"/>
    <col min="7704" max="7704" width="8.28515625" style="18" customWidth="1"/>
    <col min="7705" max="7705" width="0.7109375" style="18" customWidth="1"/>
    <col min="7706" max="7706" width="7" style="18" customWidth="1"/>
    <col min="7707" max="7707" width="1.42578125" style="18" customWidth="1"/>
    <col min="7708" max="7708" width="0.5703125" style="18" customWidth="1"/>
    <col min="7709" max="7709" width="9.140625" style="18"/>
    <col min="7710" max="7710" width="0.42578125" style="18" customWidth="1"/>
    <col min="7711" max="7711" width="0.5703125" style="18" customWidth="1"/>
    <col min="7712" max="7712" width="7.5703125" style="18" customWidth="1"/>
    <col min="7713" max="7713" width="2.5703125" style="18" customWidth="1"/>
    <col min="7714" max="7714" width="1.140625" style="18" customWidth="1"/>
    <col min="7715" max="7715" width="2.5703125" style="18" customWidth="1"/>
    <col min="7716" max="7716" width="2.7109375" style="18" customWidth="1"/>
    <col min="7717" max="7717" width="4.140625" style="18" customWidth="1"/>
    <col min="7718" max="7718" width="0.42578125" style="18" customWidth="1"/>
    <col min="7719" max="7719" width="8.5703125" style="18" customWidth="1"/>
    <col min="7720" max="7720" width="4.42578125" style="18" customWidth="1"/>
    <col min="7721" max="7721" width="9.140625" style="18"/>
    <col min="7722" max="7722" width="12.85546875" style="18" customWidth="1"/>
    <col min="7723" max="7934" width="9.140625" style="18"/>
    <col min="7935" max="7935" width="0.85546875" style="18" customWidth="1"/>
    <col min="7936" max="7936" width="0.7109375" style="18" customWidth="1"/>
    <col min="7937" max="7937" width="1.28515625" style="18" customWidth="1"/>
    <col min="7938" max="7938" width="0.42578125" style="18" customWidth="1"/>
    <col min="7939" max="7939" width="0.5703125" style="18" customWidth="1"/>
    <col min="7940" max="7940" width="1" style="18" customWidth="1"/>
    <col min="7941" max="7941" width="0.85546875" style="18" customWidth="1"/>
    <col min="7942" max="7942" width="1.42578125" style="18" customWidth="1"/>
    <col min="7943" max="7943" width="0.85546875" style="18" customWidth="1"/>
    <col min="7944" max="7944" width="1" style="18" customWidth="1"/>
    <col min="7945" max="7945" width="0.5703125" style="18" customWidth="1"/>
    <col min="7946" max="7946" width="5.5703125" style="18" customWidth="1"/>
    <col min="7947" max="7947" width="0.7109375" style="18" customWidth="1"/>
    <col min="7948" max="7948" width="4.5703125" style="18" customWidth="1"/>
    <col min="7949" max="7949" width="0.42578125" style="18" customWidth="1"/>
    <col min="7950" max="7950" width="5.140625" style="18" customWidth="1"/>
    <col min="7951" max="7951" width="1.28515625" style="18" customWidth="1"/>
    <col min="7952" max="7952" width="0.140625" style="18" customWidth="1"/>
    <col min="7953" max="7953" width="1.140625" style="18" customWidth="1"/>
    <col min="7954" max="7954" width="5.28515625" style="18" customWidth="1"/>
    <col min="7955" max="7955" width="3" style="18" customWidth="1"/>
    <col min="7956" max="7956" width="0.5703125" style="18" customWidth="1"/>
    <col min="7957" max="7957" width="0.28515625" style="18" customWidth="1"/>
    <col min="7958" max="7958" width="1.140625" style="18" customWidth="1"/>
    <col min="7959" max="7959" width="7.85546875" style="18" customWidth="1"/>
    <col min="7960" max="7960" width="8.28515625" style="18" customWidth="1"/>
    <col min="7961" max="7961" width="0.7109375" style="18" customWidth="1"/>
    <col min="7962" max="7962" width="7" style="18" customWidth="1"/>
    <col min="7963" max="7963" width="1.42578125" style="18" customWidth="1"/>
    <col min="7964" max="7964" width="0.5703125" style="18" customWidth="1"/>
    <col min="7965" max="7965" width="9.140625" style="18"/>
    <col min="7966" max="7966" width="0.42578125" style="18" customWidth="1"/>
    <col min="7967" max="7967" width="0.5703125" style="18" customWidth="1"/>
    <col min="7968" max="7968" width="7.5703125" style="18" customWidth="1"/>
    <col min="7969" max="7969" width="2.5703125" style="18" customWidth="1"/>
    <col min="7970" max="7970" width="1.140625" style="18" customWidth="1"/>
    <col min="7971" max="7971" width="2.5703125" style="18" customWidth="1"/>
    <col min="7972" max="7972" width="2.7109375" style="18" customWidth="1"/>
    <col min="7973" max="7973" width="4.140625" style="18" customWidth="1"/>
    <col min="7974" max="7974" width="0.42578125" style="18" customWidth="1"/>
    <col min="7975" max="7975" width="8.5703125" style="18" customWidth="1"/>
    <col min="7976" max="7976" width="4.42578125" style="18" customWidth="1"/>
    <col min="7977" max="7977" width="9.140625" style="18"/>
    <col min="7978" max="7978" width="12.85546875" style="18" customWidth="1"/>
    <col min="7979" max="8190" width="9.140625" style="18"/>
    <col min="8191" max="8191" width="0.85546875" style="18" customWidth="1"/>
    <col min="8192" max="8192" width="0.7109375" style="18" customWidth="1"/>
    <col min="8193" max="8193" width="1.28515625" style="18" customWidth="1"/>
    <col min="8194" max="8194" width="0.42578125" style="18" customWidth="1"/>
    <col min="8195" max="8195" width="0.5703125" style="18" customWidth="1"/>
    <col min="8196" max="8196" width="1" style="18" customWidth="1"/>
    <col min="8197" max="8197" width="0.85546875" style="18" customWidth="1"/>
    <col min="8198" max="8198" width="1.42578125" style="18" customWidth="1"/>
    <col min="8199" max="8199" width="0.85546875" style="18" customWidth="1"/>
    <col min="8200" max="8200" width="1" style="18" customWidth="1"/>
    <col min="8201" max="8201" width="0.5703125" style="18" customWidth="1"/>
    <col min="8202" max="8202" width="5.5703125" style="18" customWidth="1"/>
    <col min="8203" max="8203" width="0.7109375" style="18" customWidth="1"/>
    <col min="8204" max="8204" width="4.5703125" style="18" customWidth="1"/>
    <col min="8205" max="8205" width="0.42578125" style="18" customWidth="1"/>
    <col min="8206" max="8206" width="5.140625" style="18" customWidth="1"/>
    <col min="8207" max="8207" width="1.28515625" style="18" customWidth="1"/>
    <col min="8208" max="8208" width="0.140625" style="18" customWidth="1"/>
    <col min="8209" max="8209" width="1.140625" style="18" customWidth="1"/>
    <col min="8210" max="8210" width="5.28515625" style="18" customWidth="1"/>
    <col min="8211" max="8211" width="3" style="18" customWidth="1"/>
    <col min="8212" max="8212" width="0.5703125" style="18" customWidth="1"/>
    <col min="8213" max="8213" width="0.28515625" style="18" customWidth="1"/>
    <col min="8214" max="8214" width="1.140625" style="18" customWidth="1"/>
    <col min="8215" max="8215" width="7.85546875" style="18" customWidth="1"/>
    <col min="8216" max="8216" width="8.28515625" style="18" customWidth="1"/>
    <col min="8217" max="8217" width="0.7109375" style="18" customWidth="1"/>
    <col min="8218" max="8218" width="7" style="18" customWidth="1"/>
    <col min="8219" max="8219" width="1.42578125" style="18" customWidth="1"/>
    <col min="8220" max="8220" width="0.5703125" style="18" customWidth="1"/>
    <col min="8221" max="8221" width="9.140625" style="18"/>
    <col min="8222" max="8222" width="0.42578125" style="18" customWidth="1"/>
    <col min="8223" max="8223" width="0.5703125" style="18" customWidth="1"/>
    <col min="8224" max="8224" width="7.5703125" style="18" customWidth="1"/>
    <col min="8225" max="8225" width="2.5703125" style="18" customWidth="1"/>
    <col min="8226" max="8226" width="1.140625" style="18" customWidth="1"/>
    <col min="8227" max="8227" width="2.5703125" style="18" customWidth="1"/>
    <col min="8228" max="8228" width="2.7109375" style="18" customWidth="1"/>
    <col min="8229" max="8229" width="4.140625" style="18" customWidth="1"/>
    <col min="8230" max="8230" width="0.42578125" style="18" customWidth="1"/>
    <col min="8231" max="8231" width="8.5703125" style="18" customWidth="1"/>
    <col min="8232" max="8232" width="4.42578125" style="18" customWidth="1"/>
    <col min="8233" max="8233" width="9.140625" style="18"/>
    <col min="8234" max="8234" width="12.85546875" style="18" customWidth="1"/>
    <col min="8235" max="8446" width="9.140625" style="18"/>
    <col min="8447" max="8447" width="0.85546875" style="18" customWidth="1"/>
    <col min="8448" max="8448" width="0.7109375" style="18" customWidth="1"/>
    <col min="8449" max="8449" width="1.28515625" style="18" customWidth="1"/>
    <col min="8450" max="8450" width="0.42578125" style="18" customWidth="1"/>
    <col min="8451" max="8451" width="0.5703125" style="18" customWidth="1"/>
    <col min="8452" max="8452" width="1" style="18" customWidth="1"/>
    <col min="8453" max="8453" width="0.85546875" style="18" customWidth="1"/>
    <col min="8454" max="8454" width="1.42578125" style="18" customWidth="1"/>
    <col min="8455" max="8455" width="0.85546875" style="18" customWidth="1"/>
    <col min="8456" max="8456" width="1" style="18" customWidth="1"/>
    <col min="8457" max="8457" width="0.5703125" style="18" customWidth="1"/>
    <col min="8458" max="8458" width="5.5703125" style="18" customWidth="1"/>
    <col min="8459" max="8459" width="0.7109375" style="18" customWidth="1"/>
    <col min="8460" max="8460" width="4.5703125" style="18" customWidth="1"/>
    <col min="8461" max="8461" width="0.42578125" style="18" customWidth="1"/>
    <col min="8462" max="8462" width="5.140625" style="18" customWidth="1"/>
    <col min="8463" max="8463" width="1.28515625" style="18" customWidth="1"/>
    <col min="8464" max="8464" width="0.140625" style="18" customWidth="1"/>
    <col min="8465" max="8465" width="1.140625" style="18" customWidth="1"/>
    <col min="8466" max="8466" width="5.28515625" style="18" customWidth="1"/>
    <col min="8467" max="8467" width="3" style="18" customWidth="1"/>
    <col min="8468" max="8468" width="0.5703125" style="18" customWidth="1"/>
    <col min="8469" max="8469" width="0.28515625" style="18" customWidth="1"/>
    <col min="8470" max="8470" width="1.140625" style="18" customWidth="1"/>
    <col min="8471" max="8471" width="7.85546875" style="18" customWidth="1"/>
    <col min="8472" max="8472" width="8.28515625" style="18" customWidth="1"/>
    <col min="8473" max="8473" width="0.7109375" style="18" customWidth="1"/>
    <col min="8474" max="8474" width="7" style="18" customWidth="1"/>
    <col min="8475" max="8475" width="1.42578125" style="18" customWidth="1"/>
    <col min="8476" max="8476" width="0.5703125" style="18" customWidth="1"/>
    <col min="8477" max="8477" width="9.140625" style="18"/>
    <col min="8478" max="8478" width="0.42578125" style="18" customWidth="1"/>
    <col min="8479" max="8479" width="0.5703125" style="18" customWidth="1"/>
    <col min="8480" max="8480" width="7.5703125" style="18" customWidth="1"/>
    <col min="8481" max="8481" width="2.5703125" style="18" customWidth="1"/>
    <col min="8482" max="8482" width="1.140625" style="18" customWidth="1"/>
    <col min="8483" max="8483" width="2.5703125" style="18" customWidth="1"/>
    <col min="8484" max="8484" width="2.7109375" style="18" customWidth="1"/>
    <col min="8485" max="8485" width="4.140625" style="18" customWidth="1"/>
    <col min="8486" max="8486" width="0.42578125" style="18" customWidth="1"/>
    <col min="8487" max="8487" width="8.5703125" style="18" customWidth="1"/>
    <col min="8488" max="8488" width="4.42578125" style="18" customWidth="1"/>
    <col min="8489" max="8489" width="9.140625" style="18"/>
    <col min="8490" max="8490" width="12.85546875" style="18" customWidth="1"/>
    <col min="8491" max="8702" width="9.140625" style="18"/>
    <col min="8703" max="8703" width="0.85546875" style="18" customWidth="1"/>
    <col min="8704" max="8704" width="0.7109375" style="18" customWidth="1"/>
    <col min="8705" max="8705" width="1.28515625" style="18" customWidth="1"/>
    <col min="8706" max="8706" width="0.42578125" style="18" customWidth="1"/>
    <col min="8707" max="8707" width="0.5703125" style="18" customWidth="1"/>
    <col min="8708" max="8708" width="1" style="18" customWidth="1"/>
    <col min="8709" max="8709" width="0.85546875" style="18" customWidth="1"/>
    <col min="8710" max="8710" width="1.42578125" style="18" customWidth="1"/>
    <col min="8711" max="8711" width="0.85546875" style="18" customWidth="1"/>
    <col min="8712" max="8712" width="1" style="18" customWidth="1"/>
    <col min="8713" max="8713" width="0.5703125" style="18" customWidth="1"/>
    <col min="8714" max="8714" width="5.5703125" style="18" customWidth="1"/>
    <col min="8715" max="8715" width="0.7109375" style="18" customWidth="1"/>
    <col min="8716" max="8716" width="4.5703125" style="18" customWidth="1"/>
    <col min="8717" max="8717" width="0.42578125" style="18" customWidth="1"/>
    <col min="8718" max="8718" width="5.140625" style="18" customWidth="1"/>
    <col min="8719" max="8719" width="1.28515625" style="18" customWidth="1"/>
    <col min="8720" max="8720" width="0.140625" style="18" customWidth="1"/>
    <col min="8721" max="8721" width="1.140625" style="18" customWidth="1"/>
    <col min="8722" max="8722" width="5.28515625" style="18" customWidth="1"/>
    <col min="8723" max="8723" width="3" style="18" customWidth="1"/>
    <col min="8724" max="8724" width="0.5703125" style="18" customWidth="1"/>
    <col min="8725" max="8725" width="0.28515625" style="18" customWidth="1"/>
    <col min="8726" max="8726" width="1.140625" style="18" customWidth="1"/>
    <col min="8727" max="8727" width="7.85546875" style="18" customWidth="1"/>
    <col min="8728" max="8728" width="8.28515625" style="18" customWidth="1"/>
    <col min="8729" max="8729" width="0.7109375" style="18" customWidth="1"/>
    <col min="8730" max="8730" width="7" style="18" customWidth="1"/>
    <col min="8731" max="8731" width="1.42578125" style="18" customWidth="1"/>
    <col min="8732" max="8732" width="0.5703125" style="18" customWidth="1"/>
    <col min="8733" max="8733" width="9.140625" style="18"/>
    <col min="8734" max="8734" width="0.42578125" style="18" customWidth="1"/>
    <col min="8735" max="8735" width="0.5703125" style="18" customWidth="1"/>
    <col min="8736" max="8736" width="7.5703125" style="18" customWidth="1"/>
    <col min="8737" max="8737" width="2.5703125" style="18" customWidth="1"/>
    <col min="8738" max="8738" width="1.140625" style="18" customWidth="1"/>
    <col min="8739" max="8739" width="2.5703125" style="18" customWidth="1"/>
    <col min="8740" max="8740" width="2.7109375" style="18" customWidth="1"/>
    <col min="8741" max="8741" width="4.140625" style="18" customWidth="1"/>
    <col min="8742" max="8742" width="0.42578125" style="18" customWidth="1"/>
    <col min="8743" max="8743" width="8.5703125" style="18" customWidth="1"/>
    <col min="8744" max="8744" width="4.42578125" style="18" customWidth="1"/>
    <col min="8745" max="8745" width="9.140625" style="18"/>
    <col min="8746" max="8746" width="12.85546875" style="18" customWidth="1"/>
    <col min="8747" max="8958" width="9.140625" style="18"/>
    <col min="8959" max="8959" width="0.85546875" style="18" customWidth="1"/>
    <col min="8960" max="8960" width="0.7109375" style="18" customWidth="1"/>
    <col min="8961" max="8961" width="1.28515625" style="18" customWidth="1"/>
    <col min="8962" max="8962" width="0.42578125" style="18" customWidth="1"/>
    <col min="8963" max="8963" width="0.5703125" style="18" customWidth="1"/>
    <col min="8964" max="8964" width="1" style="18" customWidth="1"/>
    <col min="8965" max="8965" width="0.85546875" style="18" customWidth="1"/>
    <col min="8966" max="8966" width="1.42578125" style="18" customWidth="1"/>
    <col min="8967" max="8967" width="0.85546875" style="18" customWidth="1"/>
    <col min="8968" max="8968" width="1" style="18" customWidth="1"/>
    <col min="8969" max="8969" width="0.5703125" style="18" customWidth="1"/>
    <col min="8970" max="8970" width="5.5703125" style="18" customWidth="1"/>
    <col min="8971" max="8971" width="0.7109375" style="18" customWidth="1"/>
    <col min="8972" max="8972" width="4.5703125" style="18" customWidth="1"/>
    <col min="8973" max="8973" width="0.42578125" style="18" customWidth="1"/>
    <col min="8974" max="8974" width="5.140625" style="18" customWidth="1"/>
    <col min="8975" max="8975" width="1.28515625" style="18" customWidth="1"/>
    <col min="8976" max="8976" width="0.140625" style="18" customWidth="1"/>
    <col min="8977" max="8977" width="1.140625" style="18" customWidth="1"/>
    <col min="8978" max="8978" width="5.28515625" style="18" customWidth="1"/>
    <col min="8979" max="8979" width="3" style="18" customWidth="1"/>
    <col min="8980" max="8980" width="0.5703125" style="18" customWidth="1"/>
    <col min="8981" max="8981" width="0.28515625" style="18" customWidth="1"/>
    <col min="8982" max="8982" width="1.140625" style="18" customWidth="1"/>
    <col min="8983" max="8983" width="7.85546875" style="18" customWidth="1"/>
    <col min="8984" max="8984" width="8.28515625" style="18" customWidth="1"/>
    <col min="8985" max="8985" width="0.7109375" style="18" customWidth="1"/>
    <col min="8986" max="8986" width="7" style="18" customWidth="1"/>
    <col min="8987" max="8987" width="1.42578125" style="18" customWidth="1"/>
    <col min="8988" max="8988" width="0.5703125" style="18" customWidth="1"/>
    <col min="8989" max="8989" width="9.140625" style="18"/>
    <col min="8990" max="8990" width="0.42578125" style="18" customWidth="1"/>
    <col min="8991" max="8991" width="0.5703125" style="18" customWidth="1"/>
    <col min="8992" max="8992" width="7.5703125" style="18" customWidth="1"/>
    <col min="8993" max="8993" width="2.5703125" style="18" customWidth="1"/>
    <col min="8994" max="8994" width="1.140625" style="18" customWidth="1"/>
    <col min="8995" max="8995" width="2.5703125" style="18" customWidth="1"/>
    <col min="8996" max="8996" width="2.7109375" style="18" customWidth="1"/>
    <col min="8997" max="8997" width="4.140625" style="18" customWidth="1"/>
    <col min="8998" max="8998" width="0.42578125" style="18" customWidth="1"/>
    <col min="8999" max="8999" width="8.5703125" style="18" customWidth="1"/>
    <col min="9000" max="9000" width="4.42578125" style="18" customWidth="1"/>
    <col min="9001" max="9001" width="9.140625" style="18"/>
    <col min="9002" max="9002" width="12.85546875" style="18" customWidth="1"/>
    <col min="9003" max="9214" width="9.140625" style="18"/>
    <col min="9215" max="9215" width="0.85546875" style="18" customWidth="1"/>
    <col min="9216" max="9216" width="0.7109375" style="18" customWidth="1"/>
    <col min="9217" max="9217" width="1.28515625" style="18" customWidth="1"/>
    <col min="9218" max="9218" width="0.42578125" style="18" customWidth="1"/>
    <col min="9219" max="9219" width="0.5703125" style="18" customWidth="1"/>
    <col min="9220" max="9220" width="1" style="18" customWidth="1"/>
    <col min="9221" max="9221" width="0.85546875" style="18" customWidth="1"/>
    <col min="9222" max="9222" width="1.42578125" style="18" customWidth="1"/>
    <col min="9223" max="9223" width="0.85546875" style="18" customWidth="1"/>
    <col min="9224" max="9224" width="1" style="18" customWidth="1"/>
    <col min="9225" max="9225" width="0.5703125" style="18" customWidth="1"/>
    <col min="9226" max="9226" width="5.5703125" style="18" customWidth="1"/>
    <col min="9227" max="9227" width="0.7109375" style="18" customWidth="1"/>
    <col min="9228" max="9228" width="4.5703125" style="18" customWidth="1"/>
    <col min="9229" max="9229" width="0.42578125" style="18" customWidth="1"/>
    <col min="9230" max="9230" width="5.140625" style="18" customWidth="1"/>
    <col min="9231" max="9231" width="1.28515625" style="18" customWidth="1"/>
    <col min="9232" max="9232" width="0.140625" style="18" customWidth="1"/>
    <col min="9233" max="9233" width="1.140625" style="18" customWidth="1"/>
    <col min="9234" max="9234" width="5.28515625" style="18" customWidth="1"/>
    <col min="9235" max="9235" width="3" style="18" customWidth="1"/>
    <col min="9236" max="9236" width="0.5703125" style="18" customWidth="1"/>
    <col min="9237" max="9237" width="0.28515625" style="18" customWidth="1"/>
    <col min="9238" max="9238" width="1.140625" style="18" customWidth="1"/>
    <col min="9239" max="9239" width="7.85546875" style="18" customWidth="1"/>
    <col min="9240" max="9240" width="8.28515625" style="18" customWidth="1"/>
    <col min="9241" max="9241" width="0.7109375" style="18" customWidth="1"/>
    <col min="9242" max="9242" width="7" style="18" customWidth="1"/>
    <col min="9243" max="9243" width="1.42578125" style="18" customWidth="1"/>
    <col min="9244" max="9244" width="0.5703125" style="18" customWidth="1"/>
    <col min="9245" max="9245" width="9.140625" style="18"/>
    <col min="9246" max="9246" width="0.42578125" style="18" customWidth="1"/>
    <col min="9247" max="9247" width="0.5703125" style="18" customWidth="1"/>
    <col min="9248" max="9248" width="7.5703125" style="18" customWidth="1"/>
    <col min="9249" max="9249" width="2.5703125" style="18" customWidth="1"/>
    <col min="9250" max="9250" width="1.140625" style="18" customWidth="1"/>
    <col min="9251" max="9251" width="2.5703125" style="18" customWidth="1"/>
    <col min="9252" max="9252" width="2.7109375" style="18" customWidth="1"/>
    <col min="9253" max="9253" width="4.140625" style="18" customWidth="1"/>
    <col min="9254" max="9254" width="0.42578125" style="18" customWidth="1"/>
    <col min="9255" max="9255" width="8.5703125" style="18" customWidth="1"/>
    <col min="9256" max="9256" width="4.42578125" style="18" customWidth="1"/>
    <col min="9257" max="9257" width="9.140625" style="18"/>
    <col min="9258" max="9258" width="12.85546875" style="18" customWidth="1"/>
    <col min="9259" max="9470" width="9.140625" style="18"/>
    <col min="9471" max="9471" width="0.85546875" style="18" customWidth="1"/>
    <col min="9472" max="9472" width="0.7109375" style="18" customWidth="1"/>
    <col min="9473" max="9473" width="1.28515625" style="18" customWidth="1"/>
    <col min="9474" max="9474" width="0.42578125" style="18" customWidth="1"/>
    <col min="9475" max="9475" width="0.5703125" style="18" customWidth="1"/>
    <col min="9476" max="9476" width="1" style="18" customWidth="1"/>
    <col min="9477" max="9477" width="0.85546875" style="18" customWidth="1"/>
    <col min="9478" max="9478" width="1.42578125" style="18" customWidth="1"/>
    <col min="9479" max="9479" width="0.85546875" style="18" customWidth="1"/>
    <col min="9480" max="9480" width="1" style="18" customWidth="1"/>
    <col min="9481" max="9481" width="0.5703125" style="18" customWidth="1"/>
    <col min="9482" max="9482" width="5.5703125" style="18" customWidth="1"/>
    <col min="9483" max="9483" width="0.7109375" style="18" customWidth="1"/>
    <col min="9484" max="9484" width="4.5703125" style="18" customWidth="1"/>
    <col min="9485" max="9485" width="0.42578125" style="18" customWidth="1"/>
    <col min="9486" max="9486" width="5.140625" style="18" customWidth="1"/>
    <col min="9487" max="9487" width="1.28515625" style="18" customWidth="1"/>
    <col min="9488" max="9488" width="0.140625" style="18" customWidth="1"/>
    <col min="9489" max="9489" width="1.140625" style="18" customWidth="1"/>
    <col min="9490" max="9490" width="5.28515625" style="18" customWidth="1"/>
    <col min="9491" max="9491" width="3" style="18" customWidth="1"/>
    <col min="9492" max="9492" width="0.5703125" style="18" customWidth="1"/>
    <col min="9493" max="9493" width="0.28515625" style="18" customWidth="1"/>
    <col min="9494" max="9494" width="1.140625" style="18" customWidth="1"/>
    <col min="9495" max="9495" width="7.85546875" style="18" customWidth="1"/>
    <col min="9496" max="9496" width="8.28515625" style="18" customWidth="1"/>
    <col min="9497" max="9497" width="0.7109375" style="18" customWidth="1"/>
    <col min="9498" max="9498" width="7" style="18" customWidth="1"/>
    <col min="9499" max="9499" width="1.42578125" style="18" customWidth="1"/>
    <col min="9500" max="9500" width="0.5703125" style="18" customWidth="1"/>
    <col min="9501" max="9501" width="9.140625" style="18"/>
    <col min="9502" max="9502" width="0.42578125" style="18" customWidth="1"/>
    <col min="9503" max="9503" width="0.5703125" style="18" customWidth="1"/>
    <col min="9504" max="9504" width="7.5703125" style="18" customWidth="1"/>
    <col min="9505" max="9505" width="2.5703125" style="18" customWidth="1"/>
    <col min="9506" max="9506" width="1.140625" style="18" customWidth="1"/>
    <col min="9507" max="9507" width="2.5703125" style="18" customWidth="1"/>
    <col min="9508" max="9508" width="2.7109375" style="18" customWidth="1"/>
    <col min="9509" max="9509" width="4.140625" style="18" customWidth="1"/>
    <col min="9510" max="9510" width="0.42578125" style="18" customWidth="1"/>
    <col min="9511" max="9511" width="8.5703125" style="18" customWidth="1"/>
    <col min="9512" max="9512" width="4.42578125" style="18" customWidth="1"/>
    <col min="9513" max="9513" width="9.140625" style="18"/>
    <col min="9514" max="9514" width="12.85546875" style="18" customWidth="1"/>
    <col min="9515" max="9726" width="9.140625" style="18"/>
    <col min="9727" max="9727" width="0.85546875" style="18" customWidth="1"/>
    <col min="9728" max="9728" width="0.7109375" style="18" customWidth="1"/>
    <col min="9729" max="9729" width="1.28515625" style="18" customWidth="1"/>
    <col min="9730" max="9730" width="0.42578125" style="18" customWidth="1"/>
    <col min="9731" max="9731" width="0.5703125" style="18" customWidth="1"/>
    <col min="9732" max="9732" width="1" style="18" customWidth="1"/>
    <col min="9733" max="9733" width="0.85546875" style="18" customWidth="1"/>
    <col min="9734" max="9734" width="1.42578125" style="18" customWidth="1"/>
    <col min="9735" max="9735" width="0.85546875" style="18" customWidth="1"/>
    <col min="9736" max="9736" width="1" style="18" customWidth="1"/>
    <col min="9737" max="9737" width="0.5703125" style="18" customWidth="1"/>
    <col min="9738" max="9738" width="5.5703125" style="18" customWidth="1"/>
    <col min="9739" max="9739" width="0.7109375" style="18" customWidth="1"/>
    <col min="9740" max="9740" width="4.5703125" style="18" customWidth="1"/>
    <col min="9741" max="9741" width="0.42578125" style="18" customWidth="1"/>
    <col min="9742" max="9742" width="5.140625" style="18" customWidth="1"/>
    <col min="9743" max="9743" width="1.28515625" style="18" customWidth="1"/>
    <col min="9744" max="9744" width="0.140625" style="18" customWidth="1"/>
    <col min="9745" max="9745" width="1.140625" style="18" customWidth="1"/>
    <col min="9746" max="9746" width="5.28515625" style="18" customWidth="1"/>
    <col min="9747" max="9747" width="3" style="18" customWidth="1"/>
    <col min="9748" max="9748" width="0.5703125" style="18" customWidth="1"/>
    <col min="9749" max="9749" width="0.28515625" style="18" customWidth="1"/>
    <col min="9750" max="9750" width="1.140625" style="18" customWidth="1"/>
    <col min="9751" max="9751" width="7.85546875" style="18" customWidth="1"/>
    <col min="9752" max="9752" width="8.28515625" style="18" customWidth="1"/>
    <col min="9753" max="9753" width="0.7109375" style="18" customWidth="1"/>
    <col min="9754" max="9754" width="7" style="18" customWidth="1"/>
    <col min="9755" max="9755" width="1.42578125" style="18" customWidth="1"/>
    <col min="9756" max="9756" width="0.5703125" style="18" customWidth="1"/>
    <col min="9757" max="9757" width="9.140625" style="18"/>
    <col min="9758" max="9758" width="0.42578125" style="18" customWidth="1"/>
    <col min="9759" max="9759" width="0.5703125" style="18" customWidth="1"/>
    <col min="9760" max="9760" width="7.5703125" style="18" customWidth="1"/>
    <col min="9761" max="9761" width="2.5703125" style="18" customWidth="1"/>
    <col min="9762" max="9762" width="1.140625" style="18" customWidth="1"/>
    <col min="9763" max="9763" width="2.5703125" style="18" customWidth="1"/>
    <col min="9764" max="9764" width="2.7109375" style="18" customWidth="1"/>
    <col min="9765" max="9765" width="4.140625" style="18" customWidth="1"/>
    <col min="9766" max="9766" width="0.42578125" style="18" customWidth="1"/>
    <col min="9767" max="9767" width="8.5703125" style="18" customWidth="1"/>
    <col min="9768" max="9768" width="4.42578125" style="18" customWidth="1"/>
    <col min="9769" max="9769" width="9.140625" style="18"/>
    <col min="9770" max="9770" width="12.85546875" style="18" customWidth="1"/>
    <col min="9771" max="9982" width="9.140625" style="18"/>
    <col min="9983" max="9983" width="0.85546875" style="18" customWidth="1"/>
    <col min="9984" max="9984" width="0.7109375" style="18" customWidth="1"/>
    <col min="9985" max="9985" width="1.28515625" style="18" customWidth="1"/>
    <col min="9986" max="9986" width="0.42578125" style="18" customWidth="1"/>
    <col min="9987" max="9987" width="0.5703125" style="18" customWidth="1"/>
    <col min="9988" max="9988" width="1" style="18" customWidth="1"/>
    <col min="9989" max="9989" width="0.85546875" style="18" customWidth="1"/>
    <col min="9990" max="9990" width="1.42578125" style="18" customWidth="1"/>
    <col min="9991" max="9991" width="0.85546875" style="18" customWidth="1"/>
    <col min="9992" max="9992" width="1" style="18" customWidth="1"/>
    <col min="9993" max="9993" width="0.5703125" style="18" customWidth="1"/>
    <col min="9994" max="9994" width="5.5703125" style="18" customWidth="1"/>
    <col min="9995" max="9995" width="0.7109375" style="18" customWidth="1"/>
    <col min="9996" max="9996" width="4.5703125" style="18" customWidth="1"/>
    <col min="9997" max="9997" width="0.42578125" style="18" customWidth="1"/>
    <col min="9998" max="9998" width="5.140625" style="18" customWidth="1"/>
    <col min="9999" max="9999" width="1.28515625" style="18" customWidth="1"/>
    <col min="10000" max="10000" width="0.140625" style="18" customWidth="1"/>
    <col min="10001" max="10001" width="1.140625" style="18" customWidth="1"/>
    <col min="10002" max="10002" width="5.28515625" style="18" customWidth="1"/>
    <col min="10003" max="10003" width="3" style="18" customWidth="1"/>
    <col min="10004" max="10004" width="0.5703125" style="18" customWidth="1"/>
    <col min="10005" max="10005" width="0.28515625" style="18" customWidth="1"/>
    <col min="10006" max="10006" width="1.140625" style="18" customWidth="1"/>
    <col min="10007" max="10007" width="7.85546875" style="18" customWidth="1"/>
    <col min="10008" max="10008" width="8.28515625" style="18" customWidth="1"/>
    <col min="10009" max="10009" width="0.7109375" style="18" customWidth="1"/>
    <col min="10010" max="10010" width="7" style="18" customWidth="1"/>
    <col min="10011" max="10011" width="1.42578125" style="18" customWidth="1"/>
    <col min="10012" max="10012" width="0.5703125" style="18" customWidth="1"/>
    <col min="10013" max="10013" width="9.140625" style="18"/>
    <col min="10014" max="10014" width="0.42578125" style="18" customWidth="1"/>
    <col min="10015" max="10015" width="0.5703125" style="18" customWidth="1"/>
    <col min="10016" max="10016" width="7.5703125" style="18" customWidth="1"/>
    <col min="10017" max="10017" width="2.5703125" style="18" customWidth="1"/>
    <col min="10018" max="10018" width="1.140625" style="18" customWidth="1"/>
    <col min="10019" max="10019" width="2.5703125" style="18" customWidth="1"/>
    <col min="10020" max="10020" width="2.7109375" style="18" customWidth="1"/>
    <col min="10021" max="10021" width="4.140625" style="18" customWidth="1"/>
    <col min="10022" max="10022" width="0.42578125" style="18" customWidth="1"/>
    <col min="10023" max="10023" width="8.5703125" style="18" customWidth="1"/>
    <col min="10024" max="10024" width="4.42578125" style="18" customWidth="1"/>
    <col min="10025" max="10025" width="9.140625" style="18"/>
    <col min="10026" max="10026" width="12.85546875" style="18" customWidth="1"/>
    <col min="10027" max="10238" width="9.140625" style="18"/>
    <col min="10239" max="10239" width="0.85546875" style="18" customWidth="1"/>
    <col min="10240" max="10240" width="0.7109375" style="18" customWidth="1"/>
    <col min="10241" max="10241" width="1.28515625" style="18" customWidth="1"/>
    <col min="10242" max="10242" width="0.42578125" style="18" customWidth="1"/>
    <col min="10243" max="10243" width="0.5703125" style="18" customWidth="1"/>
    <col min="10244" max="10244" width="1" style="18" customWidth="1"/>
    <col min="10245" max="10245" width="0.85546875" style="18" customWidth="1"/>
    <col min="10246" max="10246" width="1.42578125" style="18" customWidth="1"/>
    <col min="10247" max="10247" width="0.85546875" style="18" customWidth="1"/>
    <col min="10248" max="10248" width="1" style="18" customWidth="1"/>
    <col min="10249" max="10249" width="0.5703125" style="18" customWidth="1"/>
    <col min="10250" max="10250" width="5.5703125" style="18" customWidth="1"/>
    <col min="10251" max="10251" width="0.7109375" style="18" customWidth="1"/>
    <col min="10252" max="10252" width="4.5703125" style="18" customWidth="1"/>
    <col min="10253" max="10253" width="0.42578125" style="18" customWidth="1"/>
    <col min="10254" max="10254" width="5.140625" style="18" customWidth="1"/>
    <col min="10255" max="10255" width="1.28515625" style="18" customWidth="1"/>
    <col min="10256" max="10256" width="0.140625" style="18" customWidth="1"/>
    <col min="10257" max="10257" width="1.140625" style="18" customWidth="1"/>
    <col min="10258" max="10258" width="5.28515625" style="18" customWidth="1"/>
    <col min="10259" max="10259" width="3" style="18" customWidth="1"/>
    <col min="10260" max="10260" width="0.5703125" style="18" customWidth="1"/>
    <col min="10261" max="10261" width="0.28515625" style="18" customWidth="1"/>
    <col min="10262" max="10262" width="1.140625" style="18" customWidth="1"/>
    <col min="10263" max="10263" width="7.85546875" style="18" customWidth="1"/>
    <col min="10264" max="10264" width="8.28515625" style="18" customWidth="1"/>
    <col min="10265" max="10265" width="0.7109375" style="18" customWidth="1"/>
    <col min="10266" max="10266" width="7" style="18" customWidth="1"/>
    <col min="10267" max="10267" width="1.42578125" style="18" customWidth="1"/>
    <col min="10268" max="10268" width="0.5703125" style="18" customWidth="1"/>
    <col min="10269" max="10269" width="9.140625" style="18"/>
    <col min="10270" max="10270" width="0.42578125" style="18" customWidth="1"/>
    <col min="10271" max="10271" width="0.5703125" style="18" customWidth="1"/>
    <col min="10272" max="10272" width="7.5703125" style="18" customWidth="1"/>
    <col min="10273" max="10273" width="2.5703125" style="18" customWidth="1"/>
    <col min="10274" max="10274" width="1.140625" style="18" customWidth="1"/>
    <col min="10275" max="10275" width="2.5703125" style="18" customWidth="1"/>
    <col min="10276" max="10276" width="2.7109375" style="18" customWidth="1"/>
    <col min="10277" max="10277" width="4.140625" style="18" customWidth="1"/>
    <col min="10278" max="10278" width="0.42578125" style="18" customWidth="1"/>
    <col min="10279" max="10279" width="8.5703125" style="18" customWidth="1"/>
    <col min="10280" max="10280" width="4.42578125" style="18" customWidth="1"/>
    <col min="10281" max="10281" width="9.140625" style="18"/>
    <col min="10282" max="10282" width="12.85546875" style="18" customWidth="1"/>
    <col min="10283" max="10494" width="9.140625" style="18"/>
    <col min="10495" max="10495" width="0.85546875" style="18" customWidth="1"/>
    <col min="10496" max="10496" width="0.7109375" style="18" customWidth="1"/>
    <col min="10497" max="10497" width="1.28515625" style="18" customWidth="1"/>
    <col min="10498" max="10498" width="0.42578125" style="18" customWidth="1"/>
    <col min="10499" max="10499" width="0.5703125" style="18" customWidth="1"/>
    <col min="10500" max="10500" width="1" style="18" customWidth="1"/>
    <col min="10501" max="10501" width="0.85546875" style="18" customWidth="1"/>
    <col min="10502" max="10502" width="1.42578125" style="18" customWidth="1"/>
    <col min="10503" max="10503" width="0.85546875" style="18" customWidth="1"/>
    <col min="10504" max="10504" width="1" style="18" customWidth="1"/>
    <col min="10505" max="10505" width="0.5703125" style="18" customWidth="1"/>
    <col min="10506" max="10506" width="5.5703125" style="18" customWidth="1"/>
    <col min="10507" max="10507" width="0.7109375" style="18" customWidth="1"/>
    <col min="10508" max="10508" width="4.5703125" style="18" customWidth="1"/>
    <col min="10509" max="10509" width="0.42578125" style="18" customWidth="1"/>
    <col min="10510" max="10510" width="5.140625" style="18" customWidth="1"/>
    <col min="10511" max="10511" width="1.28515625" style="18" customWidth="1"/>
    <col min="10512" max="10512" width="0.140625" style="18" customWidth="1"/>
    <col min="10513" max="10513" width="1.140625" style="18" customWidth="1"/>
    <col min="10514" max="10514" width="5.28515625" style="18" customWidth="1"/>
    <col min="10515" max="10515" width="3" style="18" customWidth="1"/>
    <col min="10516" max="10516" width="0.5703125" style="18" customWidth="1"/>
    <col min="10517" max="10517" width="0.28515625" style="18" customWidth="1"/>
    <col min="10518" max="10518" width="1.140625" style="18" customWidth="1"/>
    <col min="10519" max="10519" width="7.85546875" style="18" customWidth="1"/>
    <col min="10520" max="10520" width="8.28515625" style="18" customWidth="1"/>
    <col min="10521" max="10521" width="0.7109375" style="18" customWidth="1"/>
    <col min="10522" max="10522" width="7" style="18" customWidth="1"/>
    <col min="10523" max="10523" width="1.42578125" style="18" customWidth="1"/>
    <col min="10524" max="10524" width="0.5703125" style="18" customWidth="1"/>
    <col min="10525" max="10525" width="9.140625" style="18"/>
    <col min="10526" max="10526" width="0.42578125" style="18" customWidth="1"/>
    <col min="10527" max="10527" width="0.5703125" style="18" customWidth="1"/>
    <col min="10528" max="10528" width="7.5703125" style="18" customWidth="1"/>
    <col min="10529" max="10529" width="2.5703125" style="18" customWidth="1"/>
    <col min="10530" max="10530" width="1.140625" style="18" customWidth="1"/>
    <col min="10531" max="10531" width="2.5703125" style="18" customWidth="1"/>
    <col min="10532" max="10532" width="2.7109375" style="18" customWidth="1"/>
    <col min="10533" max="10533" width="4.140625" style="18" customWidth="1"/>
    <col min="10534" max="10534" width="0.42578125" style="18" customWidth="1"/>
    <col min="10535" max="10535" width="8.5703125" style="18" customWidth="1"/>
    <col min="10536" max="10536" width="4.42578125" style="18" customWidth="1"/>
    <col min="10537" max="10537" width="9.140625" style="18"/>
    <col min="10538" max="10538" width="12.85546875" style="18" customWidth="1"/>
    <col min="10539" max="10750" width="9.140625" style="18"/>
    <col min="10751" max="10751" width="0.85546875" style="18" customWidth="1"/>
    <col min="10752" max="10752" width="0.7109375" style="18" customWidth="1"/>
    <col min="10753" max="10753" width="1.28515625" style="18" customWidth="1"/>
    <col min="10754" max="10754" width="0.42578125" style="18" customWidth="1"/>
    <col min="10755" max="10755" width="0.5703125" style="18" customWidth="1"/>
    <col min="10756" max="10756" width="1" style="18" customWidth="1"/>
    <col min="10757" max="10757" width="0.85546875" style="18" customWidth="1"/>
    <col min="10758" max="10758" width="1.42578125" style="18" customWidth="1"/>
    <col min="10759" max="10759" width="0.85546875" style="18" customWidth="1"/>
    <col min="10760" max="10760" width="1" style="18" customWidth="1"/>
    <col min="10761" max="10761" width="0.5703125" style="18" customWidth="1"/>
    <col min="10762" max="10762" width="5.5703125" style="18" customWidth="1"/>
    <col min="10763" max="10763" width="0.7109375" style="18" customWidth="1"/>
    <col min="10764" max="10764" width="4.5703125" style="18" customWidth="1"/>
    <col min="10765" max="10765" width="0.42578125" style="18" customWidth="1"/>
    <col min="10766" max="10766" width="5.140625" style="18" customWidth="1"/>
    <col min="10767" max="10767" width="1.28515625" style="18" customWidth="1"/>
    <col min="10768" max="10768" width="0.140625" style="18" customWidth="1"/>
    <col min="10769" max="10769" width="1.140625" style="18" customWidth="1"/>
    <col min="10770" max="10770" width="5.28515625" style="18" customWidth="1"/>
    <col min="10771" max="10771" width="3" style="18" customWidth="1"/>
    <col min="10772" max="10772" width="0.5703125" style="18" customWidth="1"/>
    <col min="10773" max="10773" width="0.28515625" style="18" customWidth="1"/>
    <col min="10774" max="10774" width="1.140625" style="18" customWidth="1"/>
    <col min="10775" max="10775" width="7.85546875" style="18" customWidth="1"/>
    <col min="10776" max="10776" width="8.28515625" style="18" customWidth="1"/>
    <col min="10777" max="10777" width="0.7109375" style="18" customWidth="1"/>
    <col min="10778" max="10778" width="7" style="18" customWidth="1"/>
    <col min="10779" max="10779" width="1.42578125" style="18" customWidth="1"/>
    <col min="10780" max="10780" width="0.5703125" style="18" customWidth="1"/>
    <col min="10781" max="10781" width="9.140625" style="18"/>
    <col min="10782" max="10782" width="0.42578125" style="18" customWidth="1"/>
    <col min="10783" max="10783" width="0.5703125" style="18" customWidth="1"/>
    <col min="10784" max="10784" width="7.5703125" style="18" customWidth="1"/>
    <col min="10785" max="10785" width="2.5703125" style="18" customWidth="1"/>
    <col min="10786" max="10786" width="1.140625" style="18" customWidth="1"/>
    <col min="10787" max="10787" width="2.5703125" style="18" customWidth="1"/>
    <col min="10788" max="10788" width="2.7109375" style="18" customWidth="1"/>
    <col min="10789" max="10789" width="4.140625" style="18" customWidth="1"/>
    <col min="10790" max="10790" width="0.42578125" style="18" customWidth="1"/>
    <col min="10791" max="10791" width="8.5703125" style="18" customWidth="1"/>
    <col min="10792" max="10792" width="4.42578125" style="18" customWidth="1"/>
    <col min="10793" max="10793" width="9.140625" style="18"/>
    <col min="10794" max="10794" width="12.85546875" style="18" customWidth="1"/>
    <col min="10795" max="11006" width="9.140625" style="18"/>
    <col min="11007" max="11007" width="0.85546875" style="18" customWidth="1"/>
    <col min="11008" max="11008" width="0.7109375" style="18" customWidth="1"/>
    <col min="11009" max="11009" width="1.28515625" style="18" customWidth="1"/>
    <col min="11010" max="11010" width="0.42578125" style="18" customWidth="1"/>
    <col min="11011" max="11011" width="0.5703125" style="18" customWidth="1"/>
    <col min="11012" max="11012" width="1" style="18" customWidth="1"/>
    <col min="11013" max="11013" width="0.85546875" style="18" customWidth="1"/>
    <col min="11014" max="11014" width="1.42578125" style="18" customWidth="1"/>
    <col min="11015" max="11015" width="0.85546875" style="18" customWidth="1"/>
    <col min="11016" max="11016" width="1" style="18" customWidth="1"/>
    <col min="11017" max="11017" width="0.5703125" style="18" customWidth="1"/>
    <col min="11018" max="11018" width="5.5703125" style="18" customWidth="1"/>
    <col min="11019" max="11019" width="0.7109375" style="18" customWidth="1"/>
    <col min="11020" max="11020" width="4.5703125" style="18" customWidth="1"/>
    <col min="11021" max="11021" width="0.42578125" style="18" customWidth="1"/>
    <col min="11022" max="11022" width="5.140625" style="18" customWidth="1"/>
    <col min="11023" max="11023" width="1.28515625" style="18" customWidth="1"/>
    <col min="11024" max="11024" width="0.140625" style="18" customWidth="1"/>
    <col min="11025" max="11025" width="1.140625" style="18" customWidth="1"/>
    <col min="11026" max="11026" width="5.28515625" style="18" customWidth="1"/>
    <col min="11027" max="11027" width="3" style="18" customWidth="1"/>
    <col min="11028" max="11028" width="0.5703125" style="18" customWidth="1"/>
    <col min="11029" max="11029" width="0.28515625" style="18" customWidth="1"/>
    <col min="11030" max="11030" width="1.140625" style="18" customWidth="1"/>
    <col min="11031" max="11031" width="7.85546875" style="18" customWidth="1"/>
    <col min="11032" max="11032" width="8.28515625" style="18" customWidth="1"/>
    <col min="11033" max="11033" width="0.7109375" style="18" customWidth="1"/>
    <col min="11034" max="11034" width="7" style="18" customWidth="1"/>
    <col min="11035" max="11035" width="1.42578125" style="18" customWidth="1"/>
    <col min="11036" max="11036" width="0.5703125" style="18" customWidth="1"/>
    <col min="11037" max="11037" width="9.140625" style="18"/>
    <col min="11038" max="11038" width="0.42578125" style="18" customWidth="1"/>
    <col min="11039" max="11039" width="0.5703125" style="18" customWidth="1"/>
    <col min="11040" max="11040" width="7.5703125" style="18" customWidth="1"/>
    <col min="11041" max="11041" width="2.5703125" style="18" customWidth="1"/>
    <col min="11042" max="11042" width="1.140625" style="18" customWidth="1"/>
    <col min="11043" max="11043" width="2.5703125" style="18" customWidth="1"/>
    <col min="11044" max="11044" width="2.7109375" style="18" customWidth="1"/>
    <col min="11045" max="11045" width="4.140625" style="18" customWidth="1"/>
    <col min="11046" max="11046" width="0.42578125" style="18" customWidth="1"/>
    <col min="11047" max="11047" width="8.5703125" style="18" customWidth="1"/>
    <col min="11048" max="11048" width="4.42578125" style="18" customWidth="1"/>
    <col min="11049" max="11049" width="9.140625" style="18"/>
    <col min="11050" max="11050" width="12.85546875" style="18" customWidth="1"/>
    <col min="11051" max="11262" width="9.140625" style="18"/>
    <col min="11263" max="11263" width="0.85546875" style="18" customWidth="1"/>
    <col min="11264" max="11264" width="0.7109375" style="18" customWidth="1"/>
    <col min="11265" max="11265" width="1.28515625" style="18" customWidth="1"/>
    <col min="11266" max="11266" width="0.42578125" style="18" customWidth="1"/>
    <col min="11267" max="11267" width="0.5703125" style="18" customWidth="1"/>
    <col min="11268" max="11268" width="1" style="18" customWidth="1"/>
    <col min="11269" max="11269" width="0.85546875" style="18" customWidth="1"/>
    <col min="11270" max="11270" width="1.42578125" style="18" customWidth="1"/>
    <col min="11271" max="11271" width="0.85546875" style="18" customWidth="1"/>
    <col min="11272" max="11272" width="1" style="18" customWidth="1"/>
    <col min="11273" max="11273" width="0.5703125" style="18" customWidth="1"/>
    <col min="11274" max="11274" width="5.5703125" style="18" customWidth="1"/>
    <col min="11275" max="11275" width="0.7109375" style="18" customWidth="1"/>
    <col min="11276" max="11276" width="4.5703125" style="18" customWidth="1"/>
    <col min="11277" max="11277" width="0.42578125" style="18" customWidth="1"/>
    <col min="11278" max="11278" width="5.140625" style="18" customWidth="1"/>
    <col min="11279" max="11279" width="1.28515625" style="18" customWidth="1"/>
    <col min="11280" max="11280" width="0.140625" style="18" customWidth="1"/>
    <col min="11281" max="11281" width="1.140625" style="18" customWidth="1"/>
    <col min="11282" max="11282" width="5.28515625" style="18" customWidth="1"/>
    <col min="11283" max="11283" width="3" style="18" customWidth="1"/>
    <col min="11284" max="11284" width="0.5703125" style="18" customWidth="1"/>
    <col min="11285" max="11285" width="0.28515625" style="18" customWidth="1"/>
    <col min="11286" max="11286" width="1.140625" style="18" customWidth="1"/>
    <col min="11287" max="11287" width="7.85546875" style="18" customWidth="1"/>
    <col min="11288" max="11288" width="8.28515625" style="18" customWidth="1"/>
    <col min="11289" max="11289" width="0.7109375" style="18" customWidth="1"/>
    <col min="11290" max="11290" width="7" style="18" customWidth="1"/>
    <col min="11291" max="11291" width="1.42578125" style="18" customWidth="1"/>
    <col min="11292" max="11292" width="0.5703125" style="18" customWidth="1"/>
    <col min="11293" max="11293" width="9.140625" style="18"/>
    <col min="11294" max="11294" width="0.42578125" style="18" customWidth="1"/>
    <col min="11295" max="11295" width="0.5703125" style="18" customWidth="1"/>
    <col min="11296" max="11296" width="7.5703125" style="18" customWidth="1"/>
    <col min="11297" max="11297" width="2.5703125" style="18" customWidth="1"/>
    <col min="11298" max="11298" width="1.140625" style="18" customWidth="1"/>
    <col min="11299" max="11299" width="2.5703125" style="18" customWidth="1"/>
    <col min="11300" max="11300" width="2.7109375" style="18" customWidth="1"/>
    <col min="11301" max="11301" width="4.140625" style="18" customWidth="1"/>
    <col min="11302" max="11302" width="0.42578125" style="18" customWidth="1"/>
    <col min="11303" max="11303" width="8.5703125" style="18" customWidth="1"/>
    <col min="11304" max="11304" width="4.42578125" style="18" customWidth="1"/>
    <col min="11305" max="11305" width="9.140625" style="18"/>
    <col min="11306" max="11306" width="12.85546875" style="18" customWidth="1"/>
    <col min="11307" max="11518" width="9.140625" style="18"/>
    <col min="11519" max="11519" width="0.85546875" style="18" customWidth="1"/>
    <col min="11520" max="11520" width="0.7109375" style="18" customWidth="1"/>
    <col min="11521" max="11521" width="1.28515625" style="18" customWidth="1"/>
    <col min="11522" max="11522" width="0.42578125" style="18" customWidth="1"/>
    <col min="11523" max="11523" width="0.5703125" style="18" customWidth="1"/>
    <col min="11524" max="11524" width="1" style="18" customWidth="1"/>
    <col min="11525" max="11525" width="0.85546875" style="18" customWidth="1"/>
    <col min="11526" max="11526" width="1.42578125" style="18" customWidth="1"/>
    <col min="11527" max="11527" width="0.85546875" style="18" customWidth="1"/>
    <col min="11528" max="11528" width="1" style="18" customWidth="1"/>
    <col min="11529" max="11529" width="0.5703125" style="18" customWidth="1"/>
    <col min="11530" max="11530" width="5.5703125" style="18" customWidth="1"/>
    <col min="11531" max="11531" width="0.7109375" style="18" customWidth="1"/>
    <col min="11532" max="11532" width="4.5703125" style="18" customWidth="1"/>
    <col min="11533" max="11533" width="0.42578125" style="18" customWidth="1"/>
    <col min="11534" max="11534" width="5.140625" style="18" customWidth="1"/>
    <col min="11535" max="11535" width="1.28515625" style="18" customWidth="1"/>
    <col min="11536" max="11536" width="0.140625" style="18" customWidth="1"/>
    <col min="11537" max="11537" width="1.140625" style="18" customWidth="1"/>
    <col min="11538" max="11538" width="5.28515625" style="18" customWidth="1"/>
    <col min="11539" max="11539" width="3" style="18" customWidth="1"/>
    <col min="11540" max="11540" width="0.5703125" style="18" customWidth="1"/>
    <col min="11541" max="11541" width="0.28515625" style="18" customWidth="1"/>
    <col min="11542" max="11542" width="1.140625" style="18" customWidth="1"/>
    <col min="11543" max="11543" width="7.85546875" style="18" customWidth="1"/>
    <col min="11544" max="11544" width="8.28515625" style="18" customWidth="1"/>
    <col min="11545" max="11545" width="0.7109375" style="18" customWidth="1"/>
    <col min="11546" max="11546" width="7" style="18" customWidth="1"/>
    <col min="11547" max="11547" width="1.42578125" style="18" customWidth="1"/>
    <col min="11548" max="11548" width="0.5703125" style="18" customWidth="1"/>
    <col min="11549" max="11549" width="9.140625" style="18"/>
    <col min="11550" max="11550" width="0.42578125" style="18" customWidth="1"/>
    <col min="11551" max="11551" width="0.5703125" style="18" customWidth="1"/>
    <col min="11552" max="11552" width="7.5703125" style="18" customWidth="1"/>
    <col min="11553" max="11553" width="2.5703125" style="18" customWidth="1"/>
    <col min="11554" max="11554" width="1.140625" style="18" customWidth="1"/>
    <col min="11555" max="11555" width="2.5703125" style="18" customWidth="1"/>
    <col min="11556" max="11556" width="2.7109375" style="18" customWidth="1"/>
    <col min="11557" max="11557" width="4.140625" style="18" customWidth="1"/>
    <col min="11558" max="11558" width="0.42578125" style="18" customWidth="1"/>
    <col min="11559" max="11559" width="8.5703125" style="18" customWidth="1"/>
    <col min="11560" max="11560" width="4.42578125" style="18" customWidth="1"/>
    <col min="11561" max="11561" width="9.140625" style="18"/>
    <col min="11562" max="11562" width="12.85546875" style="18" customWidth="1"/>
    <col min="11563" max="11774" width="9.140625" style="18"/>
    <col min="11775" max="11775" width="0.85546875" style="18" customWidth="1"/>
    <col min="11776" max="11776" width="0.7109375" style="18" customWidth="1"/>
    <col min="11777" max="11777" width="1.28515625" style="18" customWidth="1"/>
    <col min="11778" max="11778" width="0.42578125" style="18" customWidth="1"/>
    <col min="11779" max="11779" width="0.5703125" style="18" customWidth="1"/>
    <col min="11780" max="11780" width="1" style="18" customWidth="1"/>
    <col min="11781" max="11781" width="0.85546875" style="18" customWidth="1"/>
    <col min="11782" max="11782" width="1.42578125" style="18" customWidth="1"/>
    <col min="11783" max="11783" width="0.85546875" style="18" customWidth="1"/>
    <col min="11784" max="11784" width="1" style="18" customWidth="1"/>
    <col min="11785" max="11785" width="0.5703125" style="18" customWidth="1"/>
    <col min="11786" max="11786" width="5.5703125" style="18" customWidth="1"/>
    <col min="11787" max="11787" width="0.7109375" style="18" customWidth="1"/>
    <col min="11788" max="11788" width="4.5703125" style="18" customWidth="1"/>
    <col min="11789" max="11789" width="0.42578125" style="18" customWidth="1"/>
    <col min="11790" max="11790" width="5.140625" style="18" customWidth="1"/>
    <col min="11791" max="11791" width="1.28515625" style="18" customWidth="1"/>
    <col min="11792" max="11792" width="0.140625" style="18" customWidth="1"/>
    <col min="11793" max="11793" width="1.140625" style="18" customWidth="1"/>
    <col min="11794" max="11794" width="5.28515625" style="18" customWidth="1"/>
    <col min="11795" max="11795" width="3" style="18" customWidth="1"/>
    <col min="11796" max="11796" width="0.5703125" style="18" customWidth="1"/>
    <col min="11797" max="11797" width="0.28515625" style="18" customWidth="1"/>
    <col min="11798" max="11798" width="1.140625" style="18" customWidth="1"/>
    <col min="11799" max="11799" width="7.85546875" style="18" customWidth="1"/>
    <col min="11800" max="11800" width="8.28515625" style="18" customWidth="1"/>
    <col min="11801" max="11801" width="0.7109375" style="18" customWidth="1"/>
    <col min="11802" max="11802" width="7" style="18" customWidth="1"/>
    <col min="11803" max="11803" width="1.42578125" style="18" customWidth="1"/>
    <col min="11804" max="11804" width="0.5703125" style="18" customWidth="1"/>
    <col min="11805" max="11805" width="9.140625" style="18"/>
    <col min="11806" max="11806" width="0.42578125" style="18" customWidth="1"/>
    <col min="11807" max="11807" width="0.5703125" style="18" customWidth="1"/>
    <col min="11808" max="11808" width="7.5703125" style="18" customWidth="1"/>
    <col min="11809" max="11809" width="2.5703125" style="18" customWidth="1"/>
    <col min="11810" max="11810" width="1.140625" style="18" customWidth="1"/>
    <col min="11811" max="11811" width="2.5703125" style="18" customWidth="1"/>
    <col min="11812" max="11812" width="2.7109375" style="18" customWidth="1"/>
    <col min="11813" max="11813" width="4.140625" style="18" customWidth="1"/>
    <col min="11814" max="11814" width="0.42578125" style="18" customWidth="1"/>
    <col min="11815" max="11815" width="8.5703125" style="18" customWidth="1"/>
    <col min="11816" max="11816" width="4.42578125" style="18" customWidth="1"/>
    <col min="11817" max="11817" width="9.140625" style="18"/>
    <col min="11818" max="11818" width="12.85546875" style="18" customWidth="1"/>
    <col min="11819" max="12030" width="9.140625" style="18"/>
    <col min="12031" max="12031" width="0.85546875" style="18" customWidth="1"/>
    <col min="12032" max="12032" width="0.7109375" style="18" customWidth="1"/>
    <col min="12033" max="12033" width="1.28515625" style="18" customWidth="1"/>
    <col min="12034" max="12034" width="0.42578125" style="18" customWidth="1"/>
    <col min="12035" max="12035" width="0.5703125" style="18" customWidth="1"/>
    <col min="12036" max="12036" width="1" style="18" customWidth="1"/>
    <col min="12037" max="12037" width="0.85546875" style="18" customWidth="1"/>
    <col min="12038" max="12038" width="1.42578125" style="18" customWidth="1"/>
    <col min="12039" max="12039" width="0.85546875" style="18" customWidth="1"/>
    <col min="12040" max="12040" width="1" style="18" customWidth="1"/>
    <col min="12041" max="12041" width="0.5703125" style="18" customWidth="1"/>
    <col min="12042" max="12042" width="5.5703125" style="18" customWidth="1"/>
    <col min="12043" max="12043" width="0.7109375" style="18" customWidth="1"/>
    <col min="12044" max="12044" width="4.5703125" style="18" customWidth="1"/>
    <col min="12045" max="12045" width="0.42578125" style="18" customWidth="1"/>
    <col min="12046" max="12046" width="5.140625" style="18" customWidth="1"/>
    <col min="12047" max="12047" width="1.28515625" style="18" customWidth="1"/>
    <col min="12048" max="12048" width="0.140625" style="18" customWidth="1"/>
    <col min="12049" max="12049" width="1.140625" style="18" customWidth="1"/>
    <col min="12050" max="12050" width="5.28515625" style="18" customWidth="1"/>
    <col min="12051" max="12051" width="3" style="18" customWidth="1"/>
    <col min="12052" max="12052" width="0.5703125" style="18" customWidth="1"/>
    <col min="12053" max="12053" width="0.28515625" style="18" customWidth="1"/>
    <col min="12054" max="12054" width="1.140625" style="18" customWidth="1"/>
    <col min="12055" max="12055" width="7.85546875" style="18" customWidth="1"/>
    <col min="12056" max="12056" width="8.28515625" style="18" customWidth="1"/>
    <col min="12057" max="12057" width="0.7109375" style="18" customWidth="1"/>
    <col min="12058" max="12058" width="7" style="18" customWidth="1"/>
    <col min="12059" max="12059" width="1.42578125" style="18" customWidth="1"/>
    <col min="12060" max="12060" width="0.5703125" style="18" customWidth="1"/>
    <col min="12061" max="12061" width="9.140625" style="18"/>
    <col min="12062" max="12062" width="0.42578125" style="18" customWidth="1"/>
    <col min="12063" max="12063" width="0.5703125" style="18" customWidth="1"/>
    <col min="12064" max="12064" width="7.5703125" style="18" customWidth="1"/>
    <col min="12065" max="12065" width="2.5703125" style="18" customWidth="1"/>
    <col min="12066" max="12066" width="1.140625" style="18" customWidth="1"/>
    <col min="12067" max="12067" width="2.5703125" style="18" customWidth="1"/>
    <col min="12068" max="12068" width="2.7109375" style="18" customWidth="1"/>
    <col min="12069" max="12069" width="4.140625" style="18" customWidth="1"/>
    <col min="12070" max="12070" width="0.42578125" style="18" customWidth="1"/>
    <col min="12071" max="12071" width="8.5703125" style="18" customWidth="1"/>
    <col min="12072" max="12072" width="4.42578125" style="18" customWidth="1"/>
    <col min="12073" max="12073" width="9.140625" style="18"/>
    <col min="12074" max="12074" width="12.85546875" style="18" customWidth="1"/>
    <col min="12075" max="12286" width="9.140625" style="18"/>
    <col min="12287" max="12287" width="0.85546875" style="18" customWidth="1"/>
    <col min="12288" max="12288" width="0.7109375" style="18" customWidth="1"/>
    <col min="12289" max="12289" width="1.28515625" style="18" customWidth="1"/>
    <col min="12290" max="12290" width="0.42578125" style="18" customWidth="1"/>
    <col min="12291" max="12291" width="0.5703125" style="18" customWidth="1"/>
    <col min="12292" max="12292" width="1" style="18" customWidth="1"/>
    <col min="12293" max="12293" width="0.85546875" style="18" customWidth="1"/>
    <col min="12294" max="12294" width="1.42578125" style="18" customWidth="1"/>
    <col min="12295" max="12295" width="0.85546875" style="18" customWidth="1"/>
    <col min="12296" max="12296" width="1" style="18" customWidth="1"/>
    <col min="12297" max="12297" width="0.5703125" style="18" customWidth="1"/>
    <col min="12298" max="12298" width="5.5703125" style="18" customWidth="1"/>
    <col min="12299" max="12299" width="0.7109375" style="18" customWidth="1"/>
    <col min="12300" max="12300" width="4.5703125" style="18" customWidth="1"/>
    <col min="12301" max="12301" width="0.42578125" style="18" customWidth="1"/>
    <col min="12302" max="12302" width="5.140625" style="18" customWidth="1"/>
    <col min="12303" max="12303" width="1.28515625" style="18" customWidth="1"/>
    <col min="12304" max="12304" width="0.140625" style="18" customWidth="1"/>
    <col min="12305" max="12305" width="1.140625" style="18" customWidth="1"/>
    <col min="12306" max="12306" width="5.28515625" style="18" customWidth="1"/>
    <col min="12307" max="12307" width="3" style="18" customWidth="1"/>
    <col min="12308" max="12308" width="0.5703125" style="18" customWidth="1"/>
    <col min="12309" max="12309" width="0.28515625" style="18" customWidth="1"/>
    <col min="12310" max="12310" width="1.140625" style="18" customWidth="1"/>
    <col min="12311" max="12311" width="7.85546875" style="18" customWidth="1"/>
    <col min="12312" max="12312" width="8.28515625" style="18" customWidth="1"/>
    <col min="12313" max="12313" width="0.7109375" style="18" customWidth="1"/>
    <col min="12314" max="12314" width="7" style="18" customWidth="1"/>
    <col min="12315" max="12315" width="1.42578125" style="18" customWidth="1"/>
    <col min="12316" max="12316" width="0.5703125" style="18" customWidth="1"/>
    <col min="12317" max="12317" width="9.140625" style="18"/>
    <col min="12318" max="12318" width="0.42578125" style="18" customWidth="1"/>
    <col min="12319" max="12319" width="0.5703125" style="18" customWidth="1"/>
    <col min="12320" max="12320" width="7.5703125" style="18" customWidth="1"/>
    <col min="12321" max="12321" width="2.5703125" style="18" customWidth="1"/>
    <col min="12322" max="12322" width="1.140625" style="18" customWidth="1"/>
    <col min="12323" max="12323" width="2.5703125" style="18" customWidth="1"/>
    <col min="12324" max="12324" width="2.7109375" style="18" customWidth="1"/>
    <col min="12325" max="12325" width="4.140625" style="18" customWidth="1"/>
    <col min="12326" max="12326" width="0.42578125" style="18" customWidth="1"/>
    <col min="12327" max="12327" width="8.5703125" style="18" customWidth="1"/>
    <col min="12328" max="12328" width="4.42578125" style="18" customWidth="1"/>
    <col min="12329" max="12329" width="9.140625" style="18"/>
    <col min="12330" max="12330" width="12.85546875" style="18" customWidth="1"/>
    <col min="12331" max="12542" width="9.140625" style="18"/>
    <col min="12543" max="12543" width="0.85546875" style="18" customWidth="1"/>
    <col min="12544" max="12544" width="0.7109375" style="18" customWidth="1"/>
    <col min="12545" max="12545" width="1.28515625" style="18" customWidth="1"/>
    <col min="12546" max="12546" width="0.42578125" style="18" customWidth="1"/>
    <col min="12547" max="12547" width="0.5703125" style="18" customWidth="1"/>
    <col min="12548" max="12548" width="1" style="18" customWidth="1"/>
    <col min="12549" max="12549" width="0.85546875" style="18" customWidth="1"/>
    <col min="12550" max="12550" width="1.42578125" style="18" customWidth="1"/>
    <col min="12551" max="12551" width="0.85546875" style="18" customWidth="1"/>
    <col min="12552" max="12552" width="1" style="18" customWidth="1"/>
    <col min="12553" max="12553" width="0.5703125" style="18" customWidth="1"/>
    <col min="12554" max="12554" width="5.5703125" style="18" customWidth="1"/>
    <col min="12555" max="12555" width="0.7109375" style="18" customWidth="1"/>
    <col min="12556" max="12556" width="4.5703125" style="18" customWidth="1"/>
    <col min="12557" max="12557" width="0.42578125" style="18" customWidth="1"/>
    <col min="12558" max="12558" width="5.140625" style="18" customWidth="1"/>
    <col min="12559" max="12559" width="1.28515625" style="18" customWidth="1"/>
    <col min="12560" max="12560" width="0.140625" style="18" customWidth="1"/>
    <col min="12561" max="12561" width="1.140625" style="18" customWidth="1"/>
    <col min="12562" max="12562" width="5.28515625" style="18" customWidth="1"/>
    <col min="12563" max="12563" width="3" style="18" customWidth="1"/>
    <col min="12564" max="12564" width="0.5703125" style="18" customWidth="1"/>
    <col min="12565" max="12565" width="0.28515625" style="18" customWidth="1"/>
    <col min="12566" max="12566" width="1.140625" style="18" customWidth="1"/>
    <col min="12567" max="12567" width="7.85546875" style="18" customWidth="1"/>
    <col min="12568" max="12568" width="8.28515625" style="18" customWidth="1"/>
    <col min="12569" max="12569" width="0.7109375" style="18" customWidth="1"/>
    <col min="12570" max="12570" width="7" style="18" customWidth="1"/>
    <col min="12571" max="12571" width="1.42578125" style="18" customWidth="1"/>
    <col min="12572" max="12572" width="0.5703125" style="18" customWidth="1"/>
    <col min="12573" max="12573" width="9.140625" style="18"/>
    <col min="12574" max="12574" width="0.42578125" style="18" customWidth="1"/>
    <col min="12575" max="12575" width="0.5703125" style="18" customWidth="1"/>
    <col min="12576" max="12576" width="7.5703125" style="18" customWidth="1"/>
    <col min="12577" max="12577" width="2.5703125" style="18" customWidth="1"/>
    <col min="12578" max="12578" width="1.140625" style="18" customWidth="1"/>
    <col min="12579" max="12579" width="2.5703125" style="18" customWidth="1"/>
    <col min="12580" max="12580" width="2.7109375" style="18" customWidth="1"/>
    <col min="12581" max="12581" width="4.140625" style="18" customWidth="1"/>
    <col min="12582" max="12582" width="0.42578125" style="18" customWidth="1"/>
    <col min="12583" max="12583" width="8.5703125" style="18" customWidth="1"/>
    <col min="12584" max="12584" width="4.42578125" style="18" customWidth="1"/>
    <col min="12585" max="12585" width="9.140625" style="18"/>
    <col min="12586" max="12586" width="12.85546875" style="18" customWidth="1"/>
    <col min="12587" max="12798" width="9.140625" style="18"/>
    <col min="12799" max="12799" width="0.85546875" style="18" customWidth="1"/>
    <col min="12800" max="12800" width="0.7109375" style="18" customWidth="1"/>
    <col min="12801" max="12801" width="1.28515625" style="18" customWidth="1"/>
    <col min="12802" max="12802" width="0.42578125" style="18" customWidth="1"/>
    <col min="12803" max="12803" width="0.5703125" style="18" customWidth="1"/>
    <col min="12804" max="12804" width="1" style="18" customWidth="1"/>
    <col min="12805" max="12805" width="0.85546875" style="18" customWidth="1"/>
    <col min="12806" max="12806" width="1.42578125" style="18" customWidth="1"/>
    <col min="12807" max="12807" width="0.85546875" style="18" customWidth="1"/>
    <col min="12808" max="12808" width="1" style="18" customWidth="1"/>
    <col min="12809" max="12809" width="0.5703125" style="18" customWidth="1"/>
    <col min="12810" max="12810" width="5.5703125" style="18" customWidth="1"/>
    <col min="12811" max="12811" width="0.7109375" style="18" customWidth="1"/>
    <col min="12812" max="12812" width="4.5703125" style="18" customWidth="1"/>
    <col min="12813" max="12813" width="0.42578125" style="18" customWidth="1"/>
    <col min="12814" max="12814" width="5.140625" style="18" customWidth="1"/>
    <col min="12815" max="12815" width="1.28515625" style="18" customWidth="1"/>
    <col min="12816" max="12816" width="0.140625" style="18" customWidth="1"/>
    <col min="12817" max="12817" width="1.140625" style="18" customWidth="1"/>
    <col min="12818" max="12818" width="5.28515625" style="18" customWidth="1"/>
    <col min="12819" max="12819" width="3" style="18" customWidth="1"/>
    <col min="12820" max="12820" width="0.5703125" style="18" customWidth="1"/>
    <col min="12821" max="12821" width="0.28515625" style="18" customWidth="1"/>
    <col min="12822" max="12822" width="1.140625" style="18" customWidth="1"/>
    <col min="12823" max="12823" width="7.85546875" style="18" customWidth="1"/>
    <col min="12824" max="12824" width="8.28515625" style="18" customWidth="1"/>
    <col min="12825" max="12825" width="0.7109375" style="18" customWidth="1"/>
    <col min="12826" max="12826" width="7" style="18" customWidth="1"/>
    <col min="12827" max="12827" width="1.42578125" style="18" customWidth="1"/>
    <col min="12828" max="12828" width="0.5703125" style="18" customWidth="1"/>
    <col min="12829" max="12829" width="9.140625" style="18"/>
    <col min="12830" max="12830" width="0.42578125" style="18" customWidth="1"/>
    <col min="12831" max="12831" width="0.5703125" style="18" customWidth="1"/>
    <col min="12832" max="12832" width="7.5703125" style="18" customWidth="1"/>
    <col min="12833" max="12833" width="2.5703125" style="18" customWidth="1"/>
    <col min="12834" max="12834" width="1.140625" style="18" customWidth="1"/>
    <col min="12835" max="12835" width="2.5703125" style="18" customWidth="1"/>
    <col min="12836" max="12836" width="2.7109375" style="18" customWidth="1"/>
    <col min="12837" max="12837" width="4.140625" style="18" customWidth="1"/>
    <col min="12838" max="12838" width="0.42578125" style="18" customWidth="1"/>
    <col min="12839" max="12839" width="8.5703125" style="18" customWidth="1"/>
    <col min="12840" max="12840" width="4.42578125" style="18" customWidth="1"/>
    <col min="12841" max="12841" width="9.140625" style="18"/>
    <col min="12842" max="12842" width="12.85546875" style="18" customWidth="1"/>
    <col min="12843" max="13054" width="9.140625" style="18"/>
    <col min="13055" max="13055" width="0.85546875" style="18" customWidth="1"/>
    <col min="13056" max="13056" width="0.7109375" style="18" customWidth="1"/>
    <col min="13057" max="13057" width="1.28515625" style="18" customWidth="1"/>
    <col min="13058" max="13058" width="0.42578125" style="18" customWidth="1"/>
    <col min="13059" max="13059" width="0.5703125" style="18" customWidth="1"/>
    <col min="13060" max="13060" width="1" style="18" customWidth="1"/>
    <col min="13061" max="13061" width="0.85546875" style="18" customWidth="1"/>
    <col min="13062" max="13062" width="1.42578125" style="18" customWidth="1"/>
    <col min="13063" max="13063" width="0.85546875" style="18" customWidth="1"/>
    <col min="13064" max="13064" width="1" style="18" customWidth="1"/>
    <col min="13065" max="13065" width="0.5703125" style="18" customWidth="1"/>
    <col min="13066" max="13066" width="5.5703125" style="18" customWidth="1"/>
    <col min="13067" max="13067" width="0.7109375" style="18" customWidth="1"/>
    <col min="13068" max="13068" width="4.5703125" style="18" customWidth="1"/>
    <col min="13069" max="13069" width="0.42578125" style="18" customWidth="1"/>
    <col min="13070" max="13070" width="5.140625" style="18" customWidth="1"/>
    <col min="13071" max="13071" width="1.28515625" style="18" customWidth="1"/>
    <col min="13072" max="13072" width="0.140625" style="18" customWidth="1"/>
    <col min="13073" max="13073" width="1.140625" style="18" customWidth="1"/>
    <col min="13074" max="13074" width="5.28515625" style="18" customWidth="1"/>
    <col min="13075" max="13075" width="3" style="18" customWidth="1"/>
    <col min="13076" max="13076" width="0.5703125" style="18" customWidth="1"/>
    <col min="13077" max="13077" width="0.28515625" style="18" customWidth="1"/>
    <col min="13078" max="13078" width="1.140625" style="18" customWidth="1"/>
    <col min="13079" max="13079" width="7.85546875" style="18" customWidth="1"/>
    <col min="13080" max="13080" width="8.28515625" style="18" customWidth="1"/>
    <col min="13081" max="13081" width="0.7109375" style="18" customWidth="1"/>
    <col min="13082" max="13082" width="7" style="18" customWidth="1"/>
    <col min="13083" max="13083" width="1.42578125" style="18" customWidth="1"/>
    <col min="13084" max="13084" width="0.5703125" style="18" customWidth="1"/>
    <col min="13085" max="13085" width="9.140625" style="18"/>
    <col min="13086" max="13086" width="0.42578125" style="18" customWidth="1"/>
    <col min="13087" max="13087" width="0.5703125" style="18" customWidth="1"/>
    <col min="13088" max="13088" width="7.5703125" style="18" customWidth="1"/>
    <col min="13089" max="13089" width="2.5703125" style="18" customWidth="1"/>
    <col min="13090" max="13090" width="1.140625" style="18" customWidth="1"/>
    <col min="13091" max="13091" width="2.5703125" style="18" customWidth="1"/>
    <col min="13092" max="13092" width="2.7109375" style="18" customWidth="1"/>
    <col min="13093" max="13093" width="4.140625" style="18" customWidth="1"/>
    <col min="13094" max="13094" width="0.42578125" style="18" customWidth="1"/>
    <col min="13095" max="13095" width="8.5703125" style="18" customWidth="1"/>
    <col min="13096" max="13096" width="4.42578125" style="18" customWidth="1"/>
    <col min="13097" max="13097" width="9.140625" style="18"/>
    <col min="13098" max="13098" width="12.85546875" style="18" customWidth="1"/>
    <col min="13099" max="13310" width="9.140625" style="18"/>
    <col min="13311" max="13311" width="0.85546875" style="18" customWidth="1"/>
    <col min="13312" max="13312" width="0.7109375" style="18" customWidth="1"/>
    <col min="13313" max="13313" width="1.28515625" style="18" customWidth="1"/>
    <col min="13314" max="13314" width="0.42578125" style="18" customWidth="1"/>
    <col min="13315" max="13315" width="0.5703125" style="18" customWidth="1"/>
    <col min="13316" max="13316" width="1" style="18" customWidth="1"/>
    <col min="13317" max="13317" width="0.85546875" style="18" customWidth="1"/>
    <col min="13318" max="13318" width="1.42578125" style="18" customWidth="1"/>
    <col min="13319" max="13319" width="0.85546875" style="18" customWidth="1"/>
    <col min="13320" max="13320" width="1" style="18" customWidth="1"/>
    <col min="13321" max="13321" width="0.5703125" style="18" customWidth="1"/>
    <col min="13322" max="13322" width="5.5703125" style="18" customWidth="1"/>
    <col min="13323" max="13323" width="0.7109375" style="18" customWidth="1"/>
    <col min="13324" max="13324" width="4.5703125" style="18" customWidth="1"/>
    <col min="13325" max="13325" width="0.42578125" style="18" customWidth="1"/>
    <col min="13326" max="13326" width="5.140625" style="18" customWidth="1"/>
    <col min="13327" max="13327" width="1.28515625" style="18" customWidth="1"/>
    <col min="13328" max="13328" width="0.140625" style="18" customWidth="1"/>
    <col min="13329" max="13329" width="1.140625" style="18" customWidth="1"/>
    <col min="13330" max="13330" width="5.28515625" style="18" customWidth="1"/>
    <col min="13331" max="13331" width="3" style="18" customWidth="1"/>
    <col min="13332" max="13332" width="0.5703125" style="18" customWidth="1"/>
    <col min="13333" max="13333" width="0.28515625" style="18" customWidth="1"/>
    <col min="13334" max="13334" width="1.140625" style="18" customWidth="1"/>
    <col min="13335" max="13335" width="7.85546875" style="18" customWidth="1"/>
    <col min="13336" max="13336" width="8.28515625" style="18" customWidth="1"/>
    <col min="13337" max="13337" width="0.7109375" style="18" customWidth="1"/>
    <col min="13338" max="13338" width="7" style="18" customWidth="1"/>
    <col min="13339" max="13339" width="1.42578125" style="18" customWidth="1"/>
    <col min="13340" max="13340" width="0.5703125" style="18" customWidth="1"/>
    <col min="13341" max="13341" width="9.140625" style="18"/>
    <col min="13342" max="13342" width="0.42578125" style="18" customWidth="1"/>
    <col min="13343" max="13343" width="0.5703125" style="18" customWidth="1"/>
    <col min="13344" max="13344" width="7.5703125" style="18" customWidth="1"/>
    <col min="13345" max="13345" width="2.5703125" style="18" customWidth="1"/>
    <col min="13346" max="13346" width="1.140625" style="18" customWidth="1"/>
    <col min="13347" max="13347" width="2.5703125" style="18" customWidth="1"/>
    <col min="13348" max="13348" width="2.7109375" style="18" customWidth="1"/>
    <col min="13349" max="13349" width="4.140625" style="18" customWidth="1"/>
    <col min="13350" max="13350" width="0.42578125" style="18" customWidth="1"/>
    <col min="13351" max="13351" width="8.5703125" style="18" customWidth="1"/>
    <col min="13352" max="13352" width="4.42578125" style="18" customWidth="1"/>
    <col min="13353" max="13353" width="9.140625" style="18"/>
    <col min="13354" max="13354" width="12.85546875" style="18" customWidth="1"/>
    <col min="13355" max="13566" width="9.140625" style="18"/>
    <col min="13567" max="13567" width="0.85546875" style="18" customWidth="1"/>
    <col min="13568" max="13568" width="0.7109375" style="18" customWidth="1"/>
    <col min="13569" max="13569" width="1.28515625" style="18" customWidth="1"/>
    <col min="13570" max="13570" width="0.42578125" style="18" customWidth="1"/>
    <col min="13571" max="13571" width="0.5703125" style="18" customWidth="1"/>
    <col min="13572" max="13572" width="1" style="18" customWidth="1"/>
    <col min="13573" max="13573" width="0.85546875" style="18" customWidth="1"/>
    <col min="13574" max="13574" width="1.42578125" style="18" customWidth="1"/>
    <col min="13575" max="13575" width="0.85546875" style="18" customWidth="1"/>
    <col min="13576" max="13576" width="1" style="18" customWidth="1"/>
    <col min="13577" max="13577" width="0.5703125" style="18" customWidth="1"/>
    <col min="13578" max="13578" width="5.5703125" style="18" customWidth="1"/>
    <col min="13579" max="13579" width="0.7109375" style="18" customWidth="1"/>
    <col min="13580" max="13580" width="4.5703125" style="18" customWidth="1"/>
    <col min="13581" max="13581" width="0.42578125" style="18" customWidth="1"/>
    <col min="13582" max="13582" width="5.140625" style="18" customWidth="1"/>
    <col min="13583" max="13583" width="1.28515625" style="18" customWidth="1"/>
    <col min="13584" max="13584" width="0.140625" style="18" customWidth="1"/>
    <col min="13585" max="13585" width="1.140625" style="18" customWidth="1"/>
    <col min="13586" max="13586" width="5.28515625" style="18" customWidth="1"/>
    <col min="13587" max="13587" width="3" style="18" customWidth="1"/>
    <col min="13588" max="13588" width="0.5703125" style="18" customWidth="1"/>
    <col min="13589" max="13589" width="0.28515625" style="18" customWidth="1"/>
    <col min="13590" max="13590" width="1.140625" style="18" customWidth="1"/>
    <col min="13591" max="13591" width="7.85546875" style="18" customWidth="1"/>
    <col min="13592" max="13592" width="8.28515625" style="18" customWidth="1"/>
    <col min="13593" max="13593" width="0.7109375" style="18" customWidth="1"/>
    <col min="13594" max="13594" width="7" style="18" customWidth="1"/>
    <col min="13595" max="13595" width="1.42578125" style="18" customWidth="1"/>
    <col min="13596" max="13596" width="0.5703125" style="18" customWidth="1"/>
    <col min="13597" max="13597" width="9.140625" style="18"/>
    <col min="13598" max="13598" width="0.42578125" style="18" customWidth="1"/>
    <col min="13599" max="13599" width="0.5703125" style="18" customWidth="1"/>
    <col min="13600" max="13600" width="7.5703125" style="18" customWidth="1"/>
    <col min="13601" max="13601" width="2.5703125" style="18" customWidth="1"/>
    <col min="13602" max="13602" width="1.140625" style="18" customWidth="1"/>
    <col min="13603" max="13603" width="2.5703125" style="18" customWidth="1"/>
    <col min="13604" max="13604" width="2.7109375" style="18" customWidth="1"/>
    <col min="13605" max="13605" width="4.140625" style="18" customWidth="1"/>
    <col min="13606" max="13606" width="0.42578125" style="18" customWidth="1"/>
    <col min="13607" max="13607" width="8.5703125" style="18" customWidth="1"/>
    <col min="13608" max="13608" width="4.42578125" style="18" customWidth="1"/>
    <col min="13609" max="13609" width="9.140625" style="18"/>
    <col min="13610" max="13610" width="12.85546875" style="18" customWidth="1"/>
    <col min="13611" max="13822" width="9.140625" style="18"/>
    <col min="13823" max="13823" width="0.85546875" style="18" customWidth="1"/>
    <col min="13824" max="13824" width="0.7109375" style="18" customWidth="1"/>
    <col min="13825" max="13825" width="1.28515625" style="18" customWidth="1"/>
    <col min="13826" max="13826" width="0.42578125" style="18" customWidth="1"/>
    <col min="13827" max="13827" width="0.5703125" style="18" customWidth="1"/>
    <col min="13828" max="13828" width="1" style="18" customWidth="1"/>
    <col min="13829" max="13829" width="0.85546875" style="18" customWidth="1"/>
    <col min="13830" max="13830" width="1.42578125" style="18" customWidth="1"/>
    <col min="13831" max="13831" width="0.85546875" style="18" customWidth="1"/>
    <col min="13832" max="13832" width="1" style="18" customWidth="1"/>
    <col min="13833" max="13833" width="0.5703125" style="18" customWidth="1"/>
    <col min="13834" max="13834" width="5.5703125" style="18" customWidth="1"/>
    <col min="13835" max="13835" width="0.7109375" style="18" customWidth="1"/>
    <col min="13836" max="13836" width="4.5703125" style="18" customWidth="1"/>
    <col min="13837" max="13837" width="0.42578125" style="18" customWidth="1"/>
    <col min="13838" max="13838" width="5.140625" style="18" customWidth="1"/>
    <col min="13839" max="13839" width="1.28515625" style="18" customWidth="1"/>
    <col min="13840" max="13840" width="0.140625" style="18" customWidth="1"/>
    <col min="13841" max="13841" width="1.140625" style="18" customWidth="1"/>
    <col min="13842" max="13842" width="5.28515625" style="18" customWidth="1"/>
    <col min="13843" max="13843" width="3" style="18" customWidth="1"/>
    <col min="13844" max="13844" width="0.5703125" style="18" customWidth="1"/>
    <col min="13845" max="13845" width="0.28515625" style="18" customWidth="1"/>
    <col min="13846" max="13846" width="1.140625" style="18" customWidth="1"/>
    <col min="13847" max="13847" width="7.85546875" style="18" customWidth="1"/>
    <col min="13848" max="13848" width="8.28515625" style="18" customWidth="1"/>
    <col min="13849" max="13849" width="0.7109375" style="18" customWidth="1"/>
    <col min="13850" max="13850" width="7" style="18" customWidth="1"/>
    <col min="13851" max="13851" width="1.42578125" style="18" customWidth="1"/>
    <col min="13852" max="13852" width="0.5703125" style="18" customWidth="1"/>
    <col min="13853" max="13853" width="9.140625" style="18"/>
    <col min="13854" max="13854" width="0.42578125" style="18" customWidth="1"/>
    <col min="13855" max="13855" width="0.5703125" style="18" customWidth="1"/>
    <col min="13856" max="13856" width="7.5703125" style="18" customWidth="1"/>
    <col min="13857" max="13857" width="2.5703125" style="18" customWidth="1"/>
    <col min="13858" max="13858" width="1.140625" style="18" customWidth="1"/>
    <col min="13859" max="13859" width="2.5703125" style="18" customWidth="1"/>
    <col min="13860" max="13860" width="2.7109375" style="18" customWidth="1"/>
    <col min="13861" max="13861" width="4.140625" style="18" customWidth="1"/>
    <col min="13862" max="13862" width="0.42578125" style="18" customWidth="1"/>
    <col min="13863" max="13863" width="8.5703125" style="18" customWidth="1"/>
    <col min="13864" max="13864" width="4.42578125" style="18" customWidth="1"/>
    <col min="13865" max="13865" width="9.140625" style="18"/>
    <col min="13866" max="13866" width="12.85546875" style="18" customWidth="1"/>
    <col min="13867" max="14078" width="9.140625" style="18"/>
    <col min="14079" max="14079" width="0.85546875" style="18" customWidth="1"/>
    <col min="14080" max="14080" width="0.7109375" style="18" customWidth="1"/>
    <col min="14081" max="14081" width="1.28515625" style="18" customWidth="1"/>
    <col min="14082" max="14082" width="0.42578125" style="18" customWidth="1"/>
    <col min="14083" max="14083" width="0.5703125" style="18" customWidth="1"/>
    <col min="14084" max="14084" width="1" style="18" customWidth="1"/>
    <col min="14085" max="14085" width="0.85546875" style="18" customWidth="1"/>
    <col min="14086" max="14086" width="1.42578125" style="18" customWidth="1"/>
    <col min="14087" max="14087" width="0.85546875" style="18" customWidth="1"/>
    <col min="14088" max="14088" width="1" style="18" customWidth="1"/>
    <col min="14089" max="14089" width="0.5703125" style="18" customWidth="1"/>
    <col min="14090" max="14090" width="5.5703125" style="18" customWidth="1"/>
    <col min="14091" max="14091" width="0.7109375" style="18" customWidth="1"/>
    <col min="14092" max="14092" width="4.5703125" style="18" customWidth="1"/>
    <col min="14093" max="14093" width="0.42578125" style="18" customWidth="1"/>
    <col min="14094" max="14094" width="5.140625" style="18" customWidth="1"/>
    <col min="14095" max="14095" width="1.28515625" style="18" customWidth="1"/>
    <col min="14096" max="14096" width="0.140625" style="18" customWidth="1"/>
    <col min="14097" max="14097" width="1.140625" style="18" customWidth="1"/>
    <col min="14098" max="14098" width="5.28515625" style="18" customWidth="1"/>
    <col min="14099" max="14099" width="3" style="18" customWidth="1"/>
    <col min="14100" max="14100" width="0.5703125" style="18" customWidth="1"/>
    <col min="14101" max="14101" width="0.28515625" style="18" customWidth="1"/>
    <col min="14102" max="14102" width="1.140625" style="18" customWidth="1"/>
    <col min="14103" max="14103" width="7.85546875" style="18" customWidth="1"/>
    <col min="14104" max="14104" width="8.28515625" style="18" customWidth="1"/>
    <col min="14105" max="14105" width="0.7109375" style="18" customWidth="1"/>
    <col min="14106" max="14106" width="7" style="18" customWidth="1"/>
    <col min="14107" max="14107" width="1.42578125" style="18" customWidth="1"/>
    <col min="14108" max="14108" width="0.5703125" style="18" customWidth="1"/>
    <col min="14109" max="14109" width="9.140625" style="18"/>
    <col min="14110" max="14110" width="0.42578125" style="18" customWidth="1"/>
    <col min="14111" max="14111" width="0.5703125" style="18" customWidth="1"/>
    <col min="14112" max="14112" width="7.5703125" style="18" customWidth="1"/>
    <col min="14113" max="14113" width="2.5703125" style="18" customWidth="1"/>
    <col min="14114" max="14114" width="1.140625" style="18" customWidth="1"/>
    <col min="14115" max="14115" width="2.5703125" style="18" customWidth="1"/>
    <col min="14116" max="14116" width="2.7109375" style="18" customWidth="1"/>
    <col min="14117" max="14117" width="4.140625" style="18" customWidth="1"/>
    <col min="14118" max="14118" width="0.42578125" style="18" customWidth="1"/>
    <col min="14119" max="14119" width="8.5703125" style="18" customWidth="1"/>
    <col min="14120" max="14120" width="4.42578125" style="18" customWidth="1"/>
    <col min="14121" max="14121" width="9.140625" style="18"/>
    <col min="14122" max="14122" width="12.85546875" style="18" customWidth="1"/>
    <col min="14123" max="14334" width="9.140625" style="18"/>
    <col min="14335" max="14335" width="0.85546875" style="18" customWidth="1"/>
    <col min="14336" max="14336" width="0.7109375" style="18" customWidth="1"/>
    <col min="14337" max="14337" width="1.28515625" style="18" customWidth="1"/>
    <col min="14338" max="14338" width="0.42578125" style="18" customWidth="1"/>
    <col min="14339" max="14339" width="0.5703125" style="18" customWidth="1"/>
    <col min="14340" max="14340" width="1" style="18" customWidth="1"/>
    <col min="14341" max="14341" width="0.85546875" style="18" customWidth="1"/>
    <col min="14342" max="14342" width="1.42578125" style="18" customWidth="1"/>
    <col min="14343" max="14343" width="0.85546875" style="18" customWidth="1"/>
    <col min="14344" max="14344" width="1" style="18" customWidth="1"/>
    <col min="14345" max="14345" width="0.5703125" style="18" customWidth="1"/>
    <col min="14346" max="14346" width="5.5703125" style="18" customWidth="1"/>
    <col min="14347" max="14347" width="0.7109375" style="18" customWidth="1"/>
    <col min="14348" max="14348" width="4.5703125" style="18" customWidth="1"/>
    <col min="14349" max="14349" width="0.42578125" style="18" customWidth="1"/>
    <col min="14350" max="14350" width="5.140625" style="18" customWidth="1"/>
    <col min="14351" max="14351" width="1.28515625" style="18" customWidth="1"/>
    <col min="14352" max="14352" width="0.140625" style="18" customWidth="1"/>
    <col min="14353" max="14353" width="1.140625" style="18" customWidth="1"/>
    <col min="14354" max="14354" width="5.28515625" style="18" customWidth="1"/>
    <col min="14355" max="14355" width="3" style="18" customWidth="1"/>
    <col min="14356" max="14356" width="0.5703125" style="18" customWidth="1"/>
    <col min="14357" max="14357" width="0.28515625" style="18" customWidth="1"/>
    <col min="14358" max="14358" width="1.140625" style="18" customWidth="1"/>
    <col min="14359" max="14359" width="7.85546875" style="18" customWidth="1"/>
    <col min="14360" max="14360" width="8.28515625" style="18" customWidth="1"/>
    <col min="14361" max="14361" width="0.7109375" style="18" customWidth="1"/>
    <col min="14362" max="14362" width="7" style="18" customWidth="1"/>
    <col min="14363" max="14363" width="1.42578125" style="18" customWidth="1"/>
    <col min="14364" max="14364" width="0.5703125" style="18" customWidth="1"/>
    <col min="14365" max="14365" width="9.140625" style="18"/>
    <col min="14366" max="14366" width="0.42578125" style="18" customWidth="1"/>
    <col min="14367" max="14367" width="0.5703125" style="18" customWidth="1"/>
    <col min="14368" max="14368" width="7.5703125" style="18" customWidth="1"/>
    <col min="14369" max="14369" width="2.5703125" style="18" customWidth="1"/>
    <col min="14370" max="14370" width="1.140625" style="18" customWidth="1"/>
    <col min="14371" max="14371" width="2.5703125" style="18" customWidth="1"/>
    <col min="14372" max="14372" width="2.7109375" style="18" customWidth="1"/>
    <col min="14373" max="14373" width="4.140625" style="18" customWidth="1"/>
    <col min="14374" max="14374" width="0.42578125" style="18" customWidth="1"/>
    <col min="14375" max="14375" width="8.5703125" style="18" customWidth="1"/>
    <col min="14376" max="14376" width="4.42578125" style="18" customWidth="1"/>
    <col min="14377" max="14377" width="9.140625" style="18"/>
    <col min="14378" max="14378" width="12.85546875" style="18" customWidth="1"/>
    <col min="14379" max="14590" width="9.140625" style="18"/>
    <col min="14591" max="14591" width="0.85546875" style="18" customWidth="1"/>
    <col min="14592" max="14592" width="0.7109375" style="18" customWidth="1"/>
    <col min="14593" max="14593" width="1.28515625" style="18" customWidth="1"/>
    <col min="14594" max="14594" width="0.42578125" style="18" customWidth="1"/>
    <col min="14595" max="14595" width="0.5703125" style="18" customWidth="1"/>
    <col min="14596" max="14596" width="1" style="18" customWidth="1"/>
    <col min="14597" max="14597" width="0.85546875" style="18" customWidth="1"/>
    <col min="14598" max="14598" width="1.42578125" style="18" customWidth="1"/>
    <col min="14599" max="14599" width="0.85546875" style="18" customWidth="1"/>
    <col min="14600" max="14600" width="1" style="18" customWidth="1"/>
    <col min="14601" max="14601" width="0.5703125" style="18" customWidth="1"/>
    <col min="14602" max="14602" width="5.5703125" style="18" customWidth="1"/>
    <col min="14603" max="14603" width="0.7109375" style="18" customWidth="1"/>
    <col min="14604" max="14604" width="4.5703125" style="18" customWidth="1"/>
    <col min="14605" max="14605" width="0.42578125" style="18" customWidth="1"/>
    <col min="14606" max="14606" width="5.140625" style="18" customWidth="1"/>
    <col min="14607" max="14607" width="1.28515625" style="18" customWidth="1"/>
    <col min="14608" max="14608" width="0.140625" style="18" customWidth="1"/>
    <col min="14609" max="14609" width="1.140625" style="18" customWidth="1"/>
    <col min="14610" max="14610" width="5.28515625" style="18" customWidth="1"/>
    <col min="14611" max="14611" width="3" style="18" customWidth="1"/>
    <col min="14612" max="14612" width="0.5703125" style="18" customWidth="1"/>
    <col min="14613" max="14613" width="0.28515625" style="18" customWidth="1"/>
    <col min="14614" max="14614" width="1.140625" style="18" customWidth="1"/>
    <col min="14615" max="14615" width="7.85546875" style="18" customWidth="1"/>
    <col min="14616" max="14616" width="8.28515625" style="18" customWidth="1"/>
    <col min="14617" max="14617" width="0.7109375" style="18" customWidth="1"/>
    <col min="14618" max="14618" width="7" style="18" customWidth="1"/>
    <col min="14619" max="14619" width="1.42578125" style="18" customWidth="1"/>
    <col min="14620" max="14620" width="0.5703125" style="18" customWidth="1"/>
    <col min="14621" max="14621" width="9.140625" style="18"/>
    <col min="14622" max="14622" width="0.42578125" style="18" customWidth="1"/>
    <col min="14623" max="14623" width="0.5703125" style="18" customWidth="1"/>
    <col min="14624" max="14624" width="7.5703125" style="18" customWidth="1"/>
    <col min="14625" max="14625" width="2.5703125" style="18" customWidth="1"/>
    <col min="14626" max="14626" width="1.140625" style="18" customWidth="1"/>
    <col min="14627" max="14627" width="2.5703125" style="18" customWidth="1"/>
    <col min="14628" max="14628" width="2.7109375" style="18" customWidth="1"/>
    <col min="14629" max="14629" width="4.140625" style="18" customWidth="1"/>
    <col min="14630" max="14630" width="0.42578125" style="18" customWidth="1"/>
    <col min="14631" max="14631" width="8.5703125" style="18" customWidth="1"/>
    <col min="14632" max="14632" width="4.42578125" style="18" customWidth="1"/>
    <col min="14633" max="14633" width="9.140625" style="18"/>
    <col min="14634" max="14634" width="12.85546875" style="18" customWidth="1"/>
    <col min="14635" max="14846" width="9.140625" style="18"/>
    <col min="14847" max="14847" width="0.85546875" style="18" customWidth="1"/>
    <col min="14848" max="14848" width="0.7109375" style="18" customWidth="1"/>
    <col min="14849" max="14849" width="1.28515625" style="18" customWidth="1"/>
    <col min="14850" max="14850" width="0.42578125" style="18" customWidth="1"/>
    <col min="14851" max="14851" width="0.5703125" style="18" customWidth="1"/>
    <col min="14852" max="14852" width="1" style="18" customWidth="1"/>
    <col min="14853" max="14853" width="0.85546875" style="18" customWidth="1"/>
    <col min="14854" max="14854" width="1.42578125" style="18" customWidth="1"/>
    <col min="14855" max="14855" width="0.85546875" style="18" customWidth="1"/>
    <col min="14856" max="14856" width="1" style="18" customWidth="1"/>
    <col min="14857" max="14857" width="0.5703125" style="18" customWidth="1"/>
    <col min="14858" max="14858" width="5.5703125" style="18" customWidth="1"/>
    <col min="14859" max="14859" width="0.7109375" style="18" customWidth="1"/>
    <col min="14860" max="14860" width="4.5703125" style="18" customWidth="1"/>
    <col min="14861" max="14861" width="0.42578125" style="18" customWidth="1"/>
    <col min="14862" max="14862" width="5.140625" style="18" customWidth="1"/>
    <col min="14863" max="14863" width="1.28515625" style="18" customWidth="1"/>
    <col min="14864" max="14864" width="0.140625" style="18" customWidth="1"/>
    <col min="14865" max="14865" width="1.140625" style="18" customWidth="1"/>
    <col min="14866" max="14866" width="5.28515625" style="18" customWidth="1"/>
    <col min="14867" max="14867" width="3" style="18" customWidth="1"/>
    <col min="14868" max="14868" width="0.5703125" style="18" customWidth="1"/>
    <col min="14869" max="14869" width="0.28515625" style="18" customWidth="1"/>
    <col min="14870" max="14870" width="1.140625" style="18" customWidth="1"/>
    <col min="14871" max="14871" width="7.85546875" style="18" customWidth="1"/>
    <col min="14872" max="14872" width="8.28515625" style="18" customWidth="1"/>
    <col min="14873" max="14873" width="0.7109375" style="18" customWidth="1"/>
    <col min="14874" max="14874" width="7" style="18" customWidth="1"/>
    <col min="14875" max="14875" width="1.42578125" style="18" customWidth="1"/>
    <col min="14876" max="14876" width="0.5703125" style="18" customWidth="1"/>
    <col min="14877" max="14877" width="9.140625" style="18"/>
    <col min="14878" max="14878" width="0.42578125" style="18" customWidth="1"/>
    <col min="14879" max="14879" width="0.5703125" style="18" customWidth="1"/>
    <col min="14880" max="14880" width="7.5703125" style="18" customWidth="1"/>
    <col min="14881" max="14881" width="2.5703125" style="18" customWidth="1"/>
    <col min="14882" max="14882" width="1.140625" style="18" customWidth="1"/>
    <col min="14883" max="14883" width="2.5703125" style="18" customWidth="1"/>
    <col min="14884" max="14884" width="2.7109375" style="18" customWidth="1"/>
    <col min="14885" max="14885" width="4.140625" style="18" customWidth="1"/>
    <col min="14886" max="14886" width="0.42578125" style="18" customWidth="1"/>
    <col min="14887" max="14887" width="8.5703125" style="18" customWidth="1"/>
    <col min="14888" max="14888" width="4.42578125" style="18" customWidth="1"/>
    <col min="14889" max="14889" width="9.140625" style="18"/>
    <col min="14890" max="14890" width="12.85546875" style="18" customWidth="1"/>
    <col min="14891" max="15102" width="9.140625" style="18"/>
    <col min="15103" max="15103" width="0.85546875" style="18" customWidth="1"/>
    <col min="15104" max="15104" width="0.7109375" style="18" customWidth="1"/>
    <col min="15105" max="15105" width="1.28515625" style="18" customWidth="1"/>
    <col min="15106" max="15106" width="0.42578125" style="18" customWidth="1"/>
    <col min="15107" max="15107" width="0.5703125" style="18" customWidth="1"/>
    <col min="15108" max="15108" width="1" style="18" customWidth="1"/>
    <col min="15109" max="15109" width="0.85546875" style="18" customWidth="1"/>
    <col min="15110" max="15110" width="1.42578125" style="18" customWidth="1"/>
    <col min="15111" max="15111" width="0.85546875" style="18" customWidth="1"/>
    <col min="15112" max="15112" width="1" style="18" customWidth="1"/>
    <col min="15113" max="15113" width="0.5703125" style="18" customWidth="1"/>
    <col min="15114" max="15114" width="5.5703125" style="18" customWidth="1"/>
    <col min="15115" max="15115" width="0.7109375" style="18" customWidth="1"/>
    <col min="15116" max="15116" width="4.5703125" style="18" customWidth="1"/>
    <col min="15117" max="15117" width="0.42578125" style="18" customWidth="1"/>
    <col min="15118" max="15118" width="5.140625" style="18" customWidth="1"/>
    <col min="15119" max="15119" width="1.28515625" style="18" customWidth="1"/>
    <col min="15120" max="15120" width="0.140625" style="18" customWidth="1"/>
    <col min="15121" max="15121" width="1.140625" style="18" customWidth="1"/>
    <col min="15122" max="15122" width="5.28515625" style="18" customWidth="1"/>
    <col min="15123" max="15123" width="3" style="18" customWidth="1"/>
    <col min="15124" max="15124" width="0.5703125" style="18" customWidth="1"/>
    <col min="15125" max="15125" width="0.28515625" style="18" customWidth="1"/>
    <col min="15126" max="15126" width="1.140625" style="18" customWidth="1"/>
    <col min="15127" max="15127" width="7.85546875" style="18" customWidth="1"/>
    <col min="15128" max="15128" width="8.28515625" style="18" customWidth="1"/>
    <col min="15129" max="15129" width="0.7109375" style="18" customWidth="1"/>
    <col min="15130" max="15130" width="7" style="18" customWidth="1"/>
    <col min="15131" max="15131" width="1.42578125" style="18" customWidth="1"/>
    <col min="15132" max="15132" width="0.5703125" style="18" customWidth="1"/>
    <col min="15133" max="15133" width="9.140625" style="18"/>
    <col min="15134" max="15134" width="0.42578125" style="18" customWidth="1"/>
    <col min="15135" max="15135" width="0.5703125" style="18" customWidth="1"/>
    <col min="15136" max="15136" width="7.5703125" style="18" customWidth="1"/>
    <col min="15137" max="15137" width="2.5703125" style="18" customWidth="1"/>
    <col min="15138" max="15138" width="1.140625" style="18" customWidth="1"/>
    <col min="15139" max="15139" width="2.5703125" style="18" customWidth="1"/>
    <col min="15140" max="15140" width="2.7109375" style="18" customWidth="1"/>
    <col min="15141" max="15141" width="4.140625" style="18" customWidth="1"/>
    <col min="15142" max="15142" width="0.42578125" style="18" customWidth="1"/>
    <col min="15143" max="15143" width="8.5703125" style="18" customWidth="1"/>
    <col min="15144" max="15144" width="4.42578125" style="18" customWidth="1"/>
    <col min="15145" max="15145" width="9.140625" style="18"/>
    <col min="15146" max="15146" width="12.85546875" style="18" customWidth="1"/>
    <col min="15147" max="15358" width="9.140625" style="18"/>
    <col min="15359" max="15359" width="0.85546875" style="18" customWidth="1"/>
    <col min="15360" max="15360" width="0.7109375" style="18" customWidth="1"/>
    <col min="15361" max="15361" width="1.28515625" style="18" customWidth="1"/>
    <col min="15362" max="15362" width="0.42578125" style="18" customWidth="1"/>
    <col min="15363" max="15363" width="0.5703125" style="18" customWidth="1"/>
    <col min="15364" max="15364" width="1" style="18" customWidth="1"/>
    <col min="15365" max="15365" width="0.85546875" style="18" customWidth="1"/>
    <col min="15366" max="15366" width="1.42578125" style="18" customWidth="1"/>
    <col min="15367" max="15367" width="0.85546875" style="18" customWidth="1"/>
    <col min="15368" max="15368" width="1" style="18" customWidth="1"/>
    <col min="15369" max="15369" width="0.5703125" style="18" customWidth="1"/>
    <col min="15370" max="15370" width="5.5703125" style="18" customWidth="1"/>
    <col min="15371" max="15371" width="0.7109375" style="18" customWidth="1"/>
    <col min="15372" max="15372" width="4.5703125" style="18" customWidth="1"/>
    <col min="15373" max="15373" width="0.42578125" style="18" customWidth="1"/>
    <col min="15374" max="15374" width="5.140625" style="18" customWidth="1"/>
    <col min="15375" max="15375" width="1.28515625" style="18" customWidth="1"/>
    <col min="15376" max="15376" width="0.140625" style="18" customWidth="1"/>
    <col min="15377" max="15377" width="1.140625" style="18" customWidth="1"/>
    <col min="15378" max="15378" width="5.28515625" style="18" customWidth="1"/>
    <col min="15379" max="15379" width="3" style="18" customWidth="1"/>
    <col min="15380" max="15380" width="0.5703125" style="18" customWidth="1"/>
    <col min="15381" max="15381" width="0.28515625" style="18" customWidth="1"/>
    <col min="15382" max="15382" width="1.140625" style="18" customWidth="1"/>
    <col min="15383" max="15383" width="7.85546875" style="18" customWidth="1"/>
    <col min="15384" max="15384" width="8.28515625" style="18" customWidth="1"/>
    <col min="15385" max="15385" width="0.7109375" style="18" customWidth="1"/>
    <col min="15386" max="15386" width="7" style="18" customWidth="1"/>
    <col min="15387" max="15387" width="1.42578125" style="18" customWidth="1"/>
    <col min="15388" max="15388" width="0.5703125" style="18" customWidth="1"/>
    <col min="15389" max="15389" width="9.140625" style="18"/>
    <col min="15390" max="15390" width="0.42578125" style="18" customWidth="1"/>
    <col min="15391" max="15391" width="0.5703125" style="18" customWidth="1"/>
    <col min="15392" max="15392" width="7.5703125" style="18" customWidth="1"/>
    <col min="15393" max="15393" width="2.5703125" style="18" customWidth="1"/>
    <col min="15394" max="15394" width="1.140625" style="18" customWidth="1"/>
    <col min="15395" max="15395" width="2.5703125" style="18" customWidth="1"/>
    <col min="15396" max="15396" width="2.7109375" style="18" customWidth="1"/>
    <col min="15397" max="15397" width="4.140625" style="18" customWidth="1"/>
    <col min="15398" max="15398" width="0.42578125" style="18" customWidth="1"/>
    <col min="15399" max="15399" width="8.5703125" style="18" customWidth="1"/>
    <col min="15400" max="15400" width="4.42578125" style="18" customWidth="1"/>
    <col min="15401" max="15401" width="9.140625" style="18"/>
    <col min="15402" max="15402" width="12.85546875" style="18" customWidth="1"/>
    <col min="15403" max="15614" width="9.140625" style="18"/>
    <col min="15615" max="15615" width="0.85546875" style="18" customWidth="1"/>
    <col min="15616" max="15616" width="0.7109375" style="18" customWidth="1"/>
    <col min="15617" max="15617" width="1.28515625" style="18" customWidth="1"/>
    <col min="15618" max="15618" width="0.42578125" style="18" customWidth="1"/>
    <col min="15619" max="15619" width="0.5703125" style="18" customWidth="1"/>
    <col min="15620" max="15620" width="1" style="18" customWidth="1"/>
    <col min="15621" max="15621" width="0.85546875" style="18" customWidth="1"/>
    <col min="15622" max="15622" width="1.42578125" style="18" customWidth="1"/>
    <col min="15623" max="15623" width="0.85546875" style="18" customWidth="1"/>
    <col min="15624" max="15624" width="1" style="18" customWidth="1"/>
    <col min="15625" max="15625" width="0.5703125" style="18" customWidth="1"/>
    <col min="15626" max="15626" width="5.5703125" style="18" customWidth="1"/>
    <col min="15627" max="15627" width="0.7109375" style="18" customWidth="1"/>
    <col min="15628" max="15628" width="4.5703125" style="18" customWidth="1"/>
    <col min="15629" max="15629" width="0.42578125" style="18" customWidth="1"/>
    <col min="15630" max="15630" width="5.140625" style="18" customWidth="1"/>
    <col min="15631" max="15631" width="1.28515625" style="18" customWidth="1"/>
    <col min="15632" max="15632" width="0.140625" style="18" customWidth="1"/>
    <col min="15633" max="15633" width="1.140625" style="18" customWidth="1"/>
    <col min="15634" max="15634" width="5.28515625" style="18" customWidth="1"/>
    <col min="15635" max="15635" width="3" style="18" customWidth="1"/>
    <col min="15636" max="15636" width="0.5703125" style="18" customWidth="1"/>
    <col min="15637" max="15637" width="0.28515625" style="18" customWidth="1"/>
    <col min="15638" max="15638" width="1.140625" style="18" customWidth="1"/>
    <col min="15639" max="15639" width="7.85546875" style="18" customWidth="1"/>
    <col min="15640" max="15640" width="8.28515625" style="18" customWidth="1"/>
    <col min="15641" max="15641" width="0.7109375" style="18" customWidth="1"/>
    <col min="15642" max="15642" width="7" style="18" customWidth="1"/>
    <col min="15643" max="15643" width="1.42578125" style="18" customWidth="1"/>
    <col min="15644" max="15644" width="0.5703125" style="18" customWidth="1"/>
    <col min="15645" max="15645" width="9.140625" style="18"/>
    <col min="15646" max="15646" width="0.42578125" style="18" customWidth="1"/>
    <col min="15647" max="15647" width="0.5703125" style="18" customWidth="1"/>
    <col min="15648" max="15648" width="7.5703125" style="18" customWidth="1"/>
    <col min="15649" max="15649" width="2.5703125" style="18" customWidth="1"/>
    <col min="15650" max="15650" width="1.140625" style="18" customWidth="1"/>
    <col min="15651" max="15651" width="2.5703125" style="18" customWidth="1"/>
    <col min="15652" max="15652" width="2.7109375" style="18" customWidth="1"/>
    <col min="15653" max="15653" width="4.140625" style="18" customWidth="1"/>
    <col min="15654" max="15654" width="0.42578125" style="18" customWidth="1"/>
    <col min="15655" max="15655" width="8.5703125" style="18" customWidth="1"/>
    <col min="15656" max="15656" width="4.42578125" style="18" customWidth="1"/>
    <col min="15657" max="15657" width="9.140625" style="18"/>
    <col min="15658" max="15658" width="12.85546875" style="18" customWidth="1"/>
    <col min="15659" max="15870" width="9.140625" style="18"/>
    <col min="15871" max="15871" width="0.85546875" style="18" customWidth="1"/>
    <col min="15872" max="15872" width="0.7109375" style="18" customWidth="1"/>
    <col min="15873" max="15873" width="1.28515625" style="18" customWidth="1"/>
    <col min="15874" max="15874" width="0.42578125" style="18" customWidth="1"/>
    <col min="15875" max="15875" width="0.5703125" style="18" customWidth="1"/>
    <col min="15876" max="15876" width="1" style="18" customWidth="1"/>
    <col min="15877" max="15877" width="0.85546875" style="18" customWidth="1"/>
    <col min="15878" max="15878" width="1.42578125" style="18" customWidth="1"/>
    <col min="15879" max="15879" width="0.85546875" style="18" customWidth="1"/>
    <col min="15880" max="15880" width="1" style="18" customWidth="1"/>
    <col min="15881" max="15881" width="0.5703125" style="18" customWidth="1"/>
    <col min="15882" max="15882" width="5.5703125" style="18" customWidth="1"/>
    <col min="15883" max="15883" width="0.7109375" style="18" customWidth="1"/>
    <col min="15884" max="15884" width="4.5703125" style="18" customWidth="1"/>
    <col min="15885" max="15885" width="0.42578125" style="18" customWidth="1"/>
    <col min="15886" max="15886" width="5.140625" style="18" customWidth="1"/>
    <col min="15887" max="15887" width="1.28515625" style="18" customWidth="1"/>
    <col min="15888" max="15888" width="0.140625" style="18" customWidth="1"/>
    <col min="15889" max="15889" width="1.140625" style="18" customWidth="1"/>
    <col min="15890" max="15890" width="5.28515625" style="18" customWidth="1"/>
    <col min="15891" max="15891" width="3" style="18" customWidth="1"/>
    <col min="15892" max="15892" width="0.5703125" style="18" customWidth="1"/>
    <col min="15893" max="15893" width="0.28515625" style="18" customWidth="1"/>
    <col min="15894" max="15894" width="1.140625" style="18" customWidth="1"/>
    <col min="15895" max="15895" width="7.85546875" style="18" customWidth="1"/>
    <col min="15896" max="15896" width="8.28515625" style="18" customWidth="1"/>
    <col min="15897" max="15897" width="0.7109375" style="18" customWidth="1"/>
    <col min="15898" max="15898" width="7" style="18" customWidth="1"/>
    <col min="15899" max="15899" width="1.42578125" style="18" customWidth="1"/>
    <col min="15900" max="15900" width="0.5703125" style="18" customWidth="1"/>
    <col min="15901" max="15901" width="9.140625" style="18"/>
    <col min="15902" max="15902" width="0.42578125" style="18" customWidth="1"/>
    <col min="15903" max="15903" width="0.5703125" style="18" customWidth="1"/>
    <col min="15904" max="15904" width="7.5703125" style="18" customWidth="1"/>
    <col min="15905" max="15905" width="2.5703125" style="18" customWidth="1"/>
    <col min="15906" max="15906" width="1.140625" style="18" customWidth="1"/>
    <col min="15907" max="15907" width="2.5703125" style="18" customWidth="1"/>
    <col min="15908" max="15908" width="2.7109375" style="18" customWidth="1"/>
    <col min="15909" max="15909" width="4.140625" style="18" customWidth="1"/>
    <col min="15910" max="15910" width="0.42578125" style="18" customWidth="1"/>
    <col min="15911" max="15911" width="8.5703125" style="18" customWidth="1"/>
    <col min="15912" max="15912" width="4.42578125" style="18" customWidth="1"/>
    <col min="15913" max="15913" width="9.140625" style="18"/>
    <col min="15914" max="15914" width="12.85546875" style="18" customWidth="1"/>
    <col min="15915" max="16126" width="9.140625" style="18"/>
    <col min="16127" max="16127" width="0.85546875" style="18" customWidth="1"/>
    <col min="16128" max="16128" width="0.7109375" style="18" customWidth="1"/>
    <col min="16129" max="16129" width="1.28515625" style="18" customWidth="1"/>
    <col min="16130" max="16130" width="0.42578125" style="18" customWidth="1"/>
    <col min="16131" max="16131" width="0.5703125" style="18" customWidth="1"/>
    <col min="16132" max="16132" width="1" style="18" customWidth="1"/>
    <col min="16133" max="16133" width="0.85546875" style="18" customWidth="1"/>
    <col min="16134" max="16134" width="1.42578125" style="18" customWidth="1"/>
    <col min="16135" max="16135" width="0.85546875" style="18" customWidth="1"/>
    <col min="16136" max="16136" width="1" style="18" customWidth="1"/>
    <col min="16137" max="16137" width="0.5703125" style="18" customWidth="1"/>
    <col min="16138" max="16138" width="5.5703125" style="18" customWidth="1"/>
    <col min="16139" max="16139" width="0.7109375" style="18" customWidth="1"/>
    <col min="16140" max="16140" width="4.5703125" style="18" customWidth="1"/>
    <col min="16141" max="16141" width="0.42578125" style="18" customWidth="1"/>
    <col min="16142" max="16142" width="5.140625" style="18" customWidth="1"/>
    <col min="16143" max="16143" width="1.28515625" style="18" customWidth="1"/>
    <col min="16144" max="16144" width="0.140625" style="18" customWidth="1"/>
    <col min="16145" max="16145" width="1.140625" style="18" customWidth="1"/>
    <col min="16146" max="16146" width="5.28515625" style="18" customWidth="1"/>
    <col min="16147" max="16147" width="3" style="18" customWidth="1"/>
    <col min="16148" max="16148" width="0.5703125" style="18" customWidth="1"/>
    <col min="16149" max="16149" width="0.28515625" style="18" customWidth="1"/>
    <col min="16150" max="16150" width="1.140625" style="18" customWidth="1"/>
    <col min="16151" max="16151" width="7.85546875" style="18" customWidth="1"/>
    <col min="16152" max="16152" width="8.28515625" style="18" customWidth="1"/>
    <col min="16153" max="16153" width="0.7109375" style="18" customWidth="1"/>
    <col min="16154" max="16154" width="7" style="18" customWidth="1"/>
    <col min="16155" max="16155" width="1.42578125" style="18" customWidth="1"/>
    <col min="16156" max="16156" width="0.5703125" style="18" customWidth="1"/>
    <col min="16157" max="16157" width="9.140625" style="18"/>
    <col min="16158" max="16158" width="0.42578125" style="18" customWidth="1"/>
    <col min="16159" max="16159" width="0.5703125" style="18" customWidth="1"/>
    <col min="16160" max="16160" width="7.5703125" style="18" customWidth="1"/>
    <col min="16161" max="16161" width="2.5703125" style="18" customWidth="1"/>
    <col min="16162" max="16162" width="1.140625" style="18" customWidth="1"/>
    <col min="16163" max="16163" width="2.5703125" style="18" customWidth="1"/>
    <col min="16164" max="16164" width="2.7109375" style="18" customWidth="1"/>
    <col min="16165" max="16165" width="4.140625" style="18" customWidth="1"/>
    <col min="16166" max="16166" width="0.42578125" style="18" customWidth="1"/>
    <col min="16167" max="16167" width="8.5703125" style="18" customWidth="1"/>
    <col min="16168" max="16168" width="4.42578125" style="18" customWidth="1"/>
    <col min="16169" max="16169" width="9.140625" style="18"/>
    <col min="16170" max="16170" width="12.85546875" style="18" customWidth="1"/>
    <col min="16171" max="16384" width="9.140625" style="18"/>
  </cols>
  <sheetData>
    <row r="1" spans="5:58" ht="59.25" customHeight="1" x14ac:dyDescent="0.2">
      <c r="AB1" s="421" t="s">
        <v>293</v>
      </c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</row>
    <row r="2" spans="5:58" ht="36" customHeight="1" x14ac:dyDescent="0.25">
      <c r="AB2" s="421" t="s">
        <v>294</v>
      </c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BB2" s="168" t="s">
        <v>633</v>
      </c>
      <c r="BC2" s="168" t="s">
        <v>634</v>
      </c>
      <c r="BD2" s="168" t="s">
        <v>635</v>
      </c>
      <c r="BE2" s="168" t="s">
        <v>636</v>
      </c>
      <c r="BF2" s="168" t="s">
        <v>637</v>
      </c>
    </row>
    <row r="3" spans="5:58" ht="11.25" customHeight="1" x14ac:dyDescent="0.2">
      <c r="AD3" s="422" t="s">
        <v>8</v>
      </c>
      <c r="AE3" s="422"/>
      <c r="AF3" s="422"/>
      <c r="AG3" s="422"/>
      <c r="AH3" s="422"/>
      <c r="AI3" s="422"/>
      <c r="AJ3" s="422"/>
      <c r="AK3" s="422"/>
      <c r="BB3" s="169">
        <v>1710</v>
      </c>
      <c r="BC3" s="169">
        <v>1030</v>
      </c>
      <c r="BD3" s="169">
        <v>1710</v>
      </c>
      <c r="BE3" s="170">
        <v>1710</v>
      </c>
      <c r="BF3" s="170">
        <v>1030</v>
      </c>
    </row>
    <row r="4" spans="5:58" ht="27.75" customHeight="1" x14ac:dyDescent="0.2">
      <c r="F4" s="423" t="s">
        <v>295</v>
      </c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4" t="s">
        <v>650</v>
      </c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U4" s="18" t="s">
        <v>22</v>
      </c>
      <c r="BB4" s="158">
        <v>178241284.4964</v>
      </c>
      <c r="BC4" s="158">
        <v>3058999515.9183998</v>
      </c>
      <c r="BD4" s="18">
        <v>842400</v>
      </c>
      <c r="BE4" s="18">
        <v>2450000</v>
      </c>
      <c r="BF4" s="18">
        <v>2450000</v>
      </c>
    </row>
    <row r="5" spans="5:58" ht="4.5" customHeight="1" x14ac:dyDescent="0.2">
      <c r="AU5" s="18" t="s">
        <v>568</v>
      </c>
    </row>
    <row r="6" spans="5:58" ht="12" customHeight="1" x14ac:dyDescent="0.2">
      <c r="J6" s="46" t="s">
        <v>10</v>
      </c>
      <c r="K6" s="46"/>
      <c r="L6" s="46"/>
      <c r="M6" s="46"/>
      <c r="N6" s="46"/>
      <c r="O6" s="46"/>
      <c r="P6" s="46"/>
      <c r="Q6" s="46"/>
      <c r="R6" s="46"/>
      <c r="S6" s="46"/>
      <c r="T6" s="46" t="s">
        <v>296</v>
      </c>
      <c r="U6" s="46"/>
      <c r="V6" s="46"/>
      <c r="W6" s="46"/>
      <c r="BB6" s="158">
        <f>BB4/1000</f>
        <v>178241.28449640001</v>
      </c>
      <c r="BC6" s="158">
        <f t="shared" ref="BC6:BF6" si="0">BC4/1000</f>
        <v>3058999.5159183997</v>
      </c>
      <c r="BD6" s="158">
        <f t="shared" si="0"/>
        <v>842.4</v>
      </c>
      <c r="BE6" s="158">
        <f t="shared" si="0"/>
        <v>2450</v>
      </c>
      <c r="BF6" s="158">
        <f t="shared" si="0"/>
        <v>2450</v>
      </c>
    </row>
    <row r="7" spans="5:58" ht="3.75" customHeight="1" x14ac:dyDescent="0.2">
      <c r="AU7" s="18" t="s">
        <v>172</v>
      </c>
      <c r="AW7" s="18" t="s">
        <v>173</v>
      </c>
    </row>
    <row r="8" spans="5:58" ht="12" customHeight="1" x14ac:dyDescent="0.2">
      <c r="J8" s="46" t="s">
        <v>12</v>
      </c>
      <c r="K8" s="46"/>
      <c r="L8" s="46"/>
      <c r="M8" s="46"/>
      <c r="N8" s="46"/>
      <c r="O8" s="46"/>
      <c r="P8" s="46"/>
      <c r="Q8" s="46"/>
      <c r="R8" s="46"/>
      <c r="S8" s="46"/>
      <c r="T8" s="46" t="s">
        <v>289</v>
      </c>
      <c r="U8" s="46"/>
      <c r="V8" s="46"/>
      <c r="W8" s="46"/>
    </row>
    <row r="9" spans="5:58" ht="3.75" customHeight="1" x14ac:dyDescent="0.2"/>
    <row r="10" spans="5:58" ht="12" customHeight="1" x14ac:dyDescent="0.2">
      <c r="J10" s="46" t="s">
        <v>13</v>
      </c>
      <c r="K10" s="46"/>
      <c r="L10" s="46"/>
      <c r="M10" s="46"/>
      <c r="N10" s="46"/>
      <c r="O10" s="46"/>
      <c r="P10" s="46"/>
      <c r="Q10" s="46"/>
      <c r="R10" s="46"/>
      <c r="S10" s="46"/>
      <c r="T10" s="46" t="s">
        <v>297</v>
      </c>
      <c r="U10" s="46"/>
      <c r="V10" s="46"/>
      <c r="W10" s="46"/>
      <c r="AU10" s="18" t="s">
        <v>174</v>
      </c>
      <c r="AV10" s="18" t="s">
        <v>283</v>
      </c>
    </row>
    <row r="11" spans="5:58" ht="3.75" customHeight="1" x14ac:dyDescent="0.2"/>
    <row r="12" spans="5:58" ht="12" customHeight="1" x14ac:dyDescent="0.2">
      <c r="J12" s="46" t="s">
        <v>298</v>
      </c>
      <c r="K12" s="46"/>
      <c r="L12" s="46"/>
      <c r="M12" s="46"/>
      <c r="N12" s="46"/>
      <c r="O12" s="46"/>
      <c r="P12" s="46"/>
      <c r="Q12" s="46"/>
      <c r="R12" s="46"/>
      <c r="S12" s="46"/>
      <c r="T12" s="46" t="s">
        <v>299</v>
      </c>
      <c r="U12" s="46"/>
      <c r="V12" s="46"/>
      <c r="W12" s="46"/>
      <c r="AU12" s="18" t="s">
        <v>175</v>
      </c>
      <c r="AX12" s="18" t="s">
        <v>569</v>
      </c>
      <c r="AZ12" s="18" t="s">
        <v>176</v>
      </c>
      <c r="BA12" s="18" t="s">
        <v>177</v>
      </c>
    </row>
    <row r="13" spans="5:58" ht="12" customHeight="1" x14ac:dyDescent="0.2">
      <c r="E13" s="425" t="s">
        <v>300</v>
      </c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AU13" s="18" t="s">
        <v>179</v>
      </c>
      <c r="AX13" s="18" t="s">
        <v>570</v>
      </c>
      <c r="AZ13" s="18">
        <v>91544313.329999998</v>
      </c>
      <c r="BB13" s="158">
        <v>91544313.329999998</v>
      </c>
    </row>
    <row r="14" spans="5:58" ht="3.75" customHeight="1" x14ac:dyDescent="0.2">
      <c r="AX14" s="18" t="s">
        <v>307</v>
      </c>
      <c r="AZ14" s="18">
        <v>6841451728.6700001</v>
      </c>
      <c r="BA14" s="18">
        <v>7029388284.4699993</v>
      </c>
    </row>
    <row r="15" spans="5:58" ht="12" customHeight="1" x14ac:dyDescent="0.2">
      <c r="J15" s="46" t="s">
        <v>301</v>
      </c>
      <c r="K15" s="46"/>
      <c r="L15" s="46"/>
      <c r="M15" s="46"/>
      <c r="N15" s="46"/>
      <c r="O15" s="46"/>
      <c r="P15" s="46"/>
      <c r="Q15" s="46"/>
      <c r="R15" s="46"/>
      <c r="S15" s="46"/>
      <c r="T15" s="46" t="s">
        <v>292</v>
      </c>
      <c r="U15" s="46"/>
      <c r="V15" s="46"/>
      <c r="W15" s="46"/>
      <c r="AX15" s="18" t="s">
        <v>571</v>
      </c>
      <c r="AZ15" s="18">
        <v>6467800512.5299997</v>
      </c>
      <c r="BA15" s="18">
        <v>6467800512.5299997</v>
      </c>
    </row>
    <row r="16" spans="5:58" ht="7.5" customHeight="1" x14ac:dyDescent="0.2">
      <c r="AX16" s="18" t="s">
        <v>572</v>
      </c>
      <c r="AZ16" s="18">
        <v>33024</v>
      </c>
    </row>
    <row r="17" spans="4:62" ht="12" customHeight="1" x14ac:dyDescent="0.2">
      <c r="J17" s="46" t="s">
        <v>302</v>
      </c>
      <c r="K17" s="46"/>
      <c r="L17" s="46"/>
      <c r="M17" s="46"/>
      <c r="N17" s="46"/>
      <c r="O17" s="46"/>
      <c r="P17" s="46"/>
      <c r="Q17" s="46"/>
      <c r="R17" s="46"/>
      <c r="S17" s="46"/>
      <c r="AX17" s="18" t="s">
        <v>573</v>
      </c>
      <c r="AZ17" s="18">
        <v>3232326225.9299998</v>
      </c>
      <c r="BA17" s="18">
        <v>3235474286.5999999</v>
      </c>
    </row>
    <row r="18" spans="4:62" ht="12" customHeight="1" x14ac:dyDescent="0.2">
      <c r="E18" s="46" t="s">
        <v>303</v>
      </c>
      <c r="F18" s="46"/>
      <c r="G18" s="46"/>
      <c r="AX18" s="18" t="s">
        <v>574</v>
      </c>
      <c r="AZ18" s="18">
        <v>2934783024</v>
      </c>
      <c r="BA18" s="18">
        <v>2934783024</v>
      </c>
    </row>
    <row r="19" spans="4:62" ht="6" customHeight="1" x14ac:dyDescent="0.2">
      <c r="AX19" s="18" t="s">
        <v>575</v>
      </c>
      <c r="AZ19" s="18">
        <v>297543201.93000001</v>
      </c>
      <c r="BA19" s="18">
        <v>300691262.60000002</v>
      </c>
    </row>
    <row r="20" spans="4:62" ht="12" customHeight="1" x14ac:dyDescent="0.2">
      <c r="K20" s="46" t="s">
        <v>304</v>
      </c>
      <c r="L20" s="46"/>
      <c r="Y20" s="47" t="s">
        <v>22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X20" s="18" t="s">
        <v>576</v>
      </c>
      <c r="AZ20" s="18">
        <v>2109541262.5999999</v>
      </c>
      <c r="BA20" s="18">
        <v>2194326225.9299998</v>
      </c>
    </row>
    <row r="21" spans="4:62" ht="4.5" customHeight="1" x14ac:dyDescent="0.2">
      <c r="AX21" s="18" t="s">
        <v>577</v>
      </c>
      <c r="AZ21" s="18">
        <v>1125900000</v>
      </c>
      <c r="BA21" s="18">
        <v>1037000000</v>
      </c>
    </row>
    <row r="22" spans="4:62" ht="12" customHeight="1" x14ac:dyDescent="0.2">
      <c r="E22" s="426" t="s">
        <v>651</v>
      </c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X22" s="18" t="s">
        <v>578</v>
      </c>
      <c r="BA22" s="18">
        <v>1000000</v>
      </c>
      <c r="BC22" s="158">
        <v>1000000</v>
      </c>
      <c r="BD22" s="159">
        <v>67</v>
      </c>
    </row>
    <row r="23" spans="4:62" ht="11.25" customHeight="1" x14ac:dyDescent="0.2">
      <c r="AM23" s="48"/>
      <c r="AN23" s="48"/>
      <c r="AO23" s="48"/>
      <c r="AP23" s="48" t="s">
        <v>305</v>
      </c>
      <c r="AX23" s="18" t="s">
        <v>579</v>
      </c>
      <c r="AZ23" s="18">
        <v>370323338.13999999</v>
      </c>
      <c r="BA23" s="18">
        <v>1592817.5</v>
      </c>
      <c r="BE23" s="18" t="s">
        <v>630</v>
      </c>
      <c r="BF23" s="18" t="s">
        <v>631</v>
      </c>
    </row>
    <row r="24" spans="4:62" ht="23.25" customHeight="1" x14ac:dyDescent="0.2">
      <c r="D24" s="428" t="s">
        <v>127</v>
      </c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9" t="s">
        <v>306</v>
      </c>
      <c r="AD24" s="429"/>
      <c r="AE24" s="429"/>
      <c r="AF24" s="429" t="s">
        <v>128</v>
      </c>
      <c r="AG24" s="429"/>
      <c r="AH24" s="429"/>
      <c r="AI24" s="429"/>
      <c r="AJ24" s="429"/>
      <c r="AK24" s="429"/>
      <c r="AL24" s="429"/>
      <c r="AM24" s="429" t="s">
        <v>129</v>
      </c>
      <c r="AN24" s="429"/>
      <c r="AO24" s="429"/>
      <c r="AP24" s="429"/>
      <c r="AX24" s="18" t="s">
        <v>580</v>
      </c>
      <c r="AZ24" s="18">
        <v>367246371.60000002</v>
      </c>
      <c r="BB24" s="158">
        <v>367246371.60000002</v>
      </c>
      <c r="BD24" s="159">
        <v>11</v>
      </c>
      <c r="BE24" s="18">
        <v>5113003.13</v>
      </c>
      <c r="BF24" s="160">
        <f>BB24-BE24</f>
        <v>362133368.47000003</v>
      </c>
      <c r="BJ24" s="58">
        <v>91544313.329999998</v>
      </c>
    </row>
    <row r="25" spans="4:62" ht="11.25" customHeight="1" x14ac:dyDescent="0.2">
      <c r="D25" s="430" t="s">
        <v>307</v>
      </c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1" t="s">
        <v>308</v>
      </c>
      <c r="AD25" s="431"/>
      <c r="AE25" s="431"/>
      <c r="AF25" s="431" t="s">
        <v>309</v>
      </c>
      <c r="AG25" s="431"/>
      <c r="AH25" s="431"/>
      <c r="AI25" s="431"/>
      <c r="AJ25" s="431"/>
      <c r="AK25" s="431"/>
      <c r="AL25" s="431"/>
      <c r="AM25" s="431" t="s">
        <v>310</v>
      </c>
      <c r="AN25" s="431"/>
      <c r="AO25" s="431"/>
      <c r="AP25" s="431"/>
      <c r="AX25" s="18" t="s">
        <v>581</v>
      </c>
      <c r="BA25" s="18">
        <v>1592817.5</v>
      </c>
      <c r="BC25" s="158">
        <v>1592817.5</v>
      </c>
      <c r="BD25" s="159">
        <v>27</v>
      </c>
    </row>
    <row r="26" spans="4:62" ht="16.5" customHeight="1" x14ac:dyDescent="0.2">
      <c r="D26" s="441" t="s">
        <v>311</v>
      </c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R26" s="153">
        <v>1217908.5</v>
      </c>
      <c r="AS26" s="18">
        <v>27</v>
      </c>
      <c r="AX26" s="18" t="s">
        <v>582</v>
      </c>
      <c r="BA26" s="18">
        <v>1592817.5</v>
      </c>
    </row>
    <row r="27" spans="4:62" ht="12" customHeight="1" x14ac:dyDescent="0.2">
      <c r="D27" s="432" t="s">
        <v>312</v>
      </c>
      <c r="E27" s="433"/>
      <c r="F27" s="433"/>
      <c r="G27" s="433"/>
      <c r="H27" s="433"/>
      <c r="I27" s="433"/>
      <c r="J27" s="433"/>
      <c r="K27" s="433"/>
      <c r="L27" s="433"/>
      <c r="M27" s="433"/>
      <c r="N27" s="434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42" t="s">
        <v>313</v>
      </c>
      <c r="AD27" s="442"/>
      <c r="AE27" s="442"/>
      <c r="AF27" s="443">
        <f>SUM(AF29:AL34)</f>
        <v>1249735.3963500001</v>
      </c>
      <c r="AG27" s="443"/>
      <c r="AH27" s="443"/>
      <c r="AI27" s="443"/>
      <c r="AJ27" s="443"/>
      <c r="AK27" s="443"/>
      <c r="AL27" s="443"/>
      <c r="AM27" s="443">
        <f>SUM(AM29:AP34)</f>
        <v>1450</v>
      </c>
      <c r="AN27" s="443"/>
      <c r="AO27" s="443"/>
      <c r="AP27" s="443"/>
      <c r="AX27" s="18" t="s">
        <v>583</v>
      </c>
      <c r="AZ27" s="18">
        <v>3076966.54</v>
      </c>
      <c r="BB27" s="158">
        <v>3076966.54</v>
      </c>
      <c r="BD27" s="159">
        <v>15</v>
      </c>
    </row>
    <row r="28" spans="4:62" ht="12" customHeight="1" x14ac:dyDescent="0.2">
      <c r="D28" s="49" t="s">
        <v>149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2"/>
      <c r="AD28" s="53"/>
      <c r="AE28" s="54"/>
      <c r="AF28" s="55"/>
      <c r="AG28" s="56"/>
      <c r="AH28" s="56"/>
      <c r="AI28" s="56"/>
      <c r="AJ28" s="56"/>
      <c r="AK28" s="56"/>
      <c r="AL28" s="57"/>
      <c r="AM28" s="190"/>
      <c r="AN28" s="191"/>
      <c r="AO28" s="191"/>
      <c r="AP28" s="192"/>
      <c r="AR28" s="153">
        <v>2606062.8199999998</v>
      </c>
      <c r="AS28" s="18">
        <v>15</v>
      </c>
      <c r="AX28" s="18" t="s">
        <v>584</v>
      </c>
      <c r="AZ28" s="18">
        <v>3076966.54</v>
      </c>
    </row>
    <row r="29" spans="4:62" ht="12" customHeight="1" x14ac:dyDescent="0.2">
      <c r="D29" s="432" t="s">
        <v>314</v>
      </c>
      <c r="E29" s="433"/>
      <c r="F29" s="433"/>
      <c r="G29" s="433"/>
      <c r="H29" s="433"/>
      <c r="I29" s="433"/>
      <c r="J29" s="433"/>
      <c r="K29" s="433"/>
      <c r="L29" s="433"/>
      <c r="M29" s="433"/>
      <c r="N29" s="434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6" t="s">
        <v>315</v>
      </c>
      <c r="AD29" s="436"/>
      <c r="AE29" s="436"/>
      <c r="AF29" s="437">
        <v>1236659.14396</v>
      </c>
      <c r="AG29" s="437"/>
      <c r="AH29" s="437"/>
      <c r="AI29" s="437"/>
      <c r="AJ29" s="437"/>
      <c r="AK29" s="437"/>
      <c r="AL29" s="437"/>
      <c r="AM29" s="438">
        <v>0</v>
      </c>
      <c r="AN29" s="439"/>
      <c r="AO29" s="439"/>
      <c r="AP29" s="440"/>
      <c r="AX29" s="18" t="s">
        <v>585</v>
      </c>
      <c r="BA29" s="18">
        <v>20000</v>
      </c>
      <c r="BH29" s="58">
        <f>BJ35</f>
        <v>1224827126.1299999</v>
      </c>
    </row>
    <row r="30" spans="4:62" ht="12" customHeight="1" x14ac:dyDescent="0.2">
      <c r="D30" s="432" t="s">
        <v>316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4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6" t="s">
        <v>317</v>
      </c>
      <c r="AD30" s="436"/>
      <c r="AE30" s="436"/>
      <c r="AF30" s="437"/>
      <c r="AG30" s="437"/>
      <c r="AH30" s="437"/>
      <c r="AI30" s="437"/>
      <c r="AJ30" s="437"/>
      <c r="AK30" s="437"/>
      <c r="AL30" s="437"/>
      <c r="AM30" s="438">
        <v>0</v>
      </c>
      <c r="AN30" s="439"/>
      <c r="AO30" s="439"/>
      <c r="AP30" s="440"/>
      <c r="AX30" s="18" t="s">
        <v>586</v>
      </c>
      <c r="BA30" s="18">
        <v>20000</v>
      </c>
      <c r="BC30" s="158">
        <v>20000</v>
      </c>
      <c r="BD30" s="159">
        <v>26</v>
      </c>
      <c r="BH30" s="58">
        <f>BJ34</f>
        <v>410855961.86000001</v>
      </c>
    </row>
    <row r="31" spans="4:62" ht="12" customHeight="1" x14ac:dyDescent="0.2">
      <c r="D31" s="432" t="s">
        <v>318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4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6" t="s">
        <v>319</v>
      </c>
      <c r="AD31" s="436"/>
      <c r="AE31" s="436"/>
      <c r="AF31" s="437">
        <v>33.660499999999999</v>
      </c>
      <c r="AG31" s="437"/>
      <c r="AH31" s="437"/>
      <c r="AI31" s="437"/>
      <c r="AJ31" s="437"/>
      <c r="AK31" s="437"/>
      <c r="AL31" s="437"/>
      <c r="AM31" s="438">
        <v>0</v>
      </c>
      <c r="AN31" s="439"/>
      <c r="AO31" s="439"/>
      <c r="AP31" s="440"/>
      <c r="AR31" s="153">
        <v>20000</v>
      </c>
      <c r="AS31" s="18">
        <v>26</v>
      </c>
      <c r="AX31" s="18" t="s">
        <v>587</v>
      </c>
      <c r="AZ31" s="18">
        <v>3327878</v>
      </c>
      <c r="BA31" s="18">
        <v>559974954.44000006</v>
      </c>
      <c r="BC31" s="158">
        <v>556647076.44000006</v>
      </c>
      <c r="BD31" s="159">
        <v>22</v>
      </c>
      <c r="BH31" s="58">
        <f>BJ75</f>
        <v>409692232.26000005</v>
      </c>
    </row>
    <row r="32" spans="4:62" ht="12" customHeight="1" x14ac:dyDescent="0.2">
      <c r="D32" s="432" t="s">
        <v>320</v>
      </c>
      <c r="E32" s="433"/>
      <c r="F32" s="433"/>
      <c r="G32" s="433"/>
      <c r="H32" s="433"/>
      <c r="I32" s="433"/>
      <c r="J32" s="433"/>
      <c r="K32" s="433"/>
      <c r="L32" s="433"/>
      <c r="M32" s="433"/>
      <c r="N32" s="434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6" t="s">
        <v>321</v>
      </c>
      <c r="AD32" s="436"/>
      <c r="AE32" s="436"/>
      <c r="AF32" s="437"/>
      <c r="AG32" s="437"/>
      <c r="AH32" s="437"/>
      <c r="AI32" s="437"/>
      <c r="AJ32" s="437"/>
      <c r="AK32" s="437"/>
      <c r="AL32" s="437"/>
      <c r="AM32" s="438">
        <v>0</v>
      </c>
      <c r="AN32" s="439"/>
      <c r="AO32" s="439"/>
      <c r="AP32" s="440"/>
      <c r="AX32" s="18" t="s">
        <v>588</v>
      </c>
      <c r="AZ32" s="18">
        <v>3327878</v>
      </c>
      <c r="BA32" s="18">
        <v>559974954.44000006</v>
      </c>
    </row>
    <row r="33" spans="4:64" ht="12" customHeight="1" x14ac:dyDescent="0.2">
      <c r="D33" s="432" t="s">
        <v>322</v>
      </c>
      <c r="E33" s="433"/>
      <c r="F33" s="433"/>
      <c r="G33" s="433"/>
      <c r="H33" s="433"/>
      <c r="I33" s="433"/>
      <c r="J33" s="433"/>
      <c r="K33" s="433"/>
      <c r="L33" s="433"/>
      <c r="M33" s="433"/>
      <c r="N33" s="434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6" t="s">
        <v>323</v>
      </c>
      <c r="AD33" s="436"/>
      <c r="AE33" s="436"/>
      <c r="AF33" s="437">
        <v>128.13344000000001</v>
      </c>
      <c r="AG33" s="437"/>
      <c r="AH33" s="437"/>
      <c r="AI33" s="437"/>
      <c r="AJ33" s="437"/>
      <c r="AK33" s="437"/>
      <c r="AL33" s="437"/>
      <c r="AM33" s="438">
        <v>1450</v>
      </c>
      <c r="AN33" s="439"/>
      <c r="AO33" s="439"/>
      <c r="AP33" s="440"/>
      <c r="AR33" s="153">
        <f>335079970.01-AR50</f>
        <v>187340392.53999999</v>
      </c>
      <c r="AS33" s="18">
        <v>22</v>
      </c>
      <c r="AX33" s="18" t="s">
        <v>308</v>
      </c>
      <c r="AZ33" s="18">
        <v>79625600</v>
      </c>
      <c r="BH33" s="58">
        <f>BJ38</f>
        <v>3291708.79</v>
      </c>
      <c r="BK33" s="58">
        <v>1000000</v>
      </c>
      <c r="BL33" s="18">
        <v>67</v>
      </c>
    </row>
    <row r="34" spans="4:64" ht="12" customHeight="1" x14ac:dyDescent="0.2">
      <c r="D34" s="432" t="s">
        <v>324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4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6" t="s">
        <v>325</v>
      </c>
      <c r="AD34" s="436"/>
      <c r="AE34" s="436"/>
      <c r="AF34" s="437">
        <v>12914.45845</v>
      </c>
      <c r="AG34" s="437"/>
      <c r="AH34" s="437"/>
      <c r="AI34" s="437"/>
      <c r="AJ34" s="437"/>
      <c r="AK34" s="437"/>
      <c r="AL34" s="437"/>
      <c r="AM34" s="438">
        <v>0</v>
      </c>
      <c r="AN34" s="439"/>
      <c r="AO34" s="439"/>
      <c r="AP34" s="440"/>
      <c r="AX34" s="18" t="s">
        <v>589</v>
      </c>
      <c r="AZ34" s="18">
        <v>79625600</v>
      </c>
      <c r="BD34" s="18" t="s">
        <v>590</v>
      </c>
      <c r="BH34" s="58">
        <f>BJ80</f>
        <v>88247.95</v>
      </c>
      <c r="BJ34" s="175">
        <v>410855961.86000001</v>
      </c>
      <c r="BK34" s="175"/>
      <c r="BL34" s="159">
        <v>12</v>
      </c>
    </row>
    <row r="35" spans="4:64" ht="12" customHeight="1" x14ac:dyDescent="0.2">
      <c r="D35" s="432" t="s">
        <v>326</v>
      </c>
      <c r="E35" s="433"/>
      <c r="F35" s="433"/>
      <c r="G35" s="433"/>
      <c r="H35" s="433"/>
      <c r="I35" s="433"/>
      <c r="J35" s="433"/>
      <c r="K35" s="433"/>
      <c r="L35" s="433"/>
      <c r="M35" s="433"/>
      <c r="N35" s="434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6" t="s">
        <v>327</v>
      </c>
      <c r="AD35" s="436"/>
      <c r="AE35" s="436"/>
      <c r="AF35" s="444">
        <f>SUM(AF37:AL43)</f>
        <v>1158168.0434999999</v>
      </c>
      <c r="AG35" s="444"/>
      <c r="AH35" s="444"/>
      <c r="AI35" s="444"/>
      <c r="AJ35" s="444"/>
      <c r="AK35" s="444"/>
      <c r="AL35" s="444"/>
      <c r="AM35" s="443">
        <f>SUM(AM37:AP43)</f>
        <v>320645.04353359999</v>
      </c>
      <c r="AN35" s="443"/>
      <c r="AO35" s="443"/>
      <c r="AP35" s="443"/>
      <c r="AR35" s="153">
        <v>45620335</v>
      </c>
      <c r="AS35" s="18">
        <v>26</v>
      </c>
      <c r="AX35" s="18" t="s">
        <v>591</v>
      </c>
      <c r="AZ35" s="18">
        <v>79625600</v>
      </c>
      <c r="BJ35" s="175">
        <f>1501397113.29-BJ34+134285974.7</f>
        <v>1224827126.1299999</v>
      </c>
      <c r="BK35" s="175"/>
      <c r="BL35" s="159">
        <v>11</v>
      </c>
    </row>
    <row r="36" spans="4:64" ht="12.75" customHeight="1" x14ac:dyDescent="0.2">
      <c r="D36" s="446" t="s">
        <v>149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59"/>
      <c r="AD36" s="60"/>
      <c r="AE36" s="61"/>
      <c r="AF36" s="161"/>
      <c r="AG36" s="162"/>
      <c r="AH36" s="162"/>
      <c r="AI36" s="162"/>
      <c r="AJ36" s="162"/>
      <c r="AK36" s="162"/>
      <c r="AL36" s="163"/>
      <c r="AM36" s="193"/>
      <c r="AN36" s="194"/>
      <c r="AO36" s="194"/>
      <c r="AP36" s="195"/>
      <c r="AX36" s="18" t="s">
        <v>309</v>
      </c>
      <c r="AZ36" s="18">
        <v>337853007.33999997</v>
      </c>
      <c r="BA36" s="18">
        <v>5485783863.4800005</v>
      </c>
      <c r="BK36" s="175">
        <v>3193091.4</v>
      </c>
      <c r="BL36" s="159">
        <v>27</v>
      </c>
    </row>
    <row r="37" spans="4:64" ht="12" customHeight="1" x14ac:dyDescent="0.2">
      <c r="D37" s="432" t="s">
        <v>328</v>
      </c>
      <c r="E37" s="433"/>
      <c r="F37" s="433"/>
      <c r="G37" s="433"/>
      <c r="H37" s="433"/>
      <c r="I37" s="433"/>
      <c r="J37" s="433"/>
      <c r="K37" s="433"/>
      <c r="L37" s="433"/>
      <c r="M37" s="433"/>
      <c r="N37" s="434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6" t="s">
        <v>329</v>
      </c>
      <c r="AD37" s="436"/>
      <c r="AE37" s="436"/>
      <c r="AF37" s="437">
        <v>775633.61636999995</v>
      </c>
      <c r="AG37" s="437"/>
      <c r="AH37" s="437"/>
      <c r="AI37" s="437"/>
      <c r="AJ37" s="437"/>
      <c r="AK37" s="437"/>
      <c r="AL37" s="437"/>
      <c r="AM37" s="438">
        <v>131074.31030680001</v>
      </c>
      <c r="AN37" s="439"/>
      <c r="AO37" s="439"/>
      <c r="AP37" s="440"/>
      <c r="AX37" s="18" t="s">
        <v>592</v>
      </c>
      <c r="BA37" s="18">
        <v>115173093.97</v>
      </c>
      <c r="BC37" s="158">
        <v>115173093.97</v>
      </c>
      <c r="BD37" s="159">
        <v>26</v>
      </c>
      <c r="BH37" s="58">
        <f>BK67-BJ94-BN94</f>
        <v>2371710650.9908004</v>
      </c>
    </row>
    <row r="38" spans="4:64" ht="12" customHeight="1" x14ac:dyDescent="0.2">
      <c r="D38" s="432" t="s">
        <v>330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4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6" t="s">
        <v>331</v>
      </c>
      <c r="AD38" s="436"/>
      <c r="AE38" s="436"/>
      <c r="AF38" s="437">
        <v>10404.03487</v>
      </c>
      <c r="AG38" s="437"/>
      <c r="AH38" s="437"/>
      <c r="AI38" s="437"/>
      <c r="AJ38" s="437"/>
      <c r="AK38" s="437"/>
      <c r="AL38" s="437"/>
      <c r="AM38" s="438">
        <v>80549.592336799993</v>
      </c>
      <c r="AN38" s="439"/>
      <c r="AO38" s="439"/>
      <c r="AP38" s="440"/>
      <c r="AX38" s="18" t="s">
        <v>593</v>
      </c>
      <c r="BA38" s="18">
        <v>29290360.52</v>
      </c>
      <c r="BH38" s="58">
        <f>BK40-BK94-BL94</f>
        <v>434678982.65719998</v>
      </c>
      <c r="BJ38" s="175">
        <v>3291708.79</v>
      </c>
      <c r="BK38" s="175"/>
      <c r="BL38" s="159">
        <v>15</v>
      </c>
    </row>
    <row r="39" spans="4:64" ht="12" customHeight="1" x14ac:dyDescent="0.2">
      <c r="D39" s="432" t="s">
        <v>332</v>
      </c>
      <c r="E39" s="433"/>
      <c r="F39" s="433"/>
      <c r="G39" s="433"/>
      <c r="H39" s="433"/>
      <c r="I39" s="433"/>
      <c r="J39" s="433"/>
      <c r="K39" s="433"/>
      <c r="L39" s="433"/>
      <c r="M39" s="433"/>
      <c r="N39" s="434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6" t="s">
        <v>333</v>
      </c>
      <c r="AD39" s="436"/>
      <c r="AE39" s="436"/>
      <c r="AF39" s="437">
        <v>180249.44065999999</v>
      </c>
      <c r="AG39" s="437"/>
      <c r="AH39" s="437"/>
      <c r="AI39" s="437"/>
      <c r="AJ39" s="437"/>
      <c r="AK39" s="437"/>
      <c r="AL39" s="437"/>
      <c r="AM39" s="438">
        <v>75926.950859999997</v>
      </c>
      <c r="AN39" s="439"/>
      <c r="AO39" s="439"/>
      <c r="AP39" s="440"/>
      <c r="AX39" s="18" t="s">
        <v>594</v>
      </c>
      <c r="BA39" s="18">
        <v>9879376</v>
      </c>
      <c r="BH39" s="58">
        <f>BK68</f>
        <v>476641757.73000002</v>
      </c>
    </row>
    <row r="40" spans="4:64" ht="12" customHeight="1" x14ac:dyDescent="0.2">
      <c r="D40" s="432" t="s">
        <v>334</v>
      </c>
      <c r="E40" s="433"/>
      <c r="F40" s="433"/>
      <c r="G40" s="433"/>
      <c r="H40" s="433"/>
      <c r="I40" s="433"/>
      <c r="J40" s="433"/>
      <c r="K40" s="433"/>
      <c r="L40" s="433"/>
      <c r="M40" s="433"/>
      <c r="N40" s="434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45" t="s">
        <v>335</v>
      </c>
      <c r="AD40" s="445"/>
      <c r="AE40" s="445"/>
      <c r="AF40" s="437"/>
      <c r="AG40" s="437"/>
      <c r="AH40" s="437"/>
      <c r="AI40" s="437"/>
      <c r="AJ40" s="437"/>
      <c r="AK40" s="437"/>
      <c r="AL40" s="437"/>
      <c r="AM40" s="438">
        <v>0</v>
      </c>
      <c r="AN40" s="439"/>
      <c r="AO40" s="439"/>
      <c r="AP40" s="440"/>
      <c r="AX40" s="18" t="s">
        <v>595</v>
      </c>
      <c r="BA40" s="18">
        <v>9879376</v>
      </c>
      <c r="BK40" s="175">
        <v>704862263.26999998</v>
      </c>
      <c r="BL40" s="159">
        <v>22</v>
      </c>
    </row>
    <row r="41" spans="4:64" ht="12" customHeight="1" x14ac:dyDescent="0.2">
      <c r="D41" s="432" t="s">
        <v>336</v>
      </c>
      <c r="E41" s="433"/>
      <c r="F41" s="433"/>
      <c r="G41" s="433"/>
      <c r="H41" s="433"/>
      <c r="I41" s="433"/>
      <c r="J41" s="433"/>
      <c r="K41" s="433"/>
      <c r="L41" s="433"/>
      <c r="M41" s="433"/>
      <c r="N41" s="434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6" t="s">
        <v>337</v>
      </c>
      <c r="AD41" s="436"/>
      <c r="AE41" s="436"/>
      <c r="AF41" s="437"/>
      <c r="AG41" s="437"/>
      <c r="AH41" s="437"/>
      <c r="AI41" s="437"/>
      <c r="AJ41" s="437"/>
      <c r="AK41" s="437"/>
      <c r="AL41" s="437"/>
      <c r="AM41" s="438">
        <v>0</v>
      </c>
      <c r="AN41" s="439"/>
      <c r="AO41" s="439"/>
      <c r="AP41" s="440"/>
      <c r="AX41" s="18" t="s">
        <v>596</v>
      </c>
      <c r="BA41" s="18">
        <v>9879376</v>
      </c>
    </row>
    <row r="42" spans="4:64" ht="12" customHeight="1" x14ac:dyDescent="0.2">
      <c r="D42" s="432" t="s">
        <v>338</v>
      </c>
      <c r="E42" s="433"/>
      <c r="F42" s="433"/>
      <c r="G42" s="433"/>
      <c r="H42" s="433"/>
      <c r="I42" s="433"/>
      <c r="J42" s="433"/>
      <c r="K42" s="433"/>
      <c r="L42" s="433"/>
      <c r="M42" s="433"/>
      <c r="N42" s="434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42" t="s">
        <v>339</v>
      </c>
      <c r="AD42" s="442"/>
      <c r="AE42" s="442"/>
      <c r="AF42" s="437">
        <f>125692.92829+34975.82257</f>
        <v>160668.75086</v>
      </c>
      <c r="AG42" s="437"/>
      <c r="AH42" s="437"/>
      <c r="AI42" s="437"/>
      <c r="AJ42" s="437"/>
      <c r="AK42" s="437"/>
      <c r="AL42" s="437"/>
      <c r="AM42" s="438">
        <v>12532.737999999999</v>
      </c>
      <c r="AN42" s="439"/>
      <c r="AO42" s="439"/>
      <c r="AP42" s="440"/>
      <c r="AX42" s="18" t="s">
        <v>597</v>
      </c>
      <c r="BA42" s="18">
        <v>22691362</v>
      </c>
      <c r="BH42" s="58">
        <f>BK46+BK57</f>
        <v>328852738.75</v>
      </c>
    </row>
    <row r="43" spans="4:64" ht="12" customHeight="1" x14ac:dyDescent="0.2">
      <c r="D43" s="432" t="s">
        <v>340</v>
      </c>
      <c r="E43" s="433"/>
      <c r="F43" s="433"/>
      <c r="G43" s="433"/>
      <c r="H43" s="433"/>
      <c r="I43" s="433"/>
      <c r="J43" s="433"/>
      <c r="K43" s="433"/>
      <c r="L43" s="433"/>
      <c r="M43" s="433"/>
      <c r="N43" s="434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42" t="s">
        <v>341</v>
      </c>
      <c r="AD43" s="442"/>
      <c r="AE43" s="442"/>
      <c r="AF43" s="437">
        <f>1498.409+2340.85687+27372.93487</f>
        <v>31212.20074</v>
      </c>
      <c r="AG43" s="437"/>
      <c r="AH43" s="437"/>
      <c r="AI43" s="437"/>
      <c r="AJ43" s="437"/>
      <c r="AK43" s="437"/>
      <c r="AL43" s="437"/>
      <c r="AM43" s="447">
        <v>20561.45203</v>
      </c>
      <c r="AN43" s="448"/>
      <c r="AO43" s="448"/>
      <c r="AP43" s="449"/>
      <c r="AX43" s="18" t="s">
        <v>598</v>
      </c>
      <c r="BA43" s="18">
        <v>6728</v>
      </c>
      <c r="BH43" s="58">
        <f>BK36+BK69+BK74+BK84</f>
        <v>51433797.869999997</v>
      </c>
      <c r="BL43" s="18" t="s">
        <v>590</v>
      </c>
    </row>
    <row r="44" spans="4:64" ht="23.25" customHeight="1" x14ac:dyDescent="0.2">
      <c r="D44" s="450" t="s">
        <v>342</v>
      </c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1" t="s">
        <v>343</v>
      </c>
      <c r="AD44" s="451"/>
      <c r="AE44" s="451"/>
      <c r="AF44" s="443">
        <f>AF27-AF35</f>
        <v>91567.352850000141</v>
      </c>
      <c r="AG44" s="443"/>
      <c r="AH44" s="443"/>
      <c r="AI44" s="443"/>
      <c r="AJ44" s="443"/>
      <c r="AK44" s="443"/>
      <c r="AL44" s="443"/>
      <c r="AM44" s="443">
        <f>AM27-AM35</f>
        <v>-319195.04353359999</v>
      </c>
      <c r="AN44" s="443"/>
      <c r="AO44" s="443"/>
      <c r="AP44" s="443"/>
      <c r="AR44" s="153">
        <v>43141407.780000001</v>
      </c>
      <c r="AS44" s="18">
        <v>26</v>
      </c>
      <c r="AX44" s="18" t="s">
        <v>599</v>
      </c>
      <c r="BA44" s="18">
        <v>1008830</v>
      </c>
    </row>
    <row r="45" spans="4:64" ht="15" customHeight="1" x14ac:dyDescent="0.2">
      <c r="D45" s="456" t="s">
        <v>344</v>
      </c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X45" s="18" t="s">
        <v>600</v>
      </c>
      <c r="BA45" s="18">
        <v>2618756</v>
      </c>
    </row>
    <row r="46" spans="4:64" ht="11.25" customHeight="1" x14ac:dyDescent="0.2">
      <c r="D46" s="457" t="s">
        <v>345</v>
      </c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8" t="s">
        <v>346</v>
      </c>
      <c r="AD46" s="458"/>
      <c r="AE46" s="458"/>
      <c r="AF46" s="459">
        <f>SUM(AF48:AL59)</f>
        <v>0</v>
      </c>
      <c r="AG46" s="459"/>
      <c r="AH46" s="459"/>
      <c r="AI46" s="459"/>
      <c r="AJ46" s="459"/>
      <c r="AK46" s="459"/>
      <c r="AL46" s="459"/>
      <c r="AM46" s="459">
        <f>SUM(AM49:AP59)</f>
        <v>0</v>
      </c>
      <c r="AN46" s="459"/>
      <c r="AO46" s="459"/>
      <c r="AP46" s="459"/>
      <c r="AX46" s="18" t="s">
        <v>601</v>
      </c>
      <c r="BA46" s="18">
        <v>49677681.450000003</v>
      </c>
      <c r="BK46" s="175">
        <v>227357221.97</v>
      </c>
      <c r="BL46" s="159">
        <v>26</v>
      </c>
    </row>
    <row r="47" spans="4:64" ht="12" customHeight="1" x14ac:dyDescent="0.2">
      <c r="D47" s="446" t="s">
        <v>149</v>
      </c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59"/>
      <c r="AD47" s="60"/>
      <c r="AE47" s="61"/>
      <c r="AF47" s="62"/>
      <c r="AG47" s="63"/>
      <c r="AH47" s="63"/>
      <c r="AI47" s="63"/>
      <c r="AJ47" s="63"/>
      <c r="AK47" s="63"/>
      <c r="AL47" s="64"/>
      <c r="AM47" s="62"/>
      <c r="AN47" s="63"/>
      <c r="AO47" s="63"/>
      <c r="AP47" s="64"/>
      <c r="AX47" s="18" t="s">
        <v>602</v>
      </c>
      <c r="AZ47" s="18">
        <v>405742</v>
      </c>
      <c r="BA47" s="18">
        <v>70492290.780000001</v>
      </c>
      <c r="BC47" s="158">
        <v>70086548.780000001</v>
      </c>
      <c r="BD47" s="159">
        <v>26</v>
      </c>
    </row>
    <row r="48" spans="4:64" ht="12" customHeight="1" x14ac:dyDescent="0.2">
      <c r="D48" s="432" t="s">
        <v>347</v>
      </c>
      <c r="E48" s="433"/>
      <c r="F48" s="433"/>
      <c r="G48" s="433"/>
      <c r="H48" s="433"/>
      <c r="I48" s="433"/>
      <c r="J48" s="433"/>
      <c r="K48" s="433"/>
      <c r="L48" s="433"/>
      <c r="M48" s="433"/>
      <c r="N48" s="434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45" t="s">
        <v>348</v>
      </c>
      <c r="AD48" s="445"/>
      <c r="AE48" s="445"/>
      <c r="AF48" s="452">
        <v>0</v>
      </c>
      <c r="AG48" s="452"/>
      <c r="AH48" s="452"/>
      <c r="AI48" s="452"/>
      <c r="AJ48" s="452"/>
      <c r="AK48" s="452"/>
      <c r="AL48" s="452"/>
      <c r="AM48" s="453">
        <v>0</v>
      </c>
      <c r="AN48" s="453"/>
      <c r="AO48" s="453"/>
      <c r="AP48" s="453"/>
      <c r="AX48" s="18" t="s">
        <v>603</v>
      </c>
      <c r="AZ48" s="18">
        <v>44458</v>
      </c>
      <c r="BA48" s="18">
        <v>21897358</v>
      </c>
    </row>
    <row r="49" spans="4:69" ht="12" customHeight="1" x14ac:dyDescent="0.25">
      <c r="D49" s="432" t="s">
        <v>349</v>
      </c>
      <c r="E49" s="433"/>
      <c r="F49" s="433"/>
      <c r="G49" s="433"/>
      <c r="H49" s="433"/>
      <c r="I49" s="433"/>
      <c r="J49" s="433"/>
      <c r="K49" s="433"/>
      <c r="L49" s="433"/>
      <c r="M49" s="433"/>
      <c r="N49" s="434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45" t="s">
        <v>350</v>
      </c>
      <c r="AD49" s="445"/>
      <c r="AE49" s="445"/>
      <c r="AF49" s="454">
        <v>0</v>
      </c>
      <c r="AG49" s="454"/>
      <c r="AH49" s="454"/>
      <c r="AI49" s="454"/>
      <c r="AJ49" s="454"/>
      <c r="AK49" s="454"/>
      <c r="AL49" s="454"/>
      <c r="AM49" s="455">
        <v>0</v>
      </c>
      <c r="AN49" s="455"/>
      <c r="AO49" s="455"/>
      <c r="AP49" s="455"/>
      <c r="AR49">
        <v>2959577099.3652005</v>
      </c>
      <c r="AS49">
        <v>1030</v>
      </c>
      <c r="AT49">
        <v>61</v>
      </c>
      <c r="AX49" s="18" t="s">
        <v>604</v>
      </c>
      <c r="AZ49" s="18">
        <v>3896</v>
      </c>
      <c r="BA49" s="18">
        <v>11025160</v>
      </c>
    </row>
    <row r="50" spans="4:69" ht="12" customHeight="1" x14ac:dyDescent="0.25">
      <c r="D50" s="432" t="s">
        <v>351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4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42" t="s">
        <v>352</v>
      </c>
      <c r="AD50" s="442"/>
      <c r="AE50" s="442"/>
      <c r="AF50" s="454">
        <v>0</v>
      </c>
      <c r="AG50" s="454"/>
      <c r="AH50" s="454"/>
      <c r="AI50" s="454"/>
      <c r="AJ50" s="454"/>
      <c r="AK50" s="454"/>
      <c r="AL50" s="454"/>
      <c r="AM50" s="455">
        <v>0</v>
      </c>
      <c r="AN50" s="455"/>
      <c r="AO50" s="455"/>
      <c r="AP50" s="455"/>
      <c r="AR50">
        <v>147739577.47</v>
      </c>
      <c r="AS50">
        <v>1710</v>
      </c>
      <c r="AT50">
        <v>61</v>
      </c>
      <c r="AX50" s="18" t="s">
        <v>605</v>
      </c>
      <c r="AZ50" s="18">
        <v>14364</v>
      </c>
      <c r="BA50" s="18">
        <v>3695841</v>
      </c>
    </row>
    <row r="51" spans="4:69" ht="23.25" customHeight="1" x14ac:dyDescent="0.2">
      <c r="D51" s="450" t="s">
        <v>353</v>
      </c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36" t="s">
        <v>354</v>
      </c>
      <c r="AD51" s="436"/>
      <c r="AE51" s="436"/>
      <c r="AF51" s="452">
        <v>0</v>
      </c>
      <c r="AG51" s="452"/>
      <c r="AH51" s="452"/>
      <c r="AI51" s="452"/>
      <c r="AJ51" s="452"/>
      <c r="AK51" s="452"/>
      <c r="AL51" s="452"/>
      <c r="AM51" s="453">
        <v>0</v>
      </c>
      <c r="AN51" s="453"/>
      <c r="AO51" s="453"/>
      <c r="AP51" s="453"/>
      <c r="AX51" s="18" t="s">
        <v>606</v>
      </c>
      <c r="AZ51" s="18">
        <v>26198</v>
      </c>
      <c r="BA51" s="18">
        <v>7176357</v>
      </c>
    </row>
    <row r="52" spans="4:69" ht="12" customHeight="1" x14ac:dyDescent="0.2">
      <c r="D52" s="460" t="s">
        <v>355</v>
      </c>
      <c r="E52" s="461"/>
      <c r="F52" s="461"/>
      <c r="G52" s="461"/>
      <c r="H52" s="461"/>
      <c r="I52" s="461"/>
      <c r="J52" s="461"/>
      <c r="K52" s="461"/>
      <c r="L52" s="461"/>
      <c r="M52" s="461"/>
      <c r="N52" s="462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42" t="s">
        <v>356</v>
      </c>
      <c r="AD52" s="442"/>
      <c r="AE52" s="442"/>
      <c r="AF52" s="454">
        <v>0</v>
      </c>
      <c r="AG52" s="454"/>
      <c r="AH52" s="454"/>
      <c r="AI52" s="454"/>
      <c r="AJ52" s="454"/>
      <c r="AK52" s="454"/>
      <c r="AL52" s="454"/>
      <c r="AM52" s="455">
        <v>0</v>
      </c>
      <c r="AN52" s="455"/>
      <c r="AO52" s="455"/>
      <c r="AP52" s="455"/>
      <c r="AX52" s="18" t="s">
        <v>607</v>
      </c>
      <c r="AZ52" s="18">
        <v>361284</v>
      </c>
      <c r="BA52" s="18">
        <v>48534932.780000001</v>
      </c>
    </row>
    <row r="53" spans="4:69" ht="23.25" customHeight="1" x14ac:dyDescent="0.2">
      <c r="D53" s="460" t="s">
        <v>357</v>
      </c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0"/>
      <c r="Z53" s="460"/>
      <c r="AA53" s="460"/>
      <c r="AB53" s="460"/>
      <c r="AC53" s="442" t="s">
        <v>358</v>
      </c>
      <c r="AD53" s="442"/>
      <c r="AE53" s="442"/>
      <c r="AF53" s="463" t="s">
        <v>32</v>
      </c>
      <c r="AG53" s="463"/>
      <c r="AH53" s="463"/>
      <c r="AI53" s="463"/>
      <c r="AJ53" s="463"/>
      <c r="AK53" s="463"/>
      <c r="AL53" s="463"/>
      <c r="AM53" s="455" t="s">
        <v>32</v>
      </c>
      <c r="AN53" s="455"/>
      <c r="AO53" s="455"/>
      <c r="AP53" s="455"/>
      <c r="AR53" s="153">
        <f>4345703717.25-AR49</f>
        <v>1386126617.8847995</v>
      </c>
      <c r="AS53" s="18">
        <v>21</v>
      </c>
      <c r="AX53" s="18" t="s">
        <v>608</v>
      </c>
      <c r="AZ53" s="18">
        <v>27422</v>
      </c>
      <c r="BA53" s="18">
        <v>40282302.350000001</v>
      </c>
    </row>
    <row r="54" spans="4:69" ht="12" customHeight="1" x14ac:dyDescent="0.2">
      <c r="D54" s="460" t="s">
        <v>359</v>
      </c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42" t="s">
        <v>360</v>
      </c>
      <c r="AD54" s="442"/>
      <c r="AE54" s="442"/>
      <c r="AF54" s="463" t="s">
        <v>32</v>
      </c>
      <c r="AG54" s="463"/>
      <c r="AH54" s="463"/>
      <c r="AI54" s="463"/>
      <c r="AJ54" s="463"/>
      <c r="AK54" s="463"/>
      <c r="AL54" s="463"/>
      <c r="AM54" s="455" t="s">
        <v>32</v>
      </c>
      <c r="AN54" s="455"/>
      <c r="AO54" s="455"/>
      <c r="AP54" s="455"/>
      <c r="AR54" s="153">
        <v>199937808.81</v>
      </c>
      <c r="AS54" s="18">
        <v>23</v>
      </c>
      <c r="AX54" s="18" t="s">
        <v>609</v>
      </c>
      <c r="AZ54" s="18">
        <v>333862</v>
      </c>
      <c r="BA54" s="18">
        <v>8252630.4299999997</v>
      </c>
    </row>
    <row r="55" spans="4:69" ht="12" customHeight="1" x14ac:dyDescent="0.2">
      <c r="D55" s="460" t="s">
        <v>361</v>
      </c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42" t="s">
        <v>362</v>
      </c>
      <c r="AD55" s="442"/>
      <c r="AE55" s="442"/>
      <c r="AF55" s="463" t="s">
        <v>32</v>
      </c>
      <c r="AG55" s="463"/>
      <c r="AH55" s="463"/>
      <c r="AI55" s="463"/>
      <c r="AJ55" s="463"/>
      <c r="AK55" s="463"/>
      <c r="AL55" s="463"/>
      <c r="AM55" s="455" t="s">
        <v>32</v>
      </c>
      <c r="AN55" s="455"/>
      <c r="AO55" s="455"/>
      <c r="AP55" s="455"/>
      <c r="AR55" s="153">
        <v>7744679.1399999997</v>
      </c>
      <c r="AS55" s="18">
        <v>27</v>
      </c>
      <c r="AX55" s="18" t="s">
        <v>610</v>
      </c>
      <c r="BA55" s="18">
        <v>60000</v>
      </c>
    </row>
    <row r="56" spans="4:69" ht="12" customHeight="1" x14ac:dyDescent="0.2">
      <c r="D56" s="460" t="s">
        <v>363</v>
      </c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42" t="s">
        <v>364</v>
      </c>
      <c r="AD56" s="442"/>
      <c r="AE56" s="442"/>
      <c r="AF56" s="463" t="s">
        <v>32</v>
      </c>
      <c r="AG56" s="463"/>
      <c r="AH56" s="463"/>
      <c r="AI56" s="463"/>
      <c r="AJ56" s="463"/>
      <c r="AK56" s="463"/>
      <c r="AL56" s="463"/>
      <c r="AM56" s="455" t="s">
        <v>32</v>
      </c>
      <c r="AN56" s="455"/>
      <c r="AO56" s="455"/>
      <c r="AP56" s="455"/>
      <c r="AX56" s="18" t="s">
        <v>611</v>
      </c>
      <c r="AZ56" s="18">
        <v>532654.77</v>
      </c>
      <c r="BA56" s="18">
        <v>5292973199.0500002</v>
      </c>
    </row>
    <row r="57" spans="4:69" ht="12" customHeight="1" x14ac:dyDescent="0.2">
      <c r="D57" s="460" t="s">
        <v>365</v>
      </c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42" t="s">
        <v>366</v>
      </c>
      <c r="AD57" s="442"/>
      <c r="AE57" s="442"/>
      <c r="AF57" s="463" t="s">
        <v>32</v>
      </c>
      <c r="AG57" s="463"/>
      <c r="AH57" s="463"/>
      <c r="AI57" s="463"/>
      <c r="AJ57" s="463"/>
      <c r="AK57" s="463"/>
      <c r="AL57" s="463"/>
      <c r="AM57" s="455" t="s">
        <v>32</v>
      </c>
      <c r="AN57" s="455"/>
      <c r="AO57" s="455"/>
      <c r="AP57" s="455"/>
      <c r="AX57" s="18" t="s">
        <v>612</v>
      </c>
      <c r="BA57" s="18">
        <v>4948337503.6300001</v>
      </c>
      <c r="BC57" s="158">
        <v>4948337503.6300001</v>
      </c>
      <c r="BD57" s="159">
        <v>21</v>
      </c>
      <c r="BK57" s="175">
        <v>101495516.78</v>
      </c>
      <c r="BL57" s="159">
        <v>26</v>
      </c>
    </row>
    <row r="58" spans="4:69" ht="12" customHeight="1" x14ac:dyDescent="0.2">
      <c r="D58" s="460" t="s">
        <v>322</v>
      </c>
      <c r="E58" s="461"/>
      <c r="F58" s="461"/>
      <c r="G58" s="461"/>
      <c r="H58" s="461"/>
      <c r="I58" s="461"/>
      <c r="J58" s="461"/>
      <c r="K58" s="461"/>
      <c r="L58" s="461"/>
      <c r="M58" s="461"/>
      <c r="N58" s="462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42" t="s">
        <v>367</v>
      </c>
      <c r="AD58" s="442"/>
      <c r="AE58" s="442"/>
      <c r="AF58" s="454">
        <v>0</v>
      </c>
      <c r="AG58" s="454"/>
      <c r="AH58" s="454"/>
      <c r="AI58" s="454"/>
      <c r="AJ58" s="454"/>
      <c r="AK58" s="454"/>
      <c r="AL58" s="454"/>
      <c r="AM58" s="455">
        <v>0</v>
      </c>
      <c r="AN58" s="455"/>
      <c r="AO58" s="455"/>
      <c r="AP58" s="455"/>
      <c r="AX58" s="18" t="s">
        <v>613</v>
      </c>
      <c r="AZ58" s="18">
        <v>361033.77</v>
      </c>
      <c r="BA58" s="18">
        <v>330605714.73000002</v>
      </c>
      <c r="BC58" s="158">
        <v>330244680.96000004</v>
      </c>
      <c r="BD58" s="159">
        <v>23</v>
      </c>
    </row>
    <row r="59" spans="4:69" ht="12" customHeight="1" x14ac:dyDescent="0.2">
      <c r="D59" s="432" t="s">
        <v>324</v>
      </c>
      <c r="E59" s="433"/>
      <c r="F59" s="433"/>
      <c r="G59" s="433"/>
      <c r="H59" s="433"/>
      <c r="I59" s="433"/>
      <c r="J59" s="433"/>
      <c r="K59" s="433"/>
      <c r="L59" s="433"/>
      <c r="M59" s="433"/>
      <c r="N59" s="434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42" t="s">
        <v>368</v>
      </c>
      <c r="AD59" s="442"/>
      <c r="AE59" s="442"/>
      <c r="AF59" s="454">
        <v>0</v>
      </c>
      <c r="AG59" s="454"/>
      <c r="AH59" s="454"/>
      <c r="AI59" s="454"/>
      <c r="AJ59" s="454"/>
      <c r="AK59" s="454"/>
      <c r="AL59" s="454"/>
      <c r="AM59" s="455">
        <v>0</v>
      </c>
      <c r="AN59" s="455"/>
      <c r="AO59" s="455"/>
      <c r="AP59" s="455"/>
      <c r="AR59" s="153">
        <v>36708</v>
      </c>
      <c r="AS59" s="18">
        <v>16</v>
      </c>
      <c r="AX59" s="18" t="s">
        <v>614</v>
      </c>
      <c r="AZ59" s="18">
        <v>171621</v>
      </c>
      <c r="BA59" s="18">
        <v>14029980.689999999</v>
      </c>
      <c r="BC59" s="158">
        <v>13858359.689999999</v>
      </c>
      <c r="BD59" s="159">
        <v>27</v>
      </c>
    </row>
    <row r="60" spans="4:69" ht="15" customHeight="1" x14ac:dyDescent="0.2">
      <c r="D60" s="464" t="s">
        <v>369</v>
      </c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51" t="s">
        <v>370</v>
      </c>
      <c r="AD60" s="451"/>
      <c r="AE60" s="451"/>
      <c r="AF60" s="444">
        <f>AF62+AF64+BN62</f>
        <v>189595.83842000001</v>
      </c>
      <c r="AG60" s="444"/>
      <c r="AH60" s="444"/>
      <c r="AI60" s="444"/>
      <c r="AJ60" s="444"/>
      <c r="AK60" s="444"/>
      <c r="AL60" s="444"/>
      <c r="AM60" s="443">
        <f>SUM(AM62:AP64)</f>
        <v>645212.69903640007</v>
      </c>
      <c r="AN60" s="443"/>
      <c r="AO60" s="443"/>
      <c r="AP60" s="443"/>
      <c r="AX60" s="18" t="s">
        <v>615</v>
      </c>
      <c r="AZ60" s="18">
        <v>41428</v>
      </c>
      <c r="BA60" s="18">
        <v>2734877.34</v>
      </c>
      <c r="BQ60" s="18">
        <v>643612.69903160003</v>
      </c>
    </row>
    <row r="61" spans="4:69" ht="13.5" customHeight="1" x14ac:dyDescent="0.2">
      <c r="D61" s="446" t="s">
        <v>149</v>
      </c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46"/>
      <c r="AA61" s="446"/>
      <c r="AB61" s="446"/>
      <c r="AC61" s="59"/>
      <c r="AD61" s="60"/>
      <c r="AE61" s="61"/>
      <c r="AF61" s="465">
        <v>0</v>
      </c>
      <c r="AG61" s="465"/>
      <c r="AH61" s="465"/>
      <c r="AI61" s="465"/>
      <c r="AJ61" s="465"/>
      <c r="AK61" s="465"/>
      <c r="AL61" s="465"/>
      <c r="AM61" s="466">
        <v>0</v>
      </c>
      <c r="AN61" s="466"/>
      <c r="AO61" s="466"/>
      <c r="AP61" s="466"/>
      <c r="AX61" s="18" t="s">
        <v>616</v>
      </c>
      <c r="AZ61" s="18">
        <v>130193</v>
      </c>
      <c r="BA61" s="18">
        <v>11295103.35</v>
      </c>
      <c r="BQ61" s="18" t="s">
        <v>32</v>
      </c>
    </row>
    <row r="62" spans="4:69" ht="12" customHeight="1" x14ac:dyDescent="0.2">
      <c r="D62" s="432" t="s">
        <v>371</v>
      </c>
      <c r="E62" s="433"/>
      <c r="F62" s="433"/>
      <c r="G62" s="433"/>
      <c r="H62" s="433"/>
      <c r="I62" s="433"/>
      <c r="J62" s="433"/>
      <c r="K62" s="433"/>
      <c r="L62" s="433"/>
      <c r="M62" s="433"/>
      <c r="N62" s="434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  <c r="AC62" s="442" t="s">
        <v>372</v>
      </c>
      <c r="AD62" s="442"/>
      <c r="AE62" s="442"/>
      <c r="AF62" s="453">
        <v>5746.8599800000002</v>
      </c>
      <c r="AG62" s="453"/>
      <c r="AH62" s="453"/>
      <c r="AI62" s="453"/>
      <c r="AJ62" s="453"/>
      <c r="AK62" s="453"/>
      <c r="AL62" s="453"/>
      <c r="AM62" s="455">
        <v>643612.69903160003</v>
      </c>
      <c r="AN62" s="455"/>
      <c r="AO62" s="455"/>
      <c r="AP62" s="455"/>
      <c r="AX62" s="18" t="s">
        <v>617</v>
      </c>
      <c r="AZ62" s="18">
        <v>130193</v>
      </c>
      <c r="BA62" s="18">
        <v>11295103.35</v>
      </c>
      <c r="BH62" s="58">
        <f>BJ94+BK94</f>
        <v>3473751463.6500001</v>
      </c>
      <c r="BN62" s="18">
        <v>12126.2</v>
      </c>
      <c r="BQ62" s="18">
        <v>1600.0000047999999</v>
      </c>
    </row>
    <row r="63" spans="4:69" ht="12" customHeight="1" x14ac:dyDescent="0.2">
      <c r="D63" s="432" t="s">
        <v>373</v>
      </c>
      <c r="E63" s="433"/>
      <c r="F63" s="433"/>
      <c r="G63" s="433"/>
      <c r="H63" s="433"/>
      <c r="I63" s="433"/>
      <c r="J63" s="433"/>
      <c r="K63" s="433"/>
      <c r="L63" s="433"/>
      <c r="M63" s="433"/>
      <c r="N63" s="434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42" t="s">
        <v>374</v>
      </c>
      <c r="AD63" s="442"/>
      <c r="AE63" s="442"/>
      <c r="AF63" s="468"/>
      <c r="AG63" s="453"/>
      <c r="AH63" s="453"/>
      <c r="AI63" s="453"/>
      <c r="AJ63" s="453"/>
      <c r="AK63" s="453"/>
      <c r="AL63" s="453"/>
      <c r="AM63" s="455"/>
      <c r="AN63" s="455"/>
      <c r="AO63" s="455"/>
      <c r="AP63" s="455"/>
      <c r="AR63" s="153">
        <v>4920000000</v>
      </c>
      <c r="AS63" s="18">
        <v>91</v>
      </c>
      <c r="AX63" s="18" t="s">
        <v>618</v>
      </c>
      <c r="AZ63" s="18">
        <v>336914610.56999999</v>
      </c>
      <c r="BA63" s="18">
        <v>7145279.6799999997</v>
      </c>
      <c r="BB63" s="158">
        <v>329769330.88999999</v>
      </c>
      <c r="BD63" s="159">
        <v>13</v>
      </c>
      <c r="BH63" s="58">
        <f>BL94</f>
        <v>25640720</v>
      </c>
    </row>
    <row r="64" spans="4:69" ht="12" customHeight="1" x14ac:dyDescent="0.2">
      <c r="D64" s="467" t="s">
        <v>375</v>
      </c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36" t="s">
        <v>376</v>
      </c>
      <c r="AD64" s="436"/>
      <c r="AE64" s="436"/>
      <c r="AF64" s="453">
        <v>171722.77843999999</v>
      </c>
      <c r="AG64" s="453"/>
      <c r="AH64" s="453"/>
      <c r="AI64" s="453"/>
      <c r="AJ64" s="453"/>
      <c r="AK64" s="453"/>
      <c r="AL64" s="453"/>
      <c r="AM64" s="453">
        <v>1600.0000047999999</v>
      </c>
      <c r="AN64" s="453"/>
      <c r="AO64" s="453"/>
      <c r="AP64" s="453"/>
      <c r="AX64" s="18" t="s">
        <v>619</v>
      </c>
      <c r="AZ64" s="18">
        <v>336914610.56999999</v>
      </c>
      <c r="BA64" s="18">
        <v>7145279.6799999997</v>
      </c>
      <c r="BH64" s="58">
        <f>BN94</f>
        <v>99466025.232000023</v>
      </c>
    </row>
    <row r="65" spans="44:64" ht="11.25" customHeight="1" x14ac:dyDescent="0.2">
      <c r="AR65" s="153">
        <v>901471.75</v>
      </c>
      <c r="AS65" s="18">
        <v>27</v>
      </c>
      <c r="AX65" s="18" t="s">
        <v>451</v>
      </c>
      <c r="AZ65" s="18">
        <v>5590000000</v>
      </c>
      <c r="BA65" s="18">
        <v>220000000</v>
      </c>
    </row>
    <row r="66" spans="44:64" x14ac:dyDescent="0.2">
      <c r="AX66" s="18" t="s">
        <v>620</v>
      </c>
      <c r="AZ66" s="18">
        <v>5590000000</v>
      </c>
      <c r="BA66" s="18">
        <v>220000000</v>
      </c>
      <c r="BB66" s="158">
        <v>5370000000</v>
      </c>
      <c r="BD66" s="159">
        <v>91</v>
      </c>
    </row>
    <row r="67" spans="44:64" x14ac:dyDescent="0.2">
      <c r="AX67" s="18" t="s">
        <v>621</v>
      </c>
      <c r="AZ67" s="18">
        <v>5590000000</v>
      </c>
      <c r="BA67" s="18">
        <v>220000000</v>
      </c>
      <c r="BK67" s="175">
        <v>5700385579.2600002</v>
      </c>
      <c r="BL67" s="159">
        <v>21</v>
      </c>
    </row>
    <row r="68" spans="44:64" ht="48" customHeight="1" x14ac:dyDescent="0.2">
      <c r="AX68" s="18" t="s">
        <v>452</v>
      </c>
      <c r="AZ68" s="18">
        <v>5327116.4400000004</v>
      </c>
      <c r="BK68" s="175">
        <v>476641757.73000002</v>
      </c>
      <c r="BL68" s="159">
        <v>23</v>
      </c>
    </row>
    <row r="69" spans="44:64" x14ac:dyDescent="0.2">
      <c r="AR69" s="153">
        <v>114445385.90999924</v>
      </c>
      <c r="AX69" s="18" t="s">
        <v>622</v>
      </c>
      <c r="AZ69" s="18">
        <v>5327116.4400000004</v>
      </c>
      <c r="BB69" s="158">
        <f>AZ71</f>
        <v>88247.95</v>
      </c>
      <c r="BD69" s="159">
        <v>16</v>
      </c>
      <c r="BK69" s="175">
        <v>23065156.399999999</v>
      </c>
      <c r="BL69" s="159">
        <v>27</v>
      </c>
    </row>
    <row r="70" spans="44:64" ht="12" customHeight="1" x14ac:dyDescent="0.2">
      <c r="AR70" s="153">
        <v>-7.5995922088623047E-7</v>
      </c>
      <c r="AX70" s="18" t="s">
        <v>623</v>
      </c>
      <c r="AZ70" s="18">
        <v>5238868.49</v>
      </c>
    </row>
    <row r="71" spans="44:64" x14ac:dyDescent="0.2">
      <c r="AX71" s="18" t="s">
        <v>624</v>
      </c>
      <c r="AZ71" s="18">
        <v>88247.95</v>
      </c>
    </row>
    <row r="72" spans="44:64" x14ac:dyDescent="0.2">
      <c r="AX72" s="18" t="s">
        <v>453</v>
      </c>
      <c r="BA72" s="18">
        <v>3843321.22</v>
      </c>
      <c r="BC72" s="158">
        <f>BA75</f>
        <v>3236308.62</v>
      </c>
      <c r="BD72" s="159">
        <v>27</v>
      </c>
    </row>
    <row r="73" spans="44:64" x14ac:dyDescent="0.2">
      <c r="AX73" s="18" t="s">
        <v>625</v>
      </c>
      <c r="BA73" s="18">
        <v>3843321.22</v>
      </c>
    </row>
    <row r="74" spans="44:64" x14ac:dyDescent="0.2">
      <c r="AX74" s="18" t="s">
        <v>626</v>
      </c>
      <c r="BA74" s="18">
        <v>607012.6</v>
      </c>
      <c r="BK74" s="175">
        <v>9500000</v>
      </c>
      <c r="BL74" s="159">
        <v>27</v>
      </c>
    </row>
    <row r="75" spans="44:64" x14ac:dyDescent="0.2">
      <c r="AX75" s="18" t="s">
        <v>627</v>
      </c>
      <c r="BA75" s="18">
        <v>3236308.62</v>
      </c>
      <c r="BJ75" s="175">
        <f>543978206.96-134285974.7</f>
        <v>409692232.26000005</v>
      </c>
      <c r="BK75" s="175"/>
      <c r="BL75" s="159">
        <v>13</v>
      </c>
    </row>
    <row r="76" spans="44:64" x14ac:dyDescent="0.2">
      <c r="AX76" s="18" t="s">
        <v>628</v>
      </c>
      <c r="AZ76" s="18">
        <v>12854257452.450001</v>
      </c>
      <c r="BA76" s="18">
        <v>12739015469.17</v>
      </c>
      <c r="BB76" s="158">
        <f>SUM(BB15:BB75)</f>
        <v>6070180916.9799995</v>
      </c>
      <c r="BC76" s="158">
        <f>SUM(BC15:BC75)</f>
        <v>6040196389.5899992</v>
      </c>
    </row>
    <row r="77" spans="44:64" x14ac:dyDescent="0.2">
      <c r="AX77" s="18" t="s">
        <v>629</v>
      </c>
      <c r="AZ77" s="18">
        <v>206786296.61000001</v>
      </c>
      <c r="BB77" s="158">
        <f>BB13+BB76-BC76</f>
        <v>121528840.72000027</v>
      </c>
      <c r="BC77" s="158">
        <f>'Ф.1-Б'!H34</f>
        <v>149107.67606999999</v>
      </c>
      <c r="BJ77" s="175">
        <v>5370000000</v>
      </c>
      <c r="BL77" s="18">
        <v>91</v>
      </c>
    </row>
    <row r="78" spans="44:64" x14ac:dyDescent="0.2">
      <c r="BC78" s="158">
        <f>BB77/1000</f>
        <v>121528.84072000027</v>
      </c>
    </row>
    <row r="79" spans="44:64" ht="12" customHeight="1" x14ac:dyDescent="0.2">
      <c r="BC79" s="158">
        <f>BC77-BC78</f>
        <v>27578.835349999717</v>
      </c>
    </row>
    <row r="80" spans="44:64" x14ac:dyDescent="0.2">
      <c r="BB80" s="158">
        <f>BB76-BB66</f>
        <v>700180916.97999954</v>
      </c>
      <c r="BC80" s="158">
        <f>BC76-1000000</f>
        <v>6039196389.5899992</v>
      </c>
      <c r="BJ80" s="58">
        <v>88247.95</v>
      </c>
      <c r="BL80" s="18">
        <v>16</v>
      </c>
    </row>
    <row r="81" spans="50:66" x14ac:dyDescent="0.2">
      <c r="AX81" s="18" t="s">
        <v>632</v>
      </c>
      <c r="AZ81" s="18">
        <f>AZ70-BA74</f>
        <v>4631855.8900000006</v>
      </c>
    </row>
    <row r="82" spans="50:66" x14ac:dyDescent="0.2">
      <c r="BJ82" s="58">
        <v>11259048.880000001</v>
      </c>
      <c r="BL82" s="18">
        <v>120</v>
      </c>
    </row>
    <row r="84" spans="50:66" x14ac:dyDescent="0.2">
      <c r="BK84" s="58">
        <v>15675550.07</v>
      </c>
      <c r="BL84" s="18">
        <v>27</v>
      </c>
    </row>
    <row r="86" spans="50:66" x14ac:dyDescent="0.2">
      <c r="BK86" s="58">
        <v>11246340.68</v>
      </c>
      <c r="BL86" s="18">
        <v>120</v>
      </c>
    </row>
    <row r="87" spans="50:66" x14ac:dyDescent="0.2">
      <c r="BJ87" s="58">
        <v>7430014325.8699999</v>
      </c>
      <c r="BK87" s="58">
        <v>7274422477.5599995</v>
      </c>
    </row>
    <row r="88" spans="50:66" x14ac:dyDescent="0.2">
      <c r="BJ88" s="58">
        <v>247136161.64000034</v>
      </c>
    </row>
    <row r="89" spans="50:66" x14ac:dyDescent="0.2">
      <c r="BJ89" s="58">
        <v>-3.5762786865234375E-7</v>
      </c>
    </row>
    <row r="93" spans="50:66" x14ac:dyDescent="0.2">
      <c r="BJ93" s="175" t="s">
        <v>634</v>
      </c>
      <c r="BK93" s="175" t="s">
        <v>633</v>
      </c>
      <c r="BL93" s="159" t="s">
        <v>635</v>
      </c>
      <c r="BM93" s="18" t="s">
        <v>636</v>
      </c>
      <c r="BN93" s="159" t="s">
        <v>637</v>
      </c>
    </row>
    <row r="94" spans="50:66" x14ac:dyDescent="0.2">
      <c r="BJ94" s="175">
        <v>3229208903.0372</v>
      </c>
      <c r="BK94" s="175">
        <v>244542560.6128</v>
      </c>
      <c r="BL94" s="175">
        <v>25640720</v>
      </c>
      <c r="BM94" s="58">
        <v>0</v>
      </c>
      <c r="BN94" s="175">
        <v>99466025.232000023</v>
      </c>
    </row>
  </sheetData>
  <mergeCells count="154">
    <mergeCell ref="D64:AB64"/>
    <mergeCell ref="AC64:AE64"/>
    <mergeCell ref="AF64:AL64"/>
    <mergeCell ref="AM64:AP64"/>
    <mergeCell ref="D62:AB62"/>
    <mergeCell ref="AC62:AE62"/>
    <mergeCell ref="AF62:AL62"/>
    <mergeCell ref="AM62:AP62"/>
    <mergeCell ref="D63:AB63"/>
    <mergeCell ref="AC63:AE63"/>
    <mergeCell ref="AF63:AL63"/>
    <mergeCell ref="AM63:AP63"/>
    <mergeCell ref="D60:AB60"/>
    <mergeCell ref="AC60:AE60"/>
    <mergeCell ref="AF60:AL60"/>
    <mergeCell ref="AM60:AP60"/>
    <mergeCell ref="D61:AB61"/>
    <mergeCell ref="AF61:AL61"/>
    <mergeCell ref="AM61:AP61"/>
    <mergeCell ref="D58:AB58"/>
    <mergeCell ref="AC58:AE58"/>
    <mergeCell ref="AF58:AL58"/>
    <mergeCell ref="AM58:AP58"/>
    <mergeCell ref="D59:AB59"/>
    <mergeCell ref="AC59:AE59"/>
    <mergeCell ref="AF59:AL59"/>
    <mergeCell ref="AM59:AP59"/>
    <mergeCell ref="D56:AB56"/>
    <mergeCell ref="AC56:AE56"/>
    <mergeCell ref="AF56:AL56"/>
    <mergeCell ref="AM56:AP56"/>
    <mergeCell ref="D57:AB57"/>
    <mergeCell ref="AC57:AE57"/>
    <mergeCell ref="AF57:AL57"/>
    <mergeCell ref="AM57:AP57"/>
    <mergeCell ref="D54:AB54"/>
    <mergeCell ref="AC54:AE54"/>
    <mergeCell ref="AF54:AL54"/>
    <mergeCell ref="AM54:AP54"/>
    <mergeCell ref="D55:AB55"/>
    <mergeCell ref="AC55:AE55"/>
    <mergeCell ref="AF55:AL55"/>
    <mergeCell ref="AM55:AP55"/>
    <mergeCell ref="D52:AB52"/>
    <mergeCell ref="AC52:AE52"/>
    <mergeCell ref="AF52:AL52"/>
    <mergeCell ref="AM52:AP52"/>
    <mergeCell ref="D53:AB53"/>
    <mergeCell ref="AC53:AE53"/>
    <mergeCell ref="AF53:AL53"/>
    <mergeCell ref="AM53:AP53"/>
    <mergeCell ref="D50:AB50"/>
    <mergeCell ref="AC50:AE50"/>
    <mergeCell ref="AF50:AL50"/>
    <mergeCell ref="AM50:AP50"/>
    <mergeCell ref="D51:AB51"/>
    <mergeCell ref="AC51:AE51"/>
    <mergeCell ref="AF51:AL51"/>
    <mergeCell ref="AM51:AP51"/>
    <mergeCell ref="D48:AB48"/>
    <mergeCell ref="AC48:AE48"/>
    <mergeCell ref="AF48:AL48"/>
    <mergeCell ref="AM48:AP48"/>
    <mergeCell ref="D49:AB49"/>
    <mergeCell ref="AC49:AE49"/>
    <mergeCell ref="AF49:AL49"/>
    <mergeCell ref="AM49:AP49"/>
    <mergeCell ref="D45:AP45"/>
    <mergeCell ref="D46:AB46"/>
    <mergeCell ref="AC46:AE46"/>
    <mergeCell ref="AF46:AL46"/>
    <mergeCell ref="AM46:AP46"/>
    <mergeCell ref="D47:AB47"/>
    <mergeCell ref="D43:AB43"/>
    <mergeCell ref="AC43:AE43"/>
    <mergeCell ref="AF43:AL43"/>
    <mergeCell ref="AM43:AP43"/>
    <mergeCell ref="D44:AB44"/>
    <mergeCell ref="AC44:AE44"/>
    <mergeCell ref="AF44:AL44"/>
    <mergeCell ref="AM44:AP44"/>
    <mergeCell ref="D41:AB41"/>
    <mergeCell ref="AC41:AE41"/>
    <mergeCell ref="AF41:AL41"/>
    <mergeCell ref="AM41:AP41"/>
    <mergeCell ref="D42:AB42"/>
    <mergeCell ref="AC42:AE42"/>
    <mergeCell ref="AF42:AL42"/>
    <mergeCell ref="AM42:AP42"/>
    <mergeCell ref="D39:AB39"/>
    <mergeCell ref="AC39:AE39"/>
    <mergeCell ref="AF39:AL39"/>
    <mergeCell ref="AM39:AP39"/>
    <mergeCell ref="D40:AB40"/>
    <mergeCell ref="AC40:AE40"/>
    <mergeCell ref="AF40:AL40"/>
    <mergeCell ref="AM40:AP40"/>
    <mergeCell ref="D36:AB36"/>
    <mergeCell ref="D37:AB37"/>
    <mergeCell ref="AC37:AE37"/>
    <mergeCell ref="AF37:AL37"/>
    <mergeCell ref="AM37:AP37"/>
    <mergeCell ref="D38:AB38"/>
    <mergeCell ref="AC38:AE38"/>
    <mergeCell ref="AF38:AL38"/>
    <mergeCell ref="AM38:AP38"/>
    <mergeCell ref="D34:AB34"/>
    <mergeCell ref="AC34:AE34"/>
    <mergeCell ref="AF34:AL34"/>
    <mergeCell ref="AM34:AP34"/>
    <mergeCell ref="D35:AB35"/>
    <mergeCell ref="AC35:AE35"/>
    <mergeCell ref="AF35:AL35"/>
    <mergeCell ref="AM35:AP35"/>
    <mergeCell ref="D32:AB32"/>
    <mergeCell ref="AC32:AE32"/>
    <mergeCell ref="AF32:AL32"/>
    <mergeCell ref="AM32:AP32"/>
    <mergeCell ref="D33:AB33"/>
    <mergeCell ref="AC33:AE33"/>
    <mergeCell ref="AF33:AL33"/>
    <mergeCell ref="AM33:AP33"/>
    <mergeCell ref="D25:AB25"/>
    <mergeCell ref="AC25:AE25"/>
    <mergeCell ref="AF25:AL25"/>
    <mergeCell ref="AM25:AP25"/>
    <mergeCell ref="D30:AB30"/>
    <mergeCell ref="AC30:AE30"/>
    <mergeCell ref="AF30:AL30"/>
    <mergeCell ref="AM30:AP30"/>
    <mergeCell ref="D31:AB31"/>
    <mergeCell ref="AC31:AE31"/>
    <mergeCell ref="AF31:AL31"/>
    <mergeCell ref="AM31:AP31"/>
    <mergeCell ref="D26:AP26"/>
    <mergeCell ref="D27:AB27"/>
    <mergeCell ref="AC27:AE27"/>
    <mergeCell ref="AF27:AL27"/>
    <mergeCell ref="AM27:AP27"/>
    <mergeCell ref="D29:AB29"/>
    <mergeCell ref="AC29:AE29"/>
    <mergeCell ref="AF29:AL29"/>
    <mergeCell ref="AM29:AP29"/>
    <mergeCell ref="AB1:AM1"/>
    <mergeCell ref="AB2:AM2"/>
    <mergeCell ref="AD3:AK3"/>
    <mergeCell ref="F4:AC4"/>
    <mergeCell ref="AD4:AO4"/>
    <mergeCell ref="E13:S13"/>
    <mergeCell ref="E22:AI22"/>
    <mergeCell ref="D24:AB24"/>
    <mergeCell ref="AC24:AE24"/>
    <mergeCell ref="AF24:AL24"/>
    <mergeCell ref="AM24:AP24"/>
  </mergeCells>
  <pageMargins left="0.39370078740157477" right="0.39370078740157477" top="0.39370078740157477" bottom="0.39370078740157477" header="0.39370078740157477" footer="0.39370078740157477"/>
  <pageSetup paperSize="9" scale="87" fitToHeight="0" pageOrder="overThenDown" orientation="portrait" blackAndWhite="1" r:id="rId1"/>
  <headerFooter alignWithMargins="0"/>
  <rowBreaks count="1" manualBreakCount="1">
    <brk id="65" man="1"/>
  </rowBreaks>
  <colBreaks count="1" manualBreakCount="1">
    <brk id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C1:AY66"/>
  <sheetViews>
    <sheetView topLeftCell="G4" zoomScaleNormal="100" workbookViewId="0">
      <selection activeCell="Y37" sqref="Y37:Y39"/>
    </sheetView>
  </sheetViews>
  <sheetFormatPr defaultColWidth="9.140625" defaultRowHeight="11.25" x14ac:dyDescent="0.2"/>
  <cols>
    <col min="1" max="1" width="0.85546875" style="18" customWidth="1"/>
    <col min="2" max="2" width="1.42578125" style="18" customWidth="1"/>
    <col min="3" max="3" width="0.5703125" style="18" customWidth="1"/>
    <col min="4" max="4" width="0.42578125" style="18" customWidth="1"/>
    <col min="5" max="5" width="1.5703125" style="18" customWidth="1"/>
    <col min="6" max="6" width="0.85546875" style="18" customWidth="1"/>
    <col min="7" max="7" width="1.42578125" style="18" customWidth="1"/>
    <col min="8" max="8" width="12.5703125" style="18" customWidth="1"/>
    <col min="9" max="9" width="0.7109375" style="18" customWidth="1"/>
    <col min="10" max="10" width="0.5703125" style="18" customWidth="1"/>
    <col min="11" max="11" width="11.140625" style="18" customWidth="1"/>
    <col min="12" max="12" width="1.5703125" style="18" customWidth="1"/>
    <col min="13" max="13" width="0.28515625" style="18" customWidth="1"/>
    <col min="14" max="14" width="16.42578125" style="18" customWidth="1"/>
    <col min="15" max="15" width="12.140625" style="18" customWidth="1"/>
    <col min="16" max="16" width="3.28515625" style="18" customWidth="1"/>
    <col min="17" max="17" width="4.85546875" style="18" customWidth="1"/>
    <col min="18" max="18" width="1.5703125" style="18" customWidth="1"/>
    <col min="19" max="19" width="0.28515625" style="18" customWidth="1"/>
    <col min="20" max="20" width="3.5703125" style="18" customWidth="1"/>
    <col min="21" max="21" width="4.42578125" style="18" customWidth="1"/>
    <col min="22" max="22" width="2.85546875" style="18" customWidth="1"/>
    <col min="23" max="23" width="1.42578125" style="18" customWidth="1"/>
    <col min="24" max="24" width="5.42578125" style="18" customWidth="1"/>
    <col min="25" max="25" width="19.28515625" style="18" customWidth="1"/>
    <col min="26" max="26" width="0" style="18" hidden="1" customWidth="1"/>
    <col min="27" max="27" width="11.85546875" style="18" hidden="1" customWidth="1"/>
    <col min="28" max="28" width="0" style="18" hidden="1" customWidth="1"/>
    <col min="29" max="29" width="14.5703125" style="18" hidden="1" customWidth="1"/>
    <col min="30" max="31" width="0" style="18" hidden="1" customWidth="1"/>
    <col min="32" max="32" width="11.42578125" style="18" hidden="1" customWidth="1"/>
    <col min="33" max="33" width="11.140625" style="18" hidden="1" customWidth="1"/>
    <col min="34" max="34" width="19.85546875" style="18" hidden="1" customWidth="1"/>
    <col min="35" max="37" width="0" style="18" hidden="1" customWidth="1"/>
    <col min="38" max="38" width="10.140625" style="18" hidden="1" customWidth="1"/>
    <col min="39" max="39" width="11" style="18" hidden="1" customWidth="1"/>
    <col min="40" max="40" width="15.5703125" style="18" hidden="1" customWidth="1"/>
    <col min="41" max="47" width="0" style="18" hidden="1" customWidth="1"/>
    <col min="48" max="48" width="14.140625" style="18" customWidth="1"/>
    <col min="49" max="50" width="9.140625" style="18"/>
    <col min="51" max="51" width="0" style="18" hidden="1" customWidth="1"/>
    <col min="52" max="256" width="9.140625" style="18"/>
    <col min="257" max="257" width="0.85546875" style="18" customWidth="1"/>
    <col min="258" max="258" width="1.42578125" style="18" customWidth="1"/>
    <col min="259" max="259" width="0.5703125" style="18" customWidth="1"/>
    <col min="260" max="260" width="0.42578125" style="18" customWidth="1"/>
    <col min="261" max="261" width="1.5703125" style="18" customWidth="1"/>
    <col min="262" max="262" width="0.85546875" style="18" customWidth="1"/>
    <col min="263" max="263" width="1.42578125" style="18" customWidth="1"/>
    <col min="264" max="264" width="12.5703125" style="18" customWidth="1"/>
    <col min="265" max="265" width="0.7109375" style="18" customWidth="1"/>
    <col min="266" max="266" width="0.5703125" style="18" customWidth="1"/>
    <col min="267" max="267" width="11.140625" style="18" customWidth="1"/>
    <col min="268" max="268" width="1.5703125" style="18" customWidth="1"/>
    <col min="269" max="269" width="0.28515625" style="18" customWidth="1"/>
    <col min="270" max="270" width="16.42578125" style="18" customWidth="1"/>
    <col min="271" max="271" width="12.140625" style="18" customWidth="1"/>
    <col min="272" max="272" width="3.28515625" style="18" customWidth="1"/>
    <col min="273" max="273" width="4.85546875" style="18" customWidth="1"/>
    <col min="274" max="274" width="1.5703125" style="18" customWidth="1"/>
    <col min="275" max="275" width="0.28515625" style="18" customWidth="1"/>
    <col min="276" max="276" width="3.5703125" style="18" customWidth="1"/>
    <col min="277" max="277" width="4.42578125" style="18" customWidth="1"/>
    <col min="278" max="278" width="2.85546875" style="18" customWidth="1"/>
    <col min="279" max="279" width="1.42578125" style="18" customWidth="1"/>
    <col min="280" max="280" width="5.42578125" style="18" customWidth="1"/>
    <col min="281" max="281" width="17.5703125" style="18" customWidth="1"/>
    <col min="282" max="282" width="9.140625" style="18"/>
    <col min="283" max="283" width="11.85546875" style="18" bestFit="1" customWidth="1"/>
    <col min="284" max="512" width="9.140625" style="18"/>
    <col min="513" max="513" width="0.85546875" style="18" customWidth="1"/>
    <col min="514" max="514" width="1.42578125" style="18" customWidth="1"/>
    <col min="515" max="515" width="0.5703125" style="18" customWidth="1"/>
    <col min="516" max="516" width="0.42578125" style="18" customWidth="1"/>
    <col min="517" max="517" width="1.5703125" style="18" customWidth="1"/>
    <col min="518" max="518" width="0.85546875" style="18" customWidth="1"/>
    <col min="519" max="519" width="1.42578125" style="18" customWidth="1"/>
    <col min="520" max="520" width="12.5703125" style="18" customWidth="1"/>
    <col min="521" max="521" width="0.7109375" style="18" customWidth="1"/>
    <col min="522" max="522" width="0.5703125" style="18" customWidth="1"/>
    <col min="523" max="523" width="11.140625" style="18" customWidth="1"/>
    <col min="524" max="524" width="1.5703125" style="18" customWidth="1"/>
    <col min="525" max="525" width="0.28515625" style="18" customWidth="1"/>
    <col min="526" max="526" width="16.42578125" style="18" customWidth="1"/>
    <col min="527" max="527" width="12.140625" style="18" customWidth="1"/>
    <col min="528" max="528" width="3.28515625" style="18" customWidth="1"/>
    <col min="529" max="529" width="4.85546875" style="18" customWidth="1"/>
    <col min="530" max="530" width="1.5703125" style="18" customWidth="1"/>
    <col min="531" max="531" width="0.28515625" style="18" customWidth="1"/>
    <col min="532" max="532" width="3.5703125" style="18" customWidth="1"/>
    <col min="533" max="533" width="4.42578125" style="18" customWidth="1"/>
    <col min="534" max="534" width="2.85546875" style="18" customWidth="1"/>
    <col min="535" max="535" width="1.42578125" style="18" customWidth="1"/>
    <col min="536" max="536" width="5.42578125" style="18" customWidth="1"/>
    <col min="537" max="537" width="17.5703125" style="18" customWidth="1"/>
    <col min="538" max="538" width="9.140625" style="18"/>
    <col min="539" max="539" width="11.85546875" style="18" bestFit="1" customWidth="1"/>
    <col min="540" max="768" width="9.140625" style="18"/>
    <col min="769" max="769" width="0.85546875" style="18" customWidth="1"/>
    <col min="770" max="770" width="1.42578125" style="18" customWidth="1"/>
    <col min="771" max="771" width="0.5703125" style="18" customWidth="1"/>
    <col min="772" max="772" width="0.42578125" style="18" customWidth="1"/>
    <col min="773" max="773" width="1.5703125" style="18" customWidth="1"/>
    <col min="774" max="774" width="0.85546875" style="18" customWidth="1"/>
    <col min="775" max="775" width="1.42578125" style="18" customWidth="1"/>
    <col min="776" max="776" width="12.5703125" style="18" customWidth="1"/>
    <col min="777" max="777" width="0.7109375" style="18" customWidth="1"/>
    <col min="778" max="778" width="0.5703125" style="18" customWidth="1"/>
    <col min="779" max="779" width="11.140625" style="18" customWidth="1"/>
    <col min="780" max="780" width="1.5703125" style="18" customWidth="1"/>
    <col min="781" max="781" width="0.28515625" style="18" customWidth="1"/>
    <col min="782" max="782" width="16.42578125" style="18" customWidth="1"/>
    <col min="783" max="783" width="12.140625" style="18" customWidth="1"/>
    <col min="784" max="784" width="3.28515625" style="18" customWidth="1"/>
    <col min="785" max="785" width="4.85546875" style="18" customWidth="1"/>
    <col min="786" max="786" width="1.5703125" style="18" customWidth="1"/>
    <col min="787" max="787" width="0.28515625" style="18" customWidth="1"/>
    <col min="788" max="788" width="3.5703125" style="18" customWidth="1"/>
    <col min="789" max="789" width="4.42578125" style="18" customWidth="1"/>
    <col min="790" max="790" width="2.85546875" style="18" customWidth="1"/>
    <col min="791" max="791" width="1.42578125" style="18" customWidth="1"/>
    <col min="792" max="792" width="5.42578125" style="18" customWidth="1"/>
    <col min="793" max="793" width="17.5703125" style="18" customWidth="1"/>
    <col min="794" max="794" width="9.140625" style="18"/>
    <col min="795" max="795" width="11.85546875" style="18" bestFit="1" customWidth="1"/>
    <col min="796" max="1024" width="9.140625" style="18"/>
    <col min="1025" max="1025" width="0.85546875" style="18" customWidth="1"/>
    <col min="1026" max="1026" width="1.42578125" style="18" customWidth="1"/>
    <col min="1027" max="1027" width="0.5703125" style="18" customWidth="1"/>
    <col min="1028" max="1028" width="0.42578125" style="18" customWidth="1"/>
    <col min="1029" max="1029" width="1.5703125" style="18" customWidth="1"/>
    <col min="1030" max="1030" width="0.85546875" style="18" customWidth="1"/>
    <col min="1031" max="1031" width="1.42578125" style="18" customWidth="1"/>
    <col min="1032" max="1032" width="12.5703125" style="18" customWidth="1"/>
    <col min="1033" max="1033" width="0.7109375" style="18" customWidth="1"/>
    <col min="1034" max="1034" width="0.5703125" style="18" customWidth="1"/>
    <col min="1035" max="1035" width="11.140625" style="18" customWidth="1"/>
    <col min="1036" max="1036" width="1.5703125" style="18" customWidth="1"/>
    <col min="1037" max="1037" width="0.28515625" style="18" customWidth="1"/>
    <col min="1038" max="1038" width="16.42578125" style="18" customWidth="1"/>
    <col min="1039" max="1039" width="12.140625" style="18" customWidth="1"/>
    <col min="1040" max="1040" width="3.28515625" style="18" customWidth="1"/>
    <col min="1041" max="1041" width="4.85546875" style="18" customWidth="1"/>
    <col min="1042" max="1042" width="1.5703125" style="18" customWidth="1"/>
    <col min="1043" max="1043" width="0.28515625" style="18" customWidth="1"/>
    <col min="1044" max="1044" width="3.5703125" style="18" customWidth="1"/>
    <col min="1045" max="1045" width="4.42578125" style="18" customWidth="1"/>
    <col min="1046" max="1046" width="2.85546875" style="18" customWidth="1"/>
    <col min="1047" max="1047" width="1.42578125" style="18" customWidth="1"/>
    <col min="1048" max="1048" width="5.42578125" style="18" customWidth="1"/>
    <col min="1049" max="1049" width="17.5703125" style="18" customWidth="1"/>
    <col min="1050" max="1050" width="9.140625" style="18"/>
    <col min="1051" max="1051" width="11.85546875" style="18" bestFit="1" customWidth="1"/>
    <col min="1052" max="1280" width="9.140625" style="18"/>
    <col min="1281" max="1281" width="0.85546875" style="18" customWidth="1"/>
    <col min="1282" max="1282" width="1.42578125" style="18" customWidth="1"/>
    <col min="1283" max="1283" width="0.5703125" style="18" customWidth="1"/>
    <col min="1284" max="1284" width="0.42578125" style="18" customWidth="1"/>
    <col min="1285" max="1285" width="1.5703125" style="18" customWidth="1"/>
    <col min="1286" max="1286" width="0.85546875" style="18" customWidth="1"/>
    <col min="1287" max="1287" width="1.42578125" style="18" customWidth="1"/>
    <col min="1288" max="1288" width="12.5703125" style="18" customWidth="1"/>
    <col min="1289" max="1289" width="0.7109375" style="18" customWidth="1"/>
    <col min="1290" max="1290" width="0.5703125" style="18" customWidth="1"/>
    <col min="1291" max="1291" width="11.140625" style="18" customWidth="1"/>
    <col min="1292" max="1292" width="1.5703125" style="18" customWidth="1"/>
    <col min="1293" max="1293" width="0.28515625" style="18" customWidth="1"/>
    <col min="1294" max="1294" width="16.42578125" style="18" customWidth="1"/>
    <col min="1295" max="1295" width="12.140625" style="18" customWidth="1"/>
    <col min="1296" max="1296" width="3.28515625" style="18" customWidth="1"/>
    <col min="1297" max="1297" width="4.85546875" style="18" customWidth="1"/>
    <col min="1298" max="1298" width="1.5703125" style="18" customWidth="1"/>
    <col min="1299" max="1299" width="0.28515625" style="18" customWidth="1"/>
    <col min="1300" max="1300" width="3.5703125" style="18" customWidth="1"/>
    <col min="1301" max="1301" width="4.42578125" style="18" customWidth="1"/>
    <col min="1302" max="1302" width="2.85546875" style="18" customWidth="1"/>
    <col min="1303" max="1303" width="1.42578125" style="18" customWidth="1"/>
    <col min="1304" max="1304" width="5.42578125" style="18" customWidth="1"/>
    <col min="1305" max="1305" width="17.5703125" style="18" customWidth="1"/>
    <col min="1306" max="1306" width="9.140625" style="18"/>
    <col min="1307" max="1307" width="11.85546875" style="18" bestFit="1" customWidth="1"/>
    <col min="1308" max="1536" width="9.140625" style="18"/>
    <col min="1537" max="1537" width="0.85546875" style="18" customWidth="1"/>
    <col min="1538" max="1538" width="1.42578125" style="18" customWidth="1"/>
    <col min="1539" max="1539" width="0.5703125" style="18" customWidth="1"/>
    <col min="1540" max="1540" width="0.42578125" style="18" customWidth="1"/>
    <col min="1541" max="1541" width="1.5703125" style="18" customWidth="1"/>
    <col min="1542" max="1542" width="0.85546875" style="18" customWidth="1"/>
    <col min="1543" max="1543" width="1.42578125" style="18" customWidth="1"/>
    <col min="1544" max="1544" width="12.5703125" style="18" customWidth="1"/>
    <col min="1545" max="1545" width="0.7109375" style="18" customWidth="1"/>
    <col min="1546" max="1546" width="0.5703125" style="18" customWidth="1"/>
    <col min="1547" max="1547" width="11.140625" style="18" customWidth="1"/>
    <col min="1548" max="1548" width="1.5703125" style="18" customWidth="1"/>
    <col min="1549" max="1549" width="0.28515625" style="18" customWidth="1"/>
    <col min="1550" max="1550" width="16.42578125" style="18" customWidth="1"/>
    <col min="1551" max="1551" width="12.140625" style="18" customWidth="1"/>
    <col min="1552" max="1552" width="3.28515625" style="18" customWidth="1"/>
    <col min="1553" max="1553" width="4.85546875" style="18" customWidth="1"/>
    <col min="1554" max="1554" width="1.5703125" style="18" customWidth="1"/>
    <col min="1555" max="1555" width="0.28515625" style="18" customWidth="1"/>
    <col min="1556" max="1556" width="3.5703125" style="18" customWidth="1"/>
    <col min="1557" max="1557" width="4.42578125" style="18" customWidth="1"/>
    <col min="1558" max="1558" width="2.85546875" style="18" customWidth="1"/>
    <col min="1559" max="1559" width="1.42578125" style="18" customWidth="1"/>
    <col min="1560" max="1560" width="5.42578125" style="18" customWidth="1"/>
    <col min="1561" max="1561" width="17.5703125" style="18" customWidth="1"/>
    <col min="1562" max="1562" width="9.140625" style="18"/>
    <col min="1563" max="1563" width="11.85546875" style="18" bestFit="1" customWidth="1"/>
    <col min="1564" max="1792" width="9.140625" style="18"/>
    <col min="1793" max="1793" width="0.85546875" style="18" customWidth="1"/>
    <col min="1794" max="1794" width="1.42578125" style="18" customWidth="1"/>
    <col min="1795" max="1795" width="0.5703125" style="18" customWidth="1"/>
    <col min="1796" max="1796" width="0.42578125" style="18" customWidth="1"/>
    <col min="1797" max="1797" width="1.5703125" style="18" customWidth="1"/>
    <col min="1798" max="1798" width="0.85546875" style="18" customWidth="1"/>
    <col min="1799" max="1799" width="1.42578125" style="18" customWidth="1"/>
    <col min="1800" max="1800" width="12.5703125" style="18" customWidth="1"/>
    <col min="1801" max="1801" width="0.7109375" style="18" customWidth="1"/>
    <col min="1802" max="1802" width="0.5703125" style="18" customWidth="1"/>
    <col min="1803" max="1803" width="11.140625" style="18" customWidth="1"/>
    <col min="1804" max="1804" width="1.5703125" style="18" customWidth="1"/>
    <col min="1805" max="1805" width="0.28515625" style="18" customWidth="1"/>
    <col min="1806" max="1806" width="16.42578125" style="18" customWidth="1"/>
    <col min="1807" max="1807" width="12.140625" style="18" customWidth="1"/>
    <col min="1808" max="1808" width="3.28515625" style="18" customWidth="1"/>
    <col min="1809" max="1809" width="4.85546875" style="18" customWidth="1"/>
    <col min="1810" max="1810" width="1.5703125" style="18" customWidth="1"/>
    <col min="1811" max="1811" width="0.28515625" style="18" customWidth="1"/>
    <col min="1812" max="1812" width="3.5703125" style="18" customWidth="1"/>
    <col min="1813" max="1813" width="4.42578125" style="18" customWidth="1"/>
    <col min="1814" max="1814" width="2.85546875" style="18" customWidth="1"/>
    <col min="1815" max="1815" width="1.42578125" style="18" customWidth="1"/>
    <col min="1816" max="1816" width="5.42578125" style="18" customWidth="1"/>
    <col min="1817" max="1817" width="17.5703125" style="18" customWidth="1"/>
    <col min="1818" max="1818" width="9.140625" style="18"/>
    <col min="1819" max="1819" width="11.85546875" style="18" bestFit="1" customWidth="1"/>
    <col min="1820" max="2048" width="9.140625" style="18"/>
    <col min="2049" max="2049" width="0.85546875" style="18" customWidth="1"/>
    <col min="2050" max="2050" width="1.42578125" style="18" customWidth="1"/>
    <col min="2051" max="2051" width="0.5703125" style="18" customWidth="1"/>
    <col min="2052" max="2052" width="0.42578125" style="18" customWidth="1"/>
    <col min="2053" max="2053" width="1.5703125" style="18" customWidth="1"/>
    <col min="2054" max="2054" width="0.85546875" style="18" customWidth="1"/>
    <col min="2055" max="2055" width="1.42578125" style="18" customWidth="1"/>
    <col min="2056" max="2056" width="12.5703125" style="18" customWidth="1"/>
    <col min="2057" max="2057" width="0.7109375" style="18" customWidth="1"/>
    <col min="2058" max="2058" width="0.5703125" style="18" customWidth="1"/>
    <col min="2059" max="2059" width="11.140625" style="18" customWidth="1"/>
    <col min="2060" max="2060" width="1.5703125" style="18" customWidth="1"/>
    <col min="2061" max="2061" width="0.28515625" style="18" customWidth="1"/>
    <col min="2062" max="2062" width="16.42578125" style="18" customWidth="1"/>
    <col min="2063" max="2063" width="12.140625" style="18" customWidth="1"/>
    <col min="2064" max="2064" width="3.28515625" style="18" customWidth="1"/>
    <col min="2065" max="2065" width="4.85546875" style="18" customWidth="1"/>
    <col min="2066" max="2066" width="1.5703125" style="18" customWidth="1"/>
    <col min="2067" max="2067" width="0.28515625" style="18" customWidth="1"/>
    <col min="2068" max="2068" width="3.5703125" style="18" customWidth="1"/>
    <col min="2069" max="2069" width="4.42578125" style="18" customWidth="1"/>
    <col min="2070" max="2070" width="2.85546875" style="18" customWidth="1"/>
    <col min="2071" max="2071" width="1.42578125" style="18" customWidth="1"/>
    <col min="2072" max="2072" width="5.42578125" style="18" customWidth="1"/>
    <col min="2073" max="2073" width="17.5703125" style="18" customWidth="1"/>
    <col min="2074" max="2074" width="9.140625" style="18"/>
    <col min="2075" max="2075" width="11.85546875" style="18" bestFit="1" customWidth="1"/>
    <col min="2076" max="2304" width="9.140625" style="18"/>
    <col min="2305" max="2305" width="0.85546875" style="18" customWidth="1"/>
    <col min="2306" max="2306" width="1.42578125" style="18" customWidth="1"/>
    <col min="2307" max="2307" width="0.5703125" style="18" customWidth="1"/>
    <col min="2308" max="2308" width="0.42578125" style="18" customWidth="1"/>
    <col min="2309" max="2309" width="1.5703125" style="18" customWidth="1"/>
    <col min="2310" max="2310" width="0.85546875" style="18" customWidth="1"/>
    <col min="2311" max="2311" width="1.42578125" style="18" customWidth="1"/>
    <col min="2312" max="2312" width="12.5703125" style="18" customWidth="1"/>
    <col min="2313" max="2313" width="0.7109375" style="18" customWidth="1"/>
    <col min="2314" max="2314" width="0.5703125" style="18" customWidth="1"/>
    <col min="2315" max="2315" width="11.140625" style="18" customWidth="1"/>
    <col min="2316" max="2316" width="1.5703125" style="18" customWidth="1"/>
    <col min="2317" max="2317" width="0.28515625" style="18" customWidth="1"/>
    <col min="2318" max="2318" width="16.42578125" style="18" customWidth="1"/>
    <col min="2319" max="2319" width="12.140625" style="18" customWidth="1"/>
    <col min="2320" max="2320" width="3.28515625" style="18" customWidth="1"/>
    <col min="2321" max="2321" width="4.85546875" style="18" customWidth="1"/>
    <col min="2322" max="2322" width="1.5703125" style="18" customWidth="1"/>
    <col min="2323" max="2323" width="0.28515625" style="18" customWidth="1"/>
    <col min="2324" max="2324" width="3.5703125" style="18" customWidth="1"/>
    <col min="2325" max="2325" width="4.42578125" style="18" customWidth="1"/>
    <col min="2326" max="2326" width="2.85546875" style="18" customWidth="1"/>
    <col min="2327" max="2327" width="1.42578125" style="18" customWidth="1"/>
    <col min="2328" max="2328" width="5.42578125" style="18" customWidth="1"/>
    <col min="2329" max="2329" width="17.5703125" style="18" customWidth="1"/>
    <col min="2330" max="2330" width="9.140625" style="18"/>
    <col min="2331" max="2331" width="11.85546875" style="18" bestFit="1" customWidth="1"/>
    <col min="2332" max="2560" width="9.140625" style="18"/>
    <col min="2561" max="2561" width="0.85546875" style="18" customWidth="1"/>
    <col min="2562" max="2562" width="1.42578125" style="18" customWidth="1"/>
    <col min="2563" max="2563" width="0.5703125" style="18" customWidth="1"/>
    <col min="2564" max="2564" width="0.42578125" style="18" customWidth="1"/>
    <col min="2565" max="2565" width="1.5703125" style="18" customWidth="1"/>
    <col min="2566" max="2566" width="0.85546875" style="18" customWidth="1"/>
    <col min="2567" max="2567" width="1.42578125" style="18" customWidth="1"/>
    <col min="2568" max="2568" width="12.5703125" style="18" customWidth="1"/>
    <col min="2569" max="2569" width="0.7109375" style="18" customWidth="1"/>
    <col min="2570" max="2570" width="0.5703125" style="18" customWidth="1"/>
    <col min="2571" max="2571" width="11.140625" style="18" customWidth="1"/>
    <col min="2572" max="2572" width="1.5703125" style="18" customWidth="1"/>
    <col min="2573" max="2573" width="0.28515625" style="18" customWidth="1"/>
    <col min="2574" max="2574" width="16.42578125" style="18" customWidth="1"/>
    <col min="2575" max="2575" width="12.140625" style="18" customWidth="1"/>
    <col min="2576" max="2576" width="3.28515625" style="18" customWidth="1"/>
    <col min="2577" max="2577" width="4.85546875" style="18" customWidth="1"/>
    <col min="2578" max="2578" width="1.5703125" style="18" customWidth="1"/>
    <col min="2579" max="2579" width="0.28515625" style="18" customWidth="1"/>
    <col min="2580" max="2580" width="3.5703125" style="18" customWidth="1"/>
    <col min="2581" max="2581" width="4.42578125" style="18" customWidth="1"/>
    <col min="2582" max="2582" width="2.85546875" style="18" customWidth="1"/>
    <col min="2583" max="2583" width="1.42578125" style="18" customWidth="1"/>
    <col min="2584" max="2584" width="5.42578125" style="18" customWidth="1"/>
    <col min="2585" max="2585" width="17.5703125" style="18" customWidth="1"/>
    <col min="2586" max="2586" width="9.140625" style="18"/>
    <col min="2587" max="2587" width="11.85546875" style="18" bestFit="1" customWidth="1"/>
    <col min="2588" max="2816" width="9.140625" style="18"/>
    <col min="2817" max="2817" width="0.85546875" style="18" customWidth="1"/>
    <col min="2818" max="2818" width="1.42578125" style="18" customWidth="1"/>
    <col min="2819" max="2819" width="0.5703125" style="18" customWidth="1"/>
    <col min="2820" max="2820" width="0.42578125" style="18" customWidth="1"/>
    <col min="2821" max="2821" width="1.5703125" style="18" customWidth="1"/>
    <col min="2822" max="2822" width="0.85546875" style="18" customWidth="1"/>
    <col min="2823" max="2823" width="1.42578125" style="18" customWidth="1"/>
    <col min="2824" max="2824" width="12.5703125" style="18" customWidth="1"/>
    <col min="2825" max="2825" width="0.7109375" style="18" customWidth="1"/>
    <col min="2826" max="2826" width="0.5703125" style="18" customWidth="1"/>
    <col min="2827" max="2827" width="11.140625" style="18" customWidth="1"/>
    <col min="2828" max="2828" width="1.5703125" style="18" customWidth="1"/>
    <col min="2829" max="2829" width="0.28515625" style="18" customWidth="1"/>
    <col min="2830" max="2830" width="16.42578125" style="18" customWidth="1"/>
    <col min="2831" max="2831" width="12.140625" style="18" customWidth="1"/>
    <col min="2832" max="2832" width="3.28515625" style="18" customWidth="1"/>
    <col min="2833" max="2833" width="4.85546875" style="18" customWidth="1"/>
    <col min="2834" max="2834" width="1.5703125" style="18" customWidth="1"/>
    <col min="2835" max="2835" width="0.28515625" style="18" customWidth="1"/>
    <col min="2836" max="2836" width="3.5703125" style="18" customWidth="1"/>
    <col min="2837" max="2837" width="4.42578125" style="18" customWidth="1"/>
    <col min="2838" max="2838" width="2.85546875" style="18" customWidth="1"/>
    <col min="2839" max="2839" width="1.42578125" style="18" customWidth="1"/>
    <col min="2840" max="2840" width="5.42578125" style="18" customWidth="1"/>
    <col min="2841" max="2841" width="17.5703125" style="18" customWidth="1"/>
    <col min="2842" max="2842" width="9.140625" style="18"/>
    <col min="2843" max="2843" width="11.85546875" style="18" bestFit="1" customWidth="1"/>
    <col min="2844" max="3072" width="9.140625" style="18"/>
    <col min="3073" max="3073" width="0.85546875" style="18" customWidth="1"/>
    <col min="3074" max="3074" width="1.42578125" style="18" customWidth="1"/>
    <col min="3075" max="3075" width="0.5703125" style="18" customWidth="1"/>
    <col min="3076" max="3076" width="0.42578125" style="18" customWidth="1"/>
    <col min="3077" max="3077" width="1.5703125" style="18" customWidth="1"/>
    <col min="3078" max="3078" width="0.85546875" style="18" customWidth="1"/>
    <col min="3079" max="3079" width="1.42578125" style="18" customWidth="1"/>
    <col min="3080" max="3080" width="12.5703125" style="18" customWidth="1"/>
    <col min="3081" max="3081" width="0.7109375" style="18" customWidth="1"/>
    <col min="3082" max="3082" width="0.5703125" style="18" customWidth="1"/>
    <col min="3083" max="3083" width="11.140625" style="18" customWidth="1"/>
    <col min="3084" max="3084" width="1.5703125" style="18" customWidth="1"/>
    <col min="3085" max="3085" width="0.28515625" style="18" customWidth="1"/>
    <col min="3086" max="3086" width="16.42578125" style="18" customWidth="1"/>
    <col min="3087" max="3087" width="12.140625" style="18" customWidth="1"/>
    <col min="3088" max="3088" width="3.28515625" style="18" customWidth="1"/>
    <col min="3089" max="3089" width="4.85546875" style="18" customWidth="1"/>
    <col min="3090" max="3090" width="1.5703125" style="18" customWidth="1"/>
    <col min="3091" max="3091" width="0.28515625" style="18" customWidth="1"/>
    <col min="3092" max="3092" width="3.5703125" style="18" customWidth="1"/>
    <col min="3093" max="3093" width="4.42578125" style="18" customWidth="1"/>
    <col min="3094" max="3094" width="2.85546875" style="18" customWidth="1"/>
    <col min="3095" max="3095" width="1.42578125" style="18" customWidth="1"/>
    <col min="3096" max="3096" width="5.42578125" style="18" customWidth="1"/>
    <col min="3097" max="3097" width="17.5703125" style="18" customWidth="1"/>
    <col min="3098" max="3098" width="9.140625" style="18"/>
    <col min="3099" max="3099" width="11.85546875" style="18" bestFit="1" customWidth="1"/>
    <col min="3100" max="3328" width="9.140625" style="18"/>
    <col min="3329" max="3329" width="0.85546875" style="18" customWidth="1"/>
    <col min="3330" max="3330" width="1.42578125" style="18" customWidth="1"/>
    <col min="3331" max="3331" width="0.5703125" style="18" customWidth="1"/>
    <col min="3332" max="3332" width="0.42578125" style="18" customWidth="1"/>
    <col min="3333" max="3333" width="1.5703125" style="18" customWidth="1"/>
    <col min="3334" max="3334" width="0.85546875" style="18" customWidth="1"/>
    <col min="3335" max="3335" width="1.42578125" style="18" customWidth="1"/>
    <col min="3336" max="3336" width="12.5703125" style="18" customWidth="1"/>
    <col min="3337" max="3337" width="0.7109375" style="18" customWidth="1"/>
    <col min="3338" max="3338" width="0.5703125" style="18" customWidth="1"/>
    <col min="3339" max="3339" width="11.140625" style="18" customWidth="1"/>
    <col min="3340" max="3340" width="1.5703125" style="18" customWidth="1"/>
    <col min="3341" max="3341" width="0.28515625" style="18" customWidth="1"/>
    <col min="3342" max="3342" width="16.42578125" style="18" customWidth="1"/>
    <col min="3343" max="3343" width="12.140625" style="18" customWidth="1"/>
    <col min="3344" max="3344" width="3.28515625" style="18" customWidth="1"/>
    <col min="3345" max="3345" width="4.85546875" style="18" customWidth="1"/>
    <col min="3346" max="3346" width="1.5703125" style="18" customWidth="1"/>
    <col min="3347" max="3347" width="0.28515625" style="18" customWidth="1"/>
    <col min="3348" max="3348" width="3.5703125" style="18" customWidth="1"/>
    <col min="3349" max="3349" width="4.42578125" style="18" customWidth="1"/>
    <col min="3350" max="3350" width="2.85546875" style="18" customWidth="1"/>
    <col min="3351" max="3351" width="1.42578125" style="18" customWidth="1"/>
    <col min="3352" max="3352" width="5.42578125" style="18" customWidth="1"/>
    <col min="3353" max="3353" width="17.5703125" style="18" customWidth="1"/>
    <col min="3354" max="3354" width="9.140625" style="18"/>
    <col min="3355" max="3355" width="11.85546875" style="18" bestFit="1" customWidth="1"/>
    <col min="3356" max="3584" width="9.140625" style="18"/>
    <col min="3585" max="3585" width="0.85546875" style="18" customWidth="1"/>
    <col min="3586" max="3586" width="1.42578125" style="18" customWidth="1"/>
    <col min="3587" max="3587" width="0.5703125" style="18" customWidth="1"/>
    <col min="3588" max="3588" width="0.42578125" style="18" customWidth="1"/>
    <col min="3589" max="3589" width="1.5703125" style="18" customWidth="1"/>
    <col min="3590" max="3590" width="0.85546875" style="18" customWidth="1"/>
    <col min="3591" max="3591" width="1.42578125" style="18" customWidth="1"/>
    <col min="3592" max="3592" width="12.5703125" style="18" customWidth="1"/>
    <col min="3593" max="3593" width="0.7109375" style="18" customWidth="1"/>
    <col min="3594" max="3594" width="0.5703125" style="18" customWidth="1"/>
    <col min="3595" max="3595" width="11.140625" style="18" customWidth="1"/>
    <col min="3596" max="3596" width="1.5703125" style="18" customWidth="1"/>
    <col min="3597" max="3597" width="0.28515625" style="18" customWidth="1"/>
    <col min="3598" max="3598" width="16.42578125" style="18" customWidth="1"/>
    <col min="3599" max="3599" width="12.140625" style="18" customWidth="1"/>
    <col min="3600" max="3600" width="3.28515625" style="18" customWidth="1"/>
    <col min="3601" max="3601" width="4.85546875" style="18" customWidth="1"/>
    <col min="3602" max="3602" width="1.5703125" style="18" customWidth="1"/>
    <col min="3603" max="3603" width="0.28515625" style="18" customWidth="1"/>
    <col min="3604" max="3604" width="3.5703125" style="18" customWidth="1"/>
    <col min="3605" max="3605" width="4.42578125" style="18" customWidth="1"/>
    <col min="3606" max="3606" width="2.85546875" style="18" customWidth="1"/>
    <col min="3607" max="3607" width="1.42578125" style="18" customWidth="1"/>
    <col min="3608" max="3608" width="5.42578125" style="18" customWidth="1"/>
    <col min="3609" max="3609" width="17.5703125" style="18" customWidth="1"/>
    <col min="3610" max="3610" width="9.140625" style="18"/>
    <col min="3611" max="3611" width="11.85546875" style="18" bestFit="1" customWidth="1"/>
    <col min="3612" max="3840" width="9.140625" style="18"/>
    <col min="3841" max="3841" width="0.85546875" style="18" customWidth="1"/>
    <col min="3842" max="3842" width="1.42578125" style="18" customWidth="1"/>
    <col min="3843" max="3843" width="0.5703125" style="18" customWidth="1"/>
    <col min="3844" max="3844" width="0.42578125" style="18" customWidth="1"/>
    <col min="3845" max="3845" width="1.5703125" style="18" customWidth="1"/>
    <col min="3846" max="3846" width="0.85546875" style="18" customWidth="1"/>
    <col min="3847" max="3847" width="1.42578125" style="18" customWidth="1"/>
    <col min="3848" max="3848" width="12.5703125" style="18" customWidth="1"/>
    <col min="3849" max="3849" width="0.7109375" style="18" customWidth="1"/>
    <col min="3850" max="3850" width="0.5703125" style="18" customWidth="1"/>
    <col min="3851" max="3851" width="11.140625" style="18" customWidth="1"/>
    <col min="3852" max="3852" width="1.5703125" style="18" customWidth="1"/>
    <col min="3853" max="3853" width="0.28515625" style="18" customWidth="1"/>
    <col min="3854" max="3854" width="16.42578125" style="18" customWidth="1"/>
    <col min="3855" max="3855" width="12.140625" style="18" customWidth="1"/>
    <col min="3856" max="3856" width="3.28515625" style="18" customWidth="1"/>
    <col min="3857" max="3857" width="4.85546875" style="18" customWidth="1"/>
    <col min="3858" max="3858" width="1.5703125" style="18" customWidth="1"/>
    <col min="3859" max="3859" width="0.28515625" style="18" customWidth="1"/>
    <col min="3860" max="3860" width="3.5703125" style="18" customWidth="1"/>
    <col min="3861" max="3861" width="4.42578125" style="18" customWidth="1"/>
    <col min="3862" max="3862" width="2.85546875" style="18" customWidth="1"/>
    <col min="3863" max="3863" width="1.42578125" style="18" customWidth="1"/>
    <col min="3864" max="3864" width="5.42578125" style="18" customWidth="1"/>
    <col min="3865" max="3865" width="17.5703125" style="18" customWidth="1"/>
    <col min="3866" max="3866" width="9.140625" style="18"/>
    <col min="3867" max="3867" width="11.85546875" style="18" bestFit="1" customWidth="1"/>
    <col min="3868" max="4096" width="9.140625" style="18"/>
    <col min="4097" max="4097" width="0.85546875" style="18" customWidth="1"/>
    <col min="4098" max="4098" width="1.42578125" style="18" customWidth="1"/>
    <col min="4099" max="4099" width="0.5703125" style="18" customWidth="1"/>
    <col min="4100" max="4100" width="0.42578125" style="18" customWidth="1"/>
    <col min="4101" max="4101" width="1.5703125" style="18" customWidth="1"/>
    <col min="4102" max="4102" width="0.85546875" style="18" customWidth="1"/>
    <col min="4103" max="4103" width="1.42578125" style="18" customWidth="1"/>
    <col min="4104" max="4104" width="12.5703125" style="18" customWidth="1"/>
    <col min="4105" max="4105" width="0.7109375" style="18" customWidth="1"/>
    <col min="4106" max="4106" width="0.5703125" style="18" customWidth="1"/>
    <col min="4107" max="4107" width="11.140625" style="18" customWidth="1"/>
    <col min="4108" max="4108" width="1.5703125" style="18" customWidth="1"/>
    <col min="4109" max="4109" width="0.28515625" style="18" customWidth="1"/>
    <col min="4110" max="4110" width="16.42578125" style="18" customWidth="1"/>
    <col min="4111" max="4111" width="12.140625" style="18" customWidth="1"/>
    <col min="4112" max="4112" width="3.28515625" style="18" customWidth="1"/>
    <col min="4113" max="4113" width="4.85546875" style="18" customWidth="1"/>
    <col min="4114" max="4114" width="1.5703125" style="18" customWidth="1"/>
    <col min="4115" max="4115" width="0.28515625" style="18" customWidth="1"/>
    <col min="4116" max="4116" width="3.5703125" style="18" customWidth="1"/>
    <col min="4117" max="4117" width="4.42578125" style="18" customWidth="1"/>
    <col min="4118" max="4118" width="2.85546875" style="18" customWidth="1"/>
    <col min="4119" max="4119" width="1.42578125" style="18" customWidth="1"/>
    <col min="4120" max="4120" width="5.42578125" style="18" customWidth="1"/>
    <col min="4121" max="4121" width="17.5703125" style="18" customWidth="1"/>
    <col min="4122" max="4122" width="9.140625" style="18"/>
    <col min="4123" max="4123" width="11.85546875" style="18" bestFit="1" customWidth="1"/>
    <col min="4124" max="4352" width="9.140625" style="18"/>
    <col min="4353" max="4353" width="0.85546875" style="18" customWidth="1"/>
    <col min="4354" max="4354" width="1.42578125" style="18" customWidth="1"/>
    <col min="4355" max="4355" width="0.5703125" style="18" customWidth="1"/>
    <col min="4356" max="4356" width="0.42578125" style="18" customWidth="1"/>
    <col min="4357" max="4357" width="1.5703125" style="18" customWidth="1"/>
    <col min="4358" max="4358" width="0.85546875" style="18" customWidth="1"/>
    <col min="4359" max="4359" width="1.42578125" style="18" customWidth="1"/>
    <col min="4360" max="4360" width="12.5703125" style="18" customWidth="1"/>
    <col min="4361" max="4361" width="0.7109375" style="18" customWidth="1"/>
    <col min="4362" max="4362" width="0.5703125" style="18" customWidth="1"/>
    <col min="4363" max="4363" width="11.140625" style="18" customWidth="1"/>
    <col min="4364" max="4364" width="1.5703125" style="18" customWidth="1"/>
    <col min="4365" max="4365" width="0.28515625" style="18" customWidth="1"/>
    <col min="4366" max="4366" width="16.42578125" style="18" customWidth="1"/>
    <col min="4367" max="4367" width="12.140625" style="18" customWidth="1"/>
    <col min="4368" max="4368" width="3.28515625" style="18" customWidth="1"/>
    <col min="4369" max="4369" width="4.85546875" style="18" customWidth="1"/>
    <col min="4370" max="4370" width="1.5703125" style="18" customWidth="1"/>
    <col min="4371" max="4371" width="0.28515625" style="18" customWidth="1"/>
    <col min="4372" max="4372" width="3.5703125" style="18" customWidth="1"/>
    <col min="4373" max="4373" width="4.42578125" style="18" customWidth="1"/>
    <col min="4374" max="4374" width="2.85546875" style="18" customWidth="1"/>
    <col min="4375" max="4375" width="1.42578125" style="18" customWidth="1"/>
    <col min="4376" max="4376" width="5.42578125" style="18" customWidth="1"/>
    <col min="4377" max="4377" width="17.5703125" style="18" customWidth="1"/>
    <col min="4378" max="4378" width="9.140625" style="18"/>
    <col min="4379" max="4379" width="11.85546875" style="18" bestFit="1" customWidth="1"/>
    <col min="4380" max="4608" width="9.140625" style="18"/>
    <col min="4609" max="4609" width="0.85546875" style="18" customWidth="1"/>
    <col min="4610" max="4610" width="1.42578125" style="18" customWidth="1"/>
    <col min="4611" max="4611" width="0.5703125" style="18" customWidth="1"/>
    <col min="4612" max="4612" width="0.42578125" style="18" customWidth="1"/>
    <col min="4613" max="4613" width="1.5703125" style="18" customWidth="1"/>
    <col min="4614" max="4614" width="0.85546875" style="18" customWidth="1"/>
    <col min="4615" max="4615" width="1.42578125" style="18" customWidth="1"/>
    <col min="4616" max="4616" width="12.5703125" style="18" customWidth="1"/>
    <col min="4617" max="4617" width="0.7109375" style="18" customWidth="1"/>
    <col min="4618" max="4618" width="0.5703125" style="18" customWidth="1"/>
    <col min="4619" max="4619" width="11.140625" style="18" customWidth="1"/>
    <col min="4620" max="4620" width="1.5703125" style="18" customWidth="1"/>
    <col min="4621" max="4621" width="0.28515625" style="18" customWidth="1"/>
    <col min="4622" max="4622" width="16.42578125" style="18" customWidth="1"/>
    <col min="4623" max="4623" width="12.140625" style="18" customWidth="1"/>
    <col min="4624" max="4624" width="3.28515625" style="18" customWidth="1"/>
    <col min="4625" max="4625" width="4.85546875" style="18" customWidth="1"/>
    <col min="4626" max="4626" width="1.5703125" style="18" customWidth="1"/>
    <col min="4627" max="4627" width="0.28515625" style="18" customWidth="1"/>
    <col min="4628" max="4628" width="3.5703125" style="18" customWidth="1"/>
    <col min="4629" max="4629" width="4.42578125" style="18" customWidth="1"/>
    <col min="4630" max="4630" width="2.85546875" style="18" customWidth="1"/>
    <col min="4631" max="4631" width="1.42578125" style="18" customWidth="1"/>
    <col min="4632" max="4632" width="5.42578125" style="18" customWidth="1"/>
    <col min="4633" max="4633" width="17.5703125" style="18" customWidth="1"/>
    <col min="4634" max="4634" width="9.140625" style="18"/>
    <col min="4635" max="4635" width="11.85546875" style="18" bestFit="1" customWidth="1"/>
    <col min="4636" max="4864" width="9.140625" style="18"/>
    <col min="4865" max="4865" width="0.85546875" style="18" customWidth="1"/>
    <col min="4866" max="4866" width="1.42578125" style="18" customWidth="1"/>
    <col min="4867" max="4867" width="0.5703125" style="18" customWidth="1"/>
    <col min="4868" max="4868" width="0.42578125" style="18" customWidth="1"/>
    <col min="4869" max="4869" width="1.5703125" style="18" customWidth="1"/>
    <col min="4870" max="4870" width="0.85546875" style="18" customWidth="1"/>
    <col min="4871" max="4871" width="1.42578125" style="18" customWidth="1"/>
    <col min="4872" max="4872" width="12.5703125" style="18" customWidth="1"/>
    <col min="4873" max="4873" width="0.7109375" style="18" customWidth="1"/>
    <col min="4874" max="4874" width="0.5703125" style="18" customWidth="1"/>
    <col min="4875" max="4875" width="11.140625" style="18" customWidth="1"/>
    <col min="4876" max="4876" width="1.5703125" style="18" customWidth="1"/>
    <col min="4877" max="4877" width="0.28515625" style="18" customWidth="1"/>
    <col min="4878" max="4878" width="16.42578125" style="18" customWidth="1"/>
    <col min="4879" max="4879" width="12.140625" style="18" customWidth="1"/>
    <col min="4880" max="4880" width="3.28515625" style="18" customWidth="1"/>
    <col min="4881" max="4881" width="4.85546875" style="18" customWidth="1"/>
    <col min="4882" max="4882" width="1.5703125" style="18" customWidth="1"/>
    <col min="4883" max="4883" width="0.28515625" style="18" customWidth="1"/>
    <col min="4884" max="4884" width="3.5703125" style="18" customWidth="1"/>
    <col min="4885" max="4885" width="4.42578125" style="18" customWidth="1"/>
    <col min="4886" max="4886" width="2.85546875" style="18" customWidth="1"/>
    <col min="4887" max="4887" width="1.42578125" style="18" customWidth="1"/>
    <col min="4888" max="4888" width="5.42578125" style="18" customWidth="1"/>
    <col min="4889" max="4889" width="17.5703125" style="18" customWidth="1"/>
    <col min="4890" max="4890" width="9.140625" style="18"/>
    <col min="4891" max="4891" width="11.85546875" style="18" bestFit="1" customWidth="1"/>
    <col min="4892" max="5120" width="9.140625" style="18"/>
    <col min="5121" max="5121" width="0.85546875" style="18" customWidth="1"/>
    <col min="5122" max="5122" width="1.42578125" style="18" customWidth="1"/>
    <col min="5123" max="5123" width="0.5703125" style="18" customWidth="1"/>
    <col min="5124" max="5124" width="0.42578125" style="18" customWidth="1"/>
    <col min="5125" max="5125" width="1.5703125" style="18" customWidth="1"/>
    <col min="5126" max="5126" width="0.85546875" style="18" customWidth="1"/>
    <col min="5127" max="5127" width="1.42578125" style="18" customWidth="1"/>
    <col min="5128" max="5128" width="12.5703125" style="18" customWidth="1"/>
    <col min="5129" max="5129" width="0.7109375" style="18" customWidth="1"/>
    <col min="5130" max="5130" width="0.5703125" style="18" customWidth="1"/>
    <col min="5131" max="5131" width="11.140625" style="18" customWidth="1"/>
    <col min="5132" max="5132" width="1.5703125" style="18" customWidth="1"/>
    <col min="5133" max="5133" width="0.28515625" style="18" customWidth="1"/>
    <col min="5134" max="5134" width="16.42578125" style="18" customWidth="1"/>
    <col min="5135" max="5135" width="12.140625" style="18" customWidth="1"/>
    <col min="5136" max="5136" width="3.28515625" style="18" customWidth="1"/>
    <col min="5137" max="5137" width="4.85546875" style="18" customWidth="1"/>
    <col min="5138" max="5138" width="1.5703125" style="18" customWidth="1"/>
    <col min="5139" max="5139" width="0.28515625" style="18" customWidth="1"/>
    <col min="5140" max="5140" width="3.5703125" style="18" customWidth="1"/>
    <col min="5141" max="5141" width="4.42578125" style="18" customWidth="1"/>
    <col min="5142" max="5142" width="2.85546875" style="18" customWidth="1"/>
    <col min="5143" max="5143" width="1.42578125" style="18" customWidth="1"/>
    <col min="5144" max="5144" width="5.42578125" style="18" customWidth="1"/>
    <col min="5145" max="5145" width="17.5703125" style="18" customWidth="1"/>
    <col min="5146" max="5146" width="9.140625" style="18"/>
    <col min="5147" max="5147" width="11.85546875" style="18" bestFit="1" customWidth="1"/>
    <col min="5148" max="5376" width="9.140625" style="18"/>
    <col min="5377" max="5377" width="0.85546875" style="18" customWidth="1"/>
    <col min="5378" max="5378" width="1.42578125" style="18" customWidth="1"/>
    <col min="5379" max="5379" width="0.5703125" style="18" customWidth="1"/>
    <col min="5380" max="5380" width="0.42578125" style="18" customWidth="1"/>
    <col min="5381" max="5381" width="1.5703125" style="18" customWidth="1"/>
    <col min="5382" max="5382" width="0.85546875" style="18" customWidth="1"/>
    <col min="5383" max="5383" width="1.42578125" style="18" customWidth="1"/>
    <col min="5384" max="5384" width="12.5703125" style="18" customWidth="1"/>
    <col min="5385" max="5385" width="0.7109375" style="18" customWidth="1"/>
    <col min="5386" max="5386" width="0.5703125" style="18" customWidth="1"/>
    <col min="5387" max="5387" width="11.140625" style="18" customWidth="1"/>
    <col min="5388" max="5388" width="1.5703125" style="18" customWidth="1"/>
    <col min="5389" max="5389" width="0.28515625" style="18" customWidth="1"/>
    <col min="5390" max="5390" width="16.42578125" style="18" customWidth="1"/>
    <col min="5391" max="5391" width="12.140625" style="18" customWidth="1"/>
    <col min="5392" max="5392" width="3.28515625" style="18" customWidth="1"/>
    <col min="5393" max="5393" width="4.85546875" style="18" customWidth="1"/>
    <col min="5394" max="5394" width="1.5703125" style="18" customWidth="1"/>
    <col min="5395" max="5395" width="0.28515625" style="18" customWidth="1"/>
    <col min="5396" max="5396" width="3.5703125" style="18" customWidth="1"/>
    <col min="5397" max="5397" width="4.42578125" style="18" customWidth="1"/>
    <col min="5398" max="5398" width="2.85546875" style="18" customWidth="1"/>
    <col min="5399" max="5399" width="1.42578125" style="18" customWidth="1"/>
    <col min="5400" max="5400" width="5.42578125" style="18" customWidth="1"/>
    <col min="5401" max="5401" width="17.5703125" style="18" customWidth="1"/>
    <col min="5402" max="5402" width="9.140625" style="18"/>
    <col min="5403" max="5403" width="11.85546875" style="18" bestFit="1" customWidth="1"/>
    <col min="5404" max="5632" width="9.140625" style="18"/>
    <col min="5633" max="5633" width="0.85546875" style="18" customWidth="1"/>
    <col min="5634" max="5634" width="1.42578125" style="18" customWidth="1"/>
    <col min="5635" max="5635" width="0.5703125" style="18" customWidth="1"/>
    <col min="5636" max="5636" width="0.42578125" style="18" customWidth="1"/>
    <col min="5637" max="5637" width="1.5703125" style="18" customWidth="1"/>
    <col min="5638" max="5638" width="0.85546875" style="18" customWidth="1"/>
    <col min="5639" max="5639" width="1.42578125" style="18" customWidth="1"/>
    <col min="5640" max="5640" width="12.5703125" style="18" customWidth="1"/>
    <col min="5641" max="5641" width="0.7109375" style="18" customWidth="1"/>
    <col min="5642" max="5642" width="0.5703125" style="18" customWidth="1"/>
    <col min="5643" max="5643" width="11.140625" style="18" customWidth="1"/>
    <col min="5644" max="5644" width="1.5703125" style="18" customWidth="1"/>
    <col min="5645" max="5645" width="0.28515625" style="18" customWidth="1"/>
    <col min="5646" max="5646" width="16.42578125" style="18" customWidth="1"/>
    <col min="5647" max="5647" width="12.140625" style="18" customWidth="1"/>
    <col min="5648" max="5648" width="3.28515625" style="18" customWidth="1"/>
    <col min="5649" max="5649" width="4.85546875" style="18" customWidth="1"/>
    <col min="5650" max="5650" width="1.5703125" style="18" customWidth="1"/>
    <col min="5651" max="5651" width="0.28515625" style="18" customWidth="1"/>
    <col min="5652" max="5652" width="3.5703125" style="18" customWidth="1"/>
    <col min="5653" max="5653" width="4.42578125" style="18" customWidth="1"/>
    <col min="5654" max="5654" width="2.85546875" style="18" customWidth="1"/>
    <col min="5655" max="5655" width="1.42578125" style="18" customWidth="1"/>
    <col min="5656" max="5656" width="5.42578125" style="18" customWidth="1"/>
    <col min="5657" max="5657" width="17.5703125" style="18" customWidth="1"/>
    <col min="5658" max="5658" width="9.140625" style="18"/>
    <col min="5659" max="5659" width="11.85546875" style="18" bestFit="1" customWidth="1"/>
    <col min="5660" max="5888" width="9.140625" style="18"/>
    <col min="5889" max="5889" width="0.85546875" style="18" customWidth="1"/>
    <col min="5890" max="5890" width="1.42578125" style="18" customWidth="1"/>
    <col min="5891" max="5891" width="0.5703125" style="18" customWidth="1"/>
    <col min="5892" max="5892" width="0.42578125" style="18" customWidth="1"/>
    <col min="5893" max="5893" width="1.5703125" style="18" customWidth="1"/>
    <col min="5894" max="5894" width="0.85546875" style="18" customWidth="1"/>
    <col min="5895" max="5895" width="1.42578125" style="18" customWidth="1"/>
    <col min="5896" max="5896" width="12.5703125" style="18" customWidth="1"/>
    <col min="5897" max="5897" width="0.7109375" style="18" customWidth="1"/>
    <col min="5898" max="5898" width="0.5703125" style="18" customWidth="1"/>
    <col min="5899" max="5899" width="11.140625" style="18" customWidth="1"/>
    <col min="5900" max="5900" width="1.5703125" style="18" customWidth="1"/>
    <col min="5901" max="5901" width="0.28515625" style="18" customWidth="1"/>
    <col min="5902" max="5902" width="16.42578125" style="18" customWidth="1"/>
    <col min="5903" max="5903" width="12.140625" style="18" customWidth="1"/>
    <col min="5904" max="5904" width="3.28515625" style="18" customWidth="1"/>
    <col min="5905" max="5905" width="4.85546875" style="18" customWidth="1"/>
    <col min="5906" max="5906" width="1.5703125" style="18" customWidth="1"/>
    <col min="5907" max="5907" width="0.28515625" style="18" customWidth="1"/>
    <col min="5908" max="5908" width="3.5703125" style="18" customWidth="1"/>
    <col min="5909" max="5909" width="4.42578125" style="18" customWidth="1"/>
    <col min="5910" max="5910" width="2.85546875" style="18" customWidth="1"/>
    <col min="5911" max="5911" width="1.42578125" style="18" customWidth="1"/>
    <col min="5912" max="5912" width="5.42578125" style="18" customWidth="1"/>
    <col min="5913" max="5913" width="17.5703125" style="18" customWidth="1"/>
    <col min="5914" max="5914" width="9.140625" style="18"/>
    <col min="5915" max="5915" width="11.85546875" style="18" bestFit="1" customWidth="1"/>
    <col min="5916" max="6144" width="9.140625" style="18"/>
    <col min="6145" max="6145" width="0.85546875" style="18" customWidth="1"/>
    <col min="6146" max="6146" width="1.42578125" style="18" customWidth="1"/>
    <col min="6147" max="6147" width="0.5703125" style="18" customWidth="1"/>
    <col min="6148" max="6148" width="0.42578125" style="18" customWidth="1"/>
    <col min="6149" max="6149" width="1.5703125" style="18" customWidth="1"/>
    <col min="6150" max="6150" width="0.85546875" style="18" customWidth="1"/>
    <col min="6151" max="6151" width="1.42578125" style="18" customWidth="1"/>
    <col min="6152" max="6152" width="12.5703125" style="18" customWidth="1"/>
    <col min="6153" max="6153" width="0.7109375" style="18" customWidth="1"/>
    <col min="6154" max="6154" width="0.5703125" style="18" customWidth="1"/>
    <col min="6155" max="6155" width="11.140625" style="18" customWidth="1"/>
    <col min="6156" max="6156" width="1.5703125" style="18" customWidth="1"/>
    <col min="6157" max="6157" width="0.28515625" style="18" customWidth="1"/>
    <col min="6158" max="6158" width="16.42578125" style="18" customWidth="1"/>
    <col min="6159" max="6159" width="12.140625" style="18" customWidth="1"/>
    <col min="6160" max="6160" width="3.28515625" style="18" customWidth="1"/>
    <col min="6161" max="6161" width="4.85546875" style="18" customWidth="1"/>
    <col min="6162" max="6162" width="1.5703125" style="18" customWidth="1"/>
    <col min="6163" max="6163" width="0.28515625" style="18" customWidth="1"/>
    <col min="6164" max="6164" width="3.5703125" style="18" customWidth="1"/>
    <col min="6165" max="6165" width="4.42578125" style="18" customWidth="1"/>
    <col min="6166" max="6166" width="2.85546875" style="18" customWidth="1"/>
    <col min="6167" max="6167" width="1.42578125" style="18" customWidth="1"/>
    <col min="6168" max="6168" width="5.42578125" style="18" customWidth="1"/>
    <col min="6169" max="6169" width="17.5703125" style="18" customWidth="1"/>
    <col min="6170" max="6170" width="9.140625" style="18"/>
    <col min="6171" max="6171" width="11.85546875" style="18" bestFit="1" customWidth="1"/>
    <col min="6172" max="6400" width="9.140625" style="18"/>
    <col min="6401" max="6401" width="0.85546875" style="18" customWidth="1"/>
    <col min="6402" max="6402" width="1.42578125" style="18" customWidth="1"/>
    <col min="6403" max="6403" width="0.5703125" style="18" customWidth="1"/>
    <col min="6404" max="6404" width="0.42578125" style="18" customWidth="1"/>
    <col min="6405" max="6405" width="1.5703125" style="18" customWidth="1"/>
    <col min="6406" max="6406" width="0.85546875" style="18" customWidth="1"/>
    <col min="6407" max="6407" width="1.42578125" style="18" customWidth="1"/>
    <col min="6408" max="6408" width="12.5703125" style="18" customWidth="1"/>
    <col min="6409" max="6409" width="0.7109375" style="18" customWidth="1"/>
    <col min="6410" max="6410" width="0.5703125" style="18" customWidth="1"/>
    <col min="6411" max="6411" width="11.140625" style="18" customWidth="1"/>
    <col min="6412" max="6412" width="1.5703125" style="18" customWidth="1"/>
    <col min="6413" max="6413" width="0.28515625" style="18" customWidth="1"/>
    <col min="6414" max="6414" width="16.42578125" style="18" customWidth="1"/>
    <col min="6415" max="6415" width="12.140625" style="18" customWidth="1"/>
    <col min="6416" max="6416" width="3.28515625" style="18" customWidth="1"/>
    <col min="6417" max="6417" width="4.85546875" style="18" customWidth="1"/>
    <col min="6418" max="6418" width="1.5703125" style="18" customWidth="1"/>
    <col min="6419" max="6419" width="0.28515625" style="18" customWidth="1"/>
    <col min="6420" max="6420" width="3.5703125" style="18" customWidth="1"/>
    <col min="6421" max="6421" width="4.42578125" style="18" customWidth="1"/>
    <col min="6422" max="6422" width="2.85546875" style="18" customWidth="1"/>
    <col min="6423" max="6423" width="1.42578125" style="18" customWidth="1"/>
    <col min="6424" max="6424" width="5.42578125" style="18" customWidth="1"/>
    <col min="6425" max="6425" width="17.5703125" style="18" customWidth="1"/>
    <col min="6426" max="6426" width="9.140625" style="18"/>
    <col min="6427" max="6427" width="11.85546875" style="18" bestFit="1" customWidth="1"/>
    <col min="6428" max="6656" width="9.140625" style="18"/>
    <col min="6657" max="6657" width="0.85546875" style="18" customWidth="1"/>
    <col min="6658" max="6658" width="1.42578125" style="18" customWidth="1"/>
    <col min="6659" max="6659" width="0.5703125" style="18" customWidth="1"/>
    <col min="6660" max="6660" width="0.42578125" style="18" customWidth="1"/>
    <col min="6661" max="6661" width="1.5703125" style="18" customWidth="1"/>
    <col min="6662" max="6662" width="0.85546875" style="18" customWidth="1"/>
    <col min="6663" max="6663" width="1.42578125" style="18" customWidth="1"/>
    <col min="6664" max="6664" width="12.5703125" style="18" customWidth="1"/>
    <col min="6665" max="6665" width="0.7109375" style="18" customWidth="1"/>
    <col min="6666" max="6666" width="0.5703125" style="18" customWidth="1"/>
    <col min="6667" max="6667" width="11.140625" style="18" customWidth="1"/>
    <col min="6668" max="6668" width="1.5703125" style="18" customWidth="1"/>
    <col min="6669" max="6669" width="0.28515625" style="18" customWidth="1"/>
    <col min="6670" max="6670" width="16.42578125" style="18" customWidth="1"/>
    <col min="6671" max="6671" width="12.140625" style="18" customWidth="1"/>
    <col min="6672" max="6672" width="3.28515625" style="18" customWidth="1"/>
    <col min="6673" max="6673" width="4.85546875" style="18" customWidth="1"/>
    <col min="6674" max="6674" width="1.5703125" style="18" customWidth="1"/>
    <col min="6675" max="6675" width="0.28515625" style="18" customWidth="1"/>
    <col min="6676" max="6676" width="3.5703125" style="18" customWidth="1"/>
    <col min="6677" max="6677" width="4.42578125" style="18" customWidth="1"/>
    <col min="6678" max="6678" width="2.85546875" style="18" customWidth="1"/>
    <col min="6679" max="6679" width="1.42578125" style="18" customWidth="1"/>
    <col min="6680" max="6680" width="5.42578125" style="18" customWidth="1"/>
    <col min="6681" max="6681" width="17.5703125" style="18" customWidth="1"/>
    <col min="6682" max="6682" width="9.140625" style="18"/>
    <col min="6683" max="6683" width="11.85546875" style="18" bestFit="1" customWidth="1"/>
    <col min="6684" max="6912" width="9.140625" style="18"/>
    <col min="6913" max="6913" width="0.85546875" style="18" customWidth="1"/>
    <col min="6914" max="6914" width="1.42578125" style="18" customWidth="1"/>
    <col min="6915" max="6915" width="0.5703125" style="18" customWidth="1"/>
    <col min="6916" max="6916" width="0.42578125" style="18" customWidth="1"/>
    <col min="6917" max="6917" width="1.5703125" style="18" customWidth="1"/>
    <col min="6918" max="6918" width="0.85546875" style="18" customWidth="1"/>
    <col min="6919" max="6919" width="1.42578125" style="18" customWidth="1"/>
    <col min="6920" max="6920" width="12.5703125" style="18" customWidth="1"/>
    <col min="6921" max="6921" width="0.7109375" style="18" customWidth="1"/>
    <col min="6922" max="6922" width="0.5703125" style="18" customWidth="1"/>
    <col min="6923" max="6923" width="11.140625" style="18" customWidth="1"/>
    <col min="6924" max="6924" width="1.5703125" style="18" customWidth="1"/>
    <col min="6925" max="6925" width="0.28515625" style="18" customWidth="1"/>
    <col min="6926" max="6926" width="16.42578125" style="18" customWidth="1"/>
    <col min="6927" max="6927" width="12.140625" style="18" customWidth="1"/>
    <col min="6928" max="6928" width="3.28515625" style="18" customWidth="1"/>
    <col min="6929" max="6929" width="4.85546875" style="18" customWidth="1"/>
    <col min="6930" max="6930" width="1.5703125" style="18" customWidth="1"/>
    <col min="6931" max="6931" width="0.28515625" style="18" customWidth="1"/>
    <col min="6932" max="6932" width="3.5703125" style="18" customWidth="1"/>
    <col min="6933" max="6933" width="4.42578125" style="18" customWidth="1"/>
    <col min="6934" max="6934" width="2.85546875" style="18" customWidth="1"/>
    <col min="6935" max="6935" width="1.42578125" style="18" customWidth="1"/>
    <col min="6936" max="6936" width="5.42578125" style="18" customWidth="1"/>
    <col min="6937" max="6937" width="17.5703125" style="18" customWidth="1"/>
    <col min="6938" max="6938" width="9.140625" style="18"/>
    <col min="6939" max="6939" width="11.85546875" style="18" bestFit="1" customWidth="1"/>
    <col min="6940" max="7168" width="9.140625" style="18"/>
    <col min="7169" max="7169" width="0.85546875" style="18" customWidth="1"/>
    <col min="7170" max="7170" width="1.42578125" style="18" customWidth="1"/>
    <col min="7171" max="7171" width="0.5703125" style="18" customWidth="1"/>
    <col min="7172" max="7172" width="0.42578125" style="18" customWidth="1"/>
    <col min="7173" max="7173" width="1.5703125" style="18" customWidth="1"/>
    <col min="7174" max="7174" width="0.85546875" style="18" customWidth="1"/>
    <col min="7175" max="7175" width="1.42578125" style="18" customWidth="1"/>
    <col min="7176" max="7176" width="12.5703125" style="18" customWidth="1"/>
    <col min="7177" max="7177" width="0.7109375" style="18" customWidth="1"/>
    <col min="7178" max="7178" width="0.5703125" style="18" customWidth="1"/>
    <col min="7179" max="7179" width="11.140625" style="18" customWidth="1"/>
    <col min="7180" max="7180" width="1.5703125" style="18" customWidth="1"/>
    <col min="7181" max="7181" width="0.28515625" style="18" customWidth="1"/>
    <col min="7182" max="7182" width="16.42578125" style="18" customWidth="1"/>
    <col min="7183" max="7183" width="12.140625" style="18" customWidth="1"/>
    <col min="7184" max="7184" width="3.28515625" style="18" customWidth="1"/>
    <col min="7185" max="7185" width="4.85546875" style="18" customWidth="1"/>
    <col min="7186" max="7186" width="1.5703125" style="18" customWidth="1"/>
    <col min="7187" max="7187" width="0.28515625" style="18" customWidth="1"/>
    <col min="7188" max="7188" width="3.5703125" style="18" customWidth="1"/>
    <col min="7189" max="7189" width="4.42578125" style="18" customWidth="1"/>
    <col min="7190" max="7190" width="2.85546875" style="18" customWidth="1"/>
    <col min="7191" max="7191" width="1.42578125" style="18" customWidth="1"/>
    <col min="7192" max="7192" width="5.42578125" style="18" customWidth="1"/>
    <col min="7193" max="7193" width="17.5703125" style="18" customWidth="1"/>
    <col min="7194" max="7194" width="9.140625" style="18"/>
    <col min="7195" max="7195" width="11.85546875" style="18" bestFit="1" customWidth="1"/>
    <col min="7196" max="7424" width="9.140625" style="18"/>
    <col min="7425" max="7425" width="0.85546875" style="18" customWidth="1"/>
    <col min="7426" max="7426" width="1.42578125" style="18" customWidth="1"/>
    <col min="7427" max="7427" width="0.5703125" style="18" customWidth="1"/>
    <col min="7428" max="7428" width="0.42578125" style="18" customWidth="1"/>
    <col min="7429" max="7429" width="1.5703125" style="18" customWidth="1"/>
    <col min="7430" max="7430" width="0.85546875" style="18" customWidth="1"/>
    <col min="7431" max="7431" width="1.42578125" style="18" customWidth="1"/>
    <col min="7432" max="7432" width="12.5703125" style="18" customWidth="1"/>
    <col min="7433" max="7433" width="0.7109375" style="18" customWidth="1"/>
    <col min="7434" max="7434" width="0.5703125" style="18" customWidth="1"/>
    <col min="7435" max="7435" width="11.140625" style="18" customWidth="1"/>
    <col min="7436" max="7436" width="1.5703125" style="18" customWidth="1"/>
    <col min="7437" max="7437" width="0.28515625" style="18" customWidth="1"/>
    <col min="7438" max="7438" width="16.42578125" style="18" customWidth="1"/>
    <col min="7439" max="7439" width="12.140625" style="18" customWidth="1"/>
    <col min="7440" max="7440" width="3.28515625" style="18" customWidth="1"/>
    <col min="7441" max="7441" width="4.85546875" style="18" customWidth="1"/>
    <col min="7442" max="7442" width="1.5703125" style="18" customWidth="1"/>
    <col min="7443" max="7443" width="0.28515625" style="18" customWidth="1"/>
    <col min="7444" max="7444" width="3.5703125" style="18" customWidth="1"/>
    <col min="7445" max="7445" width="4.42578125" style="18" customWidth="1"/>
    <col min="7446" max="7446" width="2.85546875" style="18" customWidth="1"/>
    <col min="7447" max="7447" width="1.42578125" style="18" customWidth="1"/>
    <col min="7448" max="7448" width="5.42578125" style="18" customWidth="1"/>
    <col min="7449" max="7449" width="17.5703125" style="18" customWidth="1"/>
    <col min="7450" max="7450" width="9.140625" style="18"/>
    <col min="7451" max="7451" width="11.85546875" style="18" bestFit="1" customWidth="1"/>
    <col min="7452" max="7680" width="9.140625" style="18"/>
    <col min="7681" max="7681" width="0.85546875" style="18" customWidth="1"/>
    <col min="7682" max="7682" width="1.42578125" style="18" customWidth="1"/>
    <col min="7683" max="7683" width="0.5703125" style="18" customWidth="1"/>
    <col min="7684" max="7684" width="0.42578125" style="18" customWidth="1"/>
    <col min="7685" max="7685" width="1.5703125" style="18" customWidth="1"/>
    <col min="7686" max="7686" width="0.85546875" style="18" customWidth="1"/>
    <col min="7687" max="7687" width="1.42578125" style="18" customWidth="1"/>
    <col min="7688" max="7688" width="12.5703125" style="18" customWidth="1"/>
    <col min="7689" max="7689" width="0.7109375" style="18" customWidth="1"/>
    <col min="7690" max="7690" width="0.5703125" style="18" customWidth="1"/>
    <col min="7691" max="7691" width="11.140625" style="18" customWidth="1"/>
    <col min="7692" max="7692" width="1.5703125" style="18" customWidth="1"/>
    <col min="7693" max="7693" width="0.28515625" style="18" customWidth="1"/>
    <col min="7694" max="7694" width="16.42578125" style="18" customWidth="1"/>
    <col min="7695" max="7695" width="12.140625" style="18" customWidth="1"/>
    <col min="7696" max="7696" width="3.28515625" style="18" customWidth="1"/>
    <col min="7697" max="7697" width="4.85546875" style="18" customWidth="1"/>
    <col min="7698" max="7698" width="1.5703125" style="18" customWidth="1"/>
    <col min="7699" max="7699" width="0.28515625" style="18" customWidth="1"/>
    <col min="7700" max="7700" width="3.5703125" style="18" customWidth="1"/>
    <col min="7701" max="7701" width="4.42578125" style="18" customWidth="1"/>
    <col min="7702" max="7702" width="2.85546875" style="18" customWidth="1"/>
    <col min="7703" max="7703" width="1.42578125" style="18" customWidth="1"/>
    <col min="7704" max="7704" width="5.42578125" style="18" customWidth="1"/>
    <col min="7705" max="7705" width="17.5703125" style="18" customWidth="1"/>
    <col min="7706" max="7706" width="9.140625" style="18"/>
    <col min="7707" max="7707" width="11.85546875" style="18" bestFit="1" customWidth="1"/>
    <col min="7708" max="7936" width="9.140625" style="18"/>
    <col min="7937" max="7937" width="0.85546875" style="18" customWidth="1"/>
    <col min="7938" max="7938" width="1.42578125" style="18" customWidth="1"/>
    <col min="7939" max="7939" width="0.5703125" style="18" customWidth="1"/>
    <col min="7940" max="7940" width="0.42578125" style="18" customWidth="1"/>
    <col min="7941" max="7941" width="1.5703125" style="18" customWidth="1"/>
    <col min="7942" max="7942" width="0.85546875" style="18" customWidth="1"/>
    <col min="7943" max="7943" width="1.42578125" style="18" customWidth="1"/>
    <col min="7944" max="7944" width="12.5703125" style="18" customWidth="1"/>
    <col min="7945" max="7945" width="0.7109375" style="18" customWidth="1"/>
    <col min="7946" max="7946" width="0.5703125" style="18" customWidth="1"/>
    <col min="7947" max="7947" width="11.140625" style="18" customWidth="1"/>
    <col min="7948" max="7948" width="1.5703125" style="18" customWidth="1"/>
    <col min="7949" max="7949" width="0.28515625" style="18" customWidth="1"/>
    <col min="7950" max="7950" width="16.42578125" style="18" customWidth="1"/>
    <col min="7951" max="7951" width="12.140625" style="18" customWidth="1"/>
    <col min="7952" max="7952" width="3.28515625" style="18" customWidth="1"/>
    <col min="7953" max="7953" width="4.85546875" style="18" customWidth="1"/>
    <col min="7954" max="7954" width="1.5703125" style="18" customWidth="1"/>
    <col min="7955" max="7955" width="0.28515625" style="18" customWidth="1"/>
    <col min="7956" max="7956" width="3.5703125" style="18" customWidth="1"/>
    <col min="7957" max="7957" width="4.42578125" style="18" customWidth="1"/>
    <col min="7958" max="7958" width="2.85546875" style="18" customWidth="1"/>
    <col min="7959" max="7959" width="1.42578125" style="18" customWidth="1"/>
    <col min="7960" max="7960" width="5.42578125" style="18" customWidth="1"/>
    <col min="7961" max="7961" width="17.5703125" style="18" customWidth="1"/>
    <col min="7962" max="7962" width="9.140625" style="18"/>
    <col min="7963" max="7963" width="11.85546875" style="18" bestFit="1" customWidth="1"/>
    <col min="7964" max="8192" width="9.140625" style="18"/>
    <col min="8193" max="8193" width="0.85546875" style="18" customWidth="1"/>
    <col min="8194" max="8194" width="1.42578125" style="18" customWidth="1"/>
    <col min="8195" max="8195" width="0.5703125" style="18" customWidth="1"/>
    <col min="8196" max="8196" width="0.42578125" style="18" customWidth="1"/>
    <col min="8197" max="8197" width="1.5703125" style="18" customWidth="1"/>
    <col min="8198" max="8198" width="0.85546875" style="18" customWidth="1"/>
    <col min="8199" max="8199" width="1.42578125" style="18" customWidth="1"/>
    <col min="8200" max="8200" width="12.5703125" style="18" customWidth="1"/>
    <col min="8201" max="8201" width="0.7109375" style="18" customWidth="1"/>
    <col min="8202" max="8202" width="0.5703125" style="18" customWidth="1"/>
    <col min="8203" max="8203" width="11.140625" style="18" customWidth="1"/>
    <col min="8204" max="8204" width="1.5703125" style="18" customWidth="1"/>
    <col min="8205" max="8205" width="0.28515625" style="18" customWidth="1"/>
    <col min="8206" max="8206" width="16.42578125" style="18" customWidth="1"/>
    <col min="8207" max="8207" width="12.140625" style="18" customWidth="1"/>
    <col min="8208" max="8208" width="3.28515625" style="18" customWidth="1"/>
    <col min="8209" max="8209" width="4.85546875" style="18" customWidth="1"/>
    <col min="8210" max="8210" width="1.5703125" style="18" customWidth="1"/>
    <col min="8211" max="8211" width="0.28515625" style="18" customWidth="1"/>
    <col min="8212" max="8212" width="3.5703125" style="18" customWidth="1"/>
    <col min="8213" max="8213" width="4.42578125" style="18" customWidth="1"/>
    <col min="8214" max="8214" width="2.85546875" style="18" customWidth="1"/>
    <col min="8215" max="8215" width="1.42578125" style="18" customWidth="1"/>
    <col min="8216" max="8216" width="5.42578125" style="18" customWidth="1"/>
    <col min="8217" max="8217" width="17.5703125" style="18" customWidth="1"/>
    <col min="8218" max="8218" width="9.140625" style="18"/>
    <col min="8219" max="8219" width="11.85546875" style="18" bestFit="1" customWidth="1"/>
    <col min="8220" max="8448" width="9.140625" style="18"/>
    <col min="8449" max="8449" width="0.85546875" style="18" customWidth="1"/>
    <col min="8450" max="8450" width="1.42578125" style="18" customWidth="1"/>
    <col min="8451" max="8451" width="0.5703125" style="18" customWidth="1"/>
    <col min="8452" max="8452" width="0.42578125" style="18" customWidth="1"/>
    <col min="8453" max="8453" width="1.5703125" style="18" customWidth="1"/>
    <col min="8454" max="8454" width="0.85546875" style="18" customWidth="1"/>
    <col min="8455" max="8455" width="1.42578125" style="18" customWidth="1"/>
    <col min="8456" max="8456" width="12.5703125" style="18" customWidth="1"/>
    <col min="8457" max="8457" width="0.7109375" style="18" customWidth="1"/>
    <col min="8458" max="8458" width="0.5703125" style="18" customWidth="1"/>
    <col min="8459" max="8459" width="11.140625" style="18" customWidth="1"/>
    <col min="8460" max="8460" width="1.5703125" style="18" customWidth="1"/>
    <col min="8461" max="8461" width="0.28515625" style="18" customWidth="1"/>
    <col min="8462" max="8462" width="16.42578125" style="18" customWidth="1"/>
    <col min="8463" max="8463" width="12.140625" style="18" customWidth="1"/>
    <col min="8464" max="8464" width="3.28515625" style="18" customWidth="1"/>
    <col min="8465" max="8465" width="4.85546875" style="18" customWidth="1"/>
    <col min="8466" max="8466" width="1.5703125" style="18" customWidth="1"/>
    <col min="8467" max="8467" width="0.28515625" style="18" customWidth="1"/>
    <col min="8468" max="8468" width="3.5703125" style="18" customWidth="1"/>
    <col min="8469" max="8469" width="4.42578125" style="18" customWidth="1"/>
    <col min="8470" max="8470" width="2.85546875" style="18" customWidth="1"/>
    <col min="8471" max="8471" width="1.42578125" style="18" customWidth="1"/>
    <col min="8472" max="8472" width="5.42578125" style="18" customWidth="1"/>
    <col min="8473" max="8473" width="17.5703125" style="18" customWidth="1"/>
    <col min="8474" max="8474" width="9.140625" style="18"/>
    <col min="8475" max="8475" width="11.85546875" style="18" bestFit="1" customWidth="1"/>
    <col min="8476" max="8704" width="9.140625" style="18"/>
    <col min="8705" max="8705" width="0.85546875" style="18" customWidth="1"/>
    <col min="8706" max="8706" width="1.42578125" style="18" customWidth="1"/>
    <col min="8707" max="8707" width="0.5703125" style="18" customWidth="1"/>
    <col min="8708" max="8708" width="0.42578125" style="18" customWidth="1"/>
    <col min="8709" max="8709" width="1.5703125" style="18" customWidth="1"/>
    <col min="8710" max="8710" width="0.85546875" style="18" customWidth="1"/>
    <col min="8711" max="8711" width="1.42578125" style="18" customWidth="1"/>
    <col min="8712" max="8712" width="12.5703125" style="18" customWidth="1"/>
    <col min="8713" max="8713" width="0.7109375" style="18" customWidth="1"/>
    <col min="8714" max="8714" width="0.5703125" style="18" customWidth="1"/>
    <col min="8715" max="8715" width="11.140625" style="18" customWidth="1"/>
    <col min="8716" max="8716" width="1.5703125" style="18" customWidth="1"/>
    <col min="8717" max="8717" width="0.28515625" style="18" customWidth="1"/>
    <col min="8718" max="8718" width="16.42578125" style="18" customWidth="1"/>
    <col min="8719" max="8719" width="12.140625" style="18" customWidth="1"/>
    <col min="8720" max="8720" width="3.28515625" style="18" customWidth="1"/>
    <col min="8721" max="8721" width="4.85546875" style="18" customWidth="1"/>
    <col min="8722" max="8722" width="1.5703125" style="18" customWidth="1"/>
    <col min="8723" max="8723" width="0.28515625" style="18" customWidth="1"/>
    <col min="8724" max="8724" width="3.5703125" style="18" customWidth="1"/>
    <col min="8725" max="8725" width="4.42578125" style="18" customWidth="1"/>
    <col min="8726" max="8726" width="2.85546875" style="18" customWidth="1"/>
    <col min="8727" max="8727" width="1.42578125" style="18" customWidth="1"/>
    <col min="8728" max="8728" width="5.42578125" style="18" customWidth="1"/>
    <col min="8729" max="8729" width="17.5703125" style="18" customWidth="1"/>
    <col min="8730" max="8730" width="9.140625" style="18"/>
    <col min="8731" max="8731" width="11.85546875" style="18" bestFit="1" customWidth="1"/>
    <col min="8732" max="8960" width="9.140625" style="18"/>
    <col min="8961" max="8961" width="0.85546875" style="18" customWidth="1"/>
    <col min="8962" max="8962" width="1.42578125" style="18" customWidth="1"/>
    <col min="8963" max="8963" width="0.5703125" style="18" customWidth="1"/>
    <col min="8964" max="8964" width="0.42578125" style="18" customWidth="1"/>
    <col min="8965" max="8965" width="1.5703125" style="18" customWidth="1"/>
    <col min="8966" max="8966" width="0.85546875" style="18" customWidth="1"/>
    <col min="8967" max="8967" width="1.42578125" style="18" customWidth="1"/>
    <col min="8968" max="8968" width="12.5703125" style="18" customWidth="1"/>
    <col min="8969" max="8969" width="0.7109375" style="18" customWidth="1"/>
    <col min="8970" max="8970" width="0.5703125" style="18" customWidth="1"/>
    <col min="8971" max="8971" width="11.140625" style="18" customWidth="1"/>
    <col min="8972" max="8972" width="1.5703125" style="18" customWidth="1"/>
    <col min="8973" max="8973" width="0.28515625" style="18" customWidth="1"/>
    <col min="8974" max="8974" width="16.42578125" style="18" customWidth="1"/>
    <col min="8975" max="8975" width="12.140625" style="18" customWidth="1"/>
    <col min="8976" max="8976" width="3.28515625" style="18" customWidth="1"/>
    <col min="8977" max="8977" width="4.85546875" style="18" customWidth="1"/>
    <col min="8978" max="8978" width="1.5703125" style="18" customWidth="1"/>
    <col min="8979" max="8979" width="0.28515625" style="18" customWidth="1"/>
    <col min="8980" max="8980" width="3.5703125" style="18" customWidth="1"/>
    <col min="8981" max="8981" width="4.42578125" style="18" customWidth="1"/>
    <col min="8982" max="8982" width="2.85546875" style="18" customWidth="1"/>
    <col min="8983" max="8983" width="1.42578125" style="18" customWidth="1"/>
    <col min="8984" max="8984" width="5.42578125" style="18" customWidth="1"/>
    <col min="8985" max="8985" width="17.5703125" style="18" customWidth="1"/>
    <col min="8986" max="8986" width="9.140625" style="18"/>
    <col min="8987" max="8987" width="11.85546875" style="18" bestFit="1" customWidth="1"/>
    <col min="8988" max="9216" width="9.140625" style="18"/>
    <col min="9217" max="9217" width="0.85546875" style="18" customWidth="1"/>
    <col min="9218" max="9218" width="1.42578125" style="18" customWidth="1"/>
    <col min="9219" max="9219" width="0.5703125" style="18" customWidth="1"/>
    <col min="9220" max="9220" width="0.42578125" style="18" customWidth="1"/>
    <col min="9221" max="9221" width="1.5703125" style="18" customWidth="1"/>
    <col min="9222" max="9222" width="0.85546875" style="18" customWidth="1"/>
    <col min="9223" max="9223" width="1.42578125" style="18" customWidth="1"/>
    <col min="9224" max="9224" width="12.5703125" style="18" customWidth="1"/>
    <col min="9225" max="9225" width="0.7109375" style="18" customWidth="1"/>
    <col min="9226" max="9226" width="0.5703125" style="18" customWidth="1"/>
    <col min="9227" max="9227" width="11.140625" style="18" customWidth="1"/>
    <col min="9228" max="9228" width="1.5703125" style="18" customWidth="1"/>
    <col min="9229" max="9229" width="0.28515625" style="18" customWidth="1"/>
    <col min="9230" max="9230" width="16.42578125" style="18" customWidth="1"/>
    <col min="9231" max="9231" width="12.140625" style="18" customWidth="1"/>
    <col min="9232" max="9232" width="3.28515625" style="18" customWidth="1"/>
    <col min="9233" max="9233" width="4.85546875" style="18" customWidth="1"/>
    <col min="9234" max="9234" width="1.5703125" style="18" customWidth="1"/>
    <col min="9235" max="9235" width="0.28515625" style="18" customWidth="1"/>
    <col min="9236" max="9236" width="3.5703125" style="18" customWidth="1"/>
    <col min="9237" max="9237" width="4.42578125" style="18" customWidth="1"/>
    <col min="9238" max="9238" width="2.85546875" style="18" customWidth="1"/>
    <col min="9239" max="9239" width="1.42578125" style="18" customWidth="1"/>
    <col min="9240" max="9240" width="5.42578125" style="18" customWidth="1"/>
    <col min="9241" max="9241" width="17.5703125" style="18" customWidth="1"/>
    <col min="9242" max="9242" width="9.140625" style="18"/>
    <col min="9243" max="9243" width="11.85546875" style="18" bestFit="1" customWidth="1"/>
    <col min="9244" max="9472" width="9.140625" style="18"/>
    <col min="9473" max="9473" width="0.85546875" style="18" customWidth="1"/>
    <col min="9474" max="9474" width="1.42578125" style="18" customWidth="1"/>
    <col min="9475" max="9475" width="0.5703125" style="18" customWidth="1"/>
    <col min="9476" max="9476" width="0.42578125" style="18" customWidth="1"/>
    <col min="9477" max="9477" width="1.5703125" style="18" customWidth="1"/>
    <col min="9478" max="9478" width="0.85546875" style="18" customWidth="1"/>
    <col min="9479" max="9479" width="1.42578125" style="18" customWidth="1"/>
    <col min="9480" max="9480" width="12.5703125" style="18" customWidth="1"/>
    <col min="9481" max="9481" width="0.7109375" style="18" customWidth="1"/>
    <col min="9482" max="9482" width="0.5703125" style="18" customWidth="1"/>
    <col min="9483" max="9483" width="11.140625" style="18" customWidth="1"/>
    <col min="9484" max="9484" width="1.5703125" style="18" customWidth="1"/>
    <col min="9485" max="9485" width="0.28515625" style="18" customWidth="1"/>
    <col min="9486" max="9486" width="16.42578125" style="18" customWidth="1"/>
    <col min="9487" max="9487" width="12.140625" style="18" customWidth="1"/>
    <col min="9488" max="9488" width="3.28515625" style="18" customWidth="1"/>
    <col min="9489" max="9489" width="4.85546875" style="18" customWidth="1"/>
    <col min="9490" max="9490" width="1.5703125" style="18" customWidth="1"/>
    <col min="9491" max="9491" width="0.28515625" style="18" customWidth="1"/>
    <col min="9492" max="9492" width="3.5703125" style="18" customWidth="1"/>
    <col min="9493" max="9493" width="4.42578125" style="18" customWidth="1"/>
    <col min="9494" max="9494" width="2.85546875" style="18" customWidth="1"/>
    <col min="9495" max="9495" width="1.42578125" style="18" customWidth="1"/>
    <col min="9496" max="9496" width="5.42578125" style="18" customWidth="1"/>
    <col min="9497" max="9497" width="17.5703125" style="18" customWidth="1"/>
    <col min="9498" max="9498" width="9.140625" style="18"/>
    <col min="9499" max="9499" width="11.85546875" style="18" bestFit="1" customWidth="1"/>
    <col min="9500" max="9728" width="9.140625" style="18"/>
    <col min="9729" max="9729" width="0.85546875" style="18" customWidth="1"/>
    <col min="9730" max="9730" width="1.42578125" style="18" customWidth="1"/>
    <col min="9731" max="9731" width="0.5703125" style="18" customWidth="1"/>
    <col min="9732" max="9732" width="0.42578125" style="18" customWidth="1"/>
    <col min="9733" max="9733" width="1.5703125" style="18" customWidth="1"/>
    <col min="9734" max="9734" width="0.85546875" style="18" customWidth="1"/>
    <col min="9735" max="9735" width="1.42578125" style="18" customWidth="1"/>
    <col min="9736" max="9736" width="12.5703125" style="18" customWidth="1"/>
    <col min="9737" max="9737" width="0.7109375" style="18" customWidth="1"/>
    <col min="9738" max="9738" width="0.5703125" style="18" customWidth="1"/>
    <col min="9739" max="9739" width="11.140625" style="18" customWidth="1"/>
    <col min="9740" max="9740" width="1.5703125" style="18" customWidth="1"/>
    <col min="9741" max="9741" width="0.28515625" style="18" customWidth="1"/>
    <col min="9742" max="9742" width="16.42578125" style="18" customWidth="1"/>
    <col min="9743" max="9743" width="12.140625" style="18" customWidth="1"/>
    <col min="9744" max="9744" width="3.28515625" style="18" customWidth="1"/>
    <col min="9745" max="9745" width="4.85546875" style="18" customWidth="1"/>
    <col min="9746" max="9746" width="1.5703125" style="18" customWidth="1"/>
    <col min="9747" max="9747" width="0.28515625" style="18" customWidth="1"/>
    <col min="9748" max="9748" width="3.5703125" style="18" customWidth="1"/>
    <col min="9749" max="9749" width="4.42578125" style="18" customWidth="1"/>
    <col min="9750" max="9750" width="2.85546875" style="18" customWidth="1"/>
    <col min="9751" max="9751" width="1.42578125" style="18" customWidth="1"/>
    <col min="9752" max="9752" width="5.42578125" style="18" customWidth="1"/>
    <col min="9753" max="9753" width="17.5703125" style="18" customWidth="1"/>
    <col min="9754" max="9754" width="9.140625" style="18"/>
    <col min="9755" max="9755" width="11.85546875" style="18" bestFit="1" customWidth="1"/>
    <col min="9756" max="9984" width="9.140625" style="18"/>
    <col min="9985" max="9985" width="0.85546875" style="18" customWidth="1"/>
    <col min="9986" max="9986" width="1.42578125" style="18" customWidth="1"/>
    <col min="9987" max="9987" width="0.5703125" style="18" customWidth="1"/>
    <col min="9988" max="9988" width="0.42578125" style="18" customWidth="1"/>
    <col min="9989" max="9989" width="1.5703125" style="18" customWidth="1"/>
    <col min="9990" max="9990" width="0.85546875" style="18" customWidth="1"/>
    <col min="9991" max="9991" width="1.42578125" style="18" customWidth="1"/>
    <col min="9992" max="9992" width="12.5703125" style="18" customWidth="1"/>
    <col min="9993" max="9993" width="0.7109375" style="18" customWidth="1"/>
    <col min="9994" max="9994" width="0.5703125" style="18" customWidth="1"/>
    <col min="9995" max="9995" width="11.140625" style="18" customWidth="1"/>
    <col min="9996" max="9996" width="1.5703125" style="18" customWidth="1"/>
    <col min="9997" max="9997" width="0.28515625" style="18" customWidth="1"/>
    <col min="9998" max="9998" width="16.42578125" style="18" customWidth="1"/>
    <col min="9999" max="9999" width="12.140625" style="18" customWidth="1"/>
    <col min="10000" max="10000" width="3.28515625" style="18" customWidth="1"/>
    <col min="10001" max="10001" width="4.85546875" style="18" customWidth="1"/>
    <col min="10002" max="10002" width="1.5703125" style="18" customWidth="1"/>
    <col min="10003" max="10003" width="0.28515625" style="18" customWidth="1"/>
    <col min="10004" max="10004" width="3.5703125" style="18" customWidth="1"/>
    <col min="10005" max="10005" width="4.42578125" style="18" customWidth="1"/>
    <col min="10006" max="10006" width="2.85546875" style="18" customWidth="1"/>
    <col min="10007" max="10007" width="1.42578125" style="18" customWidth="1"/>
    <col min="10008" max="10008" width="5.42578125" style="18" customWidth="1"/>
    <col min="10009" max="10009" width="17.5703125" style="18" customWidth="1"/>
    <col min="10010" max="10010" width="9.140625" style="18"/>
    <col min="10011" max="10011" width="11.85546875" style="18" bestFit="1" customWidth="1"/>
    <col min="10012" max="10240" width="9.140625" style="18"/>
    <col min="10241" max="10241" width="0.85546875" style="18" customWidth="1"/>
    <col min="10242" max="10242" width="1.42578125" style="18" customWidth="1"/>
    <col min="10243" max="10243" width="0.5703125" style="18" customWidth="1"/>
    <col min="10244" max="10244" width="0.42578125" style="18" customWidth="1"/>
    <col min="10245" max="10245" width="1.5703125" style="18" customWidth="1"/>
    <col min="10246" max="10246" width="0.85546875" style="18" customWidth="1"/>
    <col min="10247" max="10247" width="1.42578125" style="18" customWidth="1"/>
    <col min="10248" max="10248" width="12.5703125" style="18" customWidth="1"/>
    <col min="10249" max="10249" width="0.7109375" style="18" customWidth="1"/>
    <col min="10250" max="10250" width="0.5703125" style="18" customWidth="1"/>
    <col min="10251" max="10251" width="11.140625" style="18" customWidth="1"/>
    <col min="10252" max="10252" width="1.5703125" style="18" customWidth="1"/>
    <col min="10253" max="10253" width="0.28515625" style="18" customWidth="1"/>
    <col min="10254" max="10254" width="16.42578125" style="18" customWidth="1"/>
    <col min="10255" max="10255" width="12.140625" style="18" customWidth="1"/>
    <col min="10256" max="10256" width="3.28515625" style="18" customWidth="1"/>
    <col min="10257" max="10257" width="4.85546875" style="18" customWidth="1"/>
    <col min="10258" max="10258" width="1.5703125" style="18" customWidth="1"/>
    <col min="10259" max="10259" width="0.28515625" style="18" customWidth="1"/>
    <col min="10260" max="10260" width="3.5703125" style="18" customWidth="1"/>
    <col min="10261" max="10261" width="4.42578125" style="18" customWidth="1"/>
    <col min="10262" max="10262" width="2.85546875" style="18" customWidth="1"/>
    <col min="10263" max="10263" width="1.42578125" style="18" customWidth="1"/>
    <col min="10264" max="10264" width="5.42578125" style="18" customWidth="1"/>
    <col min="10265" max="10265" width="17.5703125" style="18" customWidth="1"/>
    <col min="10266" max="10266" width="9.140625" style="18"/>
    <col min="10267" max="10267" width="11.85546875" style="18" bestFit="1" customWidth="1"/>
    <col min="10268" max="10496" width="9.140625" style="18"/>
    <col min="10497" max="10497" width="0.85546875" style="18" customWidth="1"/>
    <col min="10498" max="10498" width="1.42578125" style="18" customWidth="1"/>
    <col min="10499" max="10499" width="0.5703125" style="18" customWidth="1"/>
    <col min="10500" max="10500" width="0.42578125" style="18" customWidth="1"/>
    <col min="10501" max="10501" width="1.5703125" style="18" customWidth="1"/>
    <col min="10502" max="10502" width="0.85546875" style="18" customWidth="1"/>
    <col min="10503" max="10503" width="1.42578125" style="18" customWidth="1"/>
    <col min="10504" max="10504" width="12.5703125" style="18" customWidth="1"/>
    <col min="10505" max="10505" width="0.7109375" style="18" customWidth="1"/>
    <col min="10506" max="10506" width="0.5703125" style="18" customWidth="1"/>
    <col min="10507" max="10507" width="11.140625" style="18" customWidth="1"/>
    <col min="10508" max="10508" width="1.5703125" style="18" customWidth="1"/>
    <col min="10509" max="10509" width="0.28515625" style="18" customWidth="1"/>
    <col min="10510" max="10510" width="16.42578125" style="18" customWidth="1"/>
    <col min="10511" max="10511" width="12.140625" style="18" customWidth="1"/>
    <col min="10512" max="10512" width="3.28515625" style="18" customWidth="1"/>
    <col min="10513" max="10513" width="4.85546875" style="18" customWidth="1"/>
    <col min="10514" max="10514" width="1.5703125" style="18" customWidth="1"/>
    <col min="10515" max="10515" width="0.28515625" style="18" customWidth="1"/>
    <col min="10516" max="10516" width="3.5703125" style="18" customWidth="1"/>
    <col min="10517" max="10517" width="4.42578125" style="18" customWidth="1"/>
    <col min="10518" max="10518" width="2.85546875" style="18" customWidth="1"/>
    <col min="10519" max="10519" width="1.42578125" style="18" customWidth="1"/>
    <col min="10520" max="10520" width="5.42578125" style="18" customWidth="1"/>
    <col min="10521" max="10521" width="17.5703125" style="18" customWidth="1"/>
    <col min="10522" max="10522" width="9.140625" style="18"/>
    <col min="10523" max="10523" width="11.85546875" style="18" bestFit="1" customWidth="1"/>
    <col min="10524" max="10752" width="9.140625" style="18"/>
    <col min="10753" max="10753" width="0.85546875" style="18" customWidth="1"/>
    <col min="10754" max="10754" width="1.42578125" style="18" customWidth="1"/>
    <col min="10755" max="10755" width="0.5703125" style="18" customWidth="1"/>
    <col min="10756" max="10756" width="0.42578125" style="18" customWidth="1"/>
    <col min="10757" max="10757" width="1.5703125" style="18" customWidth="1"/>
    <col min="10758" max="10758" width="0.85546875" style="18" customWidth="1"/>
    <col min="10759" max="10759" width="1.42578125" style="18" customWidth="1"/>
    <col min="10760" max="10760" width="12.5703125" style="18" customWidth="1"/>
    <col min="10761" max="10761" width="0.7109375" style="18" customWidth="1"/>
    <col min="10762" max="10762" width="0.5703125" style="18" customWidth="1"/>
    <col min="10763" max="10763" width="11.140625" style="18" customWidth="1"/>
    <col min="10764" max="10764" width="1.5703125" style="18" customWidth="1"/>
    <col min="10765" max="10765" width="0.28515625" style="18" customWidth="1"/>
    <col min="10766" max="10766" width="16.42578125" style="18" customWidth="1"/>
    <col min="10767" max="10767" width="12.140625" style="18" customWidth="1"/>
    <col min="10768" max="10768" width="3.28515625" style="18" customWidth="1"/>
    <col min="10769" max="10769" width="4.85546875" style="18" customWidth="1"/>
    <col min="10770" max="10770" width="1.5703125" style="18" customWidth="1"/>
    <col min="10771" max="10771" width="0.28515625" style="18" customWidth="1"/>
    <col min="10772" max="10772" width="3.5703125" style="18" customWidth="1"/>
    <col min="10773" max="10773" width="4.42578125" style="18" customWidth="1"/>
    <col min="10774" max="10774" width="2.85546875" style="18" customWidth="1"/>
    <col min="10775" max="10775" width="1.42578125" style="18" customWidth="1"/>
    <col min="10776" max="10776" width="5.42578125" style="18" customWidth="1"/>
    <col min="10777" max="10777" width="17.5703125" style="18" customWidth="1"/>
    <col min="10778" max="10778" width="9.140625" style="18"/>
    <col min="10779" max="10779" width="11.85546875" style="18" bestFit="1" customWidth="1"/>
    <col min="10780" max="11008" width="9.140625" style="18"/>
    <col min="11009" max="11009" width="0.85546875" style="18" customWidth="1"/>
    <col min="11010" max="11010" width="1.42578125" style="18" customWidth="1"/>
    <col min="11011" max="11011" width="0.5703125" style="18" customWidth="1"/>
    <col min="11012" max="11012" width="0.42578125" style="18" customWidth="1"/>
    <col min="11013" max="11013" width="1.5703125" style="18" customWidth="1"/>
    <col min="11014" max="11014" width="0.85546875" style="18" customWidth="1"/>
    <col min="11015" max="11015" width="1.42578125" style="18" customWidth="1"/>
    <col min="11016" max="11016" width="12.5703125" style="18" customWidth="1"/>
    <col min="11017" max="11017" width="0.7109375" style="18" customWidth="1"/>
    <col min="11018" max="11018" width="0.5703125" style="18" customWidth="1"/>
    <col min="11019" max="11019" width="11.140625" style="18" customWidth="1"/>
    <col min="11020" max="11020" width="1.5703125" style="18" customWidth="1"/>
    <col min="11021" max="11021" width="0.28515625" style="18" customWidth="1"/>
    <col min="11022" max="11022" width="16.42578125" style="18" customWidth="1"/>
    <col min="11023" max="11023" width="12.140625" style="18" customWidth="1"/>
    <col min="11024" max="11024" width="3.28515625" style="18" customWidth="1"/>
    <col min="11025" max="11025" width="4.85546875" style="18" customWidth="1"/>
    <col min="11026" max="11026" width="1.5703125" style="18" customWidth="1"/>
    <col min="11027" max="11027" width="0.28515625" style="18" customWidth="1"/>
    <col min="11028" max="11028" width="3.5703125" style="18" customWidth="1"/>
    <col min="11029" max="11029" width="4.42578125" style="18" customWidth="1"/>
    <col min="11030" max="11030" width="2.85546875" style="18" customWidth="1"/>
    <col min="11031" max="11031" width="1.42578125" style="18" customWidth="1"/>
    <col min="11032" max="11032" width="5.42578125" style="18" customWidth="1"/>
    <col min="11033" max="11033" width="17.5703125" style="18" customWidth="1"/>
    <col min="11034" max="11034" width="9.140625" style="18"/>
    <col min="11035" max="11035" width="11.85546875" style="18" bestFit="1" customWidth="1"/>
    <col min="11036" max="11264" width="9.140625" style="18"/>
    <col min="11265" max="11265" width="0.85546875" style="18" customWidth="1"/>
    <col min="11266" max="11266" width="1.42578125" style="18" customWidth="1"/>
    <col min="11267" max="11267" width="0.5703125" style="18" customWidth="1"/>
    <col min="11268" max="11268" width="0.42578125" style="18" customWidth="1"/>
    <col min="11269" max="11269" width="1.5703125" style="18" customWidth="1"/>
    <col min="11270" max="11270" width="0.85546875" style="18" customWidth="1"/>
    <col min="11271" max="11271" width="1.42578125" style="18" customWidth="1"/>
    <col min="11272" max="11272" width="12.5703125" style="18" customWidth="1"/>
    <col min="11273" max="11273" width="0.7109375" style="18" customWidth="1"/>
    <col min="11274" max="11274" width="0.5703125" style="18" customWidth="1"/>
    <col min="11275" max="11275" width="11.140625" style="18" customWidth="1"/>
    <col min="11276" max="11276" width="1.5703125" style="18" customWidth="1"/>
    <col min="11277" max="11277" width="0.28515625" style="18" customWidth="1"/>
    <col min="11278" max="11278" width="16.42578125" style="18" customWidth="1"/>
    <col min="11279" max="11279" width="12.140625" style="18" customWidth="1"/>
    <col min="11280" max="11280" width="3.28515625" style="18" customWidth="1"/>
    <col min="11281" max="11281" width="4.85546875" style="18" customWidth="1"/>
    <col min="11282" max="11282" width="1.5703125" style="18" customWidth="1"/>
    <col min="11283" max="11283" width="0.28515625" style="18" customWidth="1"/>
    <col min="11284" max="11284" width="3.5703125" style="18" customWidth="1"/>
    <col min="11285" max="11285" width="4.42578125" style="18" customWidth="1"/>
    <col min="11286" max="11286" width="2.85546875" style="18" customWidth="1"/>
    <col min="11287" max="11287" width="1.42578125" style="18" customWidth="1"/>
    <col min="11288" max="11288" width="5.42578125" style="18" customWidth="1"/>
    <col min="11289" max="11289" width="17.5703125" style="18" customWidth="1"/>
    <col min="11290" max="11290" width="9.140625" style="18"/>
    <col min="11291" max="11291" width="11.85546875" style="18" bestFit="1" customWidth="1"/>
    <col min="11292" max="11520" width="9.140625" style="18"/>
    <col min="11521" max="11521" width="0.85546875" style="18" customWidth="1"/>
    <col min="11522" max="11522" width="1.42578125" style="18" customWidth="1"/>
    <col min="11523" max="11523" width="0.5703125" style="18" customWidth="1"/>
    <col min="11524" max="11524" width="0.42578125" style="18" customWidth="1"/>
    <col min="11525" max="11525" width="1.5703125" style="18" customWidth="1"/>
    <col min="11526" max="11526" width="0.85546875" style="18" customWidth="1"/>
    <col min="11527" max="11527" width="1.42578125" style="18" customWidth="1"/>
    <col min="11528" max="11528" width="12.5703125" style="18" customWidth="1"/>
    <col min="11529" max="11529" width="0.7109375" style="18" customWidth="1"/>
    <col min="11530" max="11530" width="0.5703125" style="18" customWidth="1"/>
    <col min="11531" max="11531" width="11.140625" style="18" customWidth="1"/>
    <col min="11532" max="11532" width="1.5703125" style="18" customWidth="1"/>
    <col min="11533" max="11533" width="0.28515625" style="18" customWidth="1"/>
    <col min="11534" max="11534" width="16.42578125" style="18" customWidth="1"/>
    <col min="11535" max="11535" width="12.140625" style="18" customWidth="1"/>
    <col min="11536" max="11536" width="3.28515625" style="18" customWidth="1"/>
    <col min="11537" max="11537" width="4.85546875" style="18" customWidth="1"/>
    <col min="11538" max="11538" width="1.5703125" style="18" customWidth="1"/>
    <col min="11539" max="11539" width="0.28515625" style="18" customWidth="1"/>
    <col min="11540" max="11540" width="3.5703125" style="18" customWidth="1"/>
    <col min="11541" max="11541" width="4.42578125" style="18" customWidth="1"/>
    <col min="11542" max="11542" width="2.85546875" style="18" customWidth="1"/>
    <col min="11543" max="11543" width="1.42578125" style="18" customWidth="1"/>
    <col min="11544" max="11544" width="5.42578125" style="18" customWidth="1"/>
    <col min="11545" max="11545" width="17.5703125" style="18" customWidth="1"/>
    <col min="11546" max="11546" width="9.140625" style="18"/>
    <col min="11547" max="11547" width="11.85546875" style="18" bestFit="1" customWidth="1"/>
    <col min="11548" max="11776" width="9.140625" style="18"/>
    <col min="11777" max="11777" width="0.85546875" style="18" customWidth="1"/>
    <col min="11778" max="11778" width="1.42578125" style="18" customWidth="1"/>
    <col min="11779" max="11779" width="0.5703125" style="18" customWidth="1"/>
    <col min="11780" max="11780" width="0.42578125" style="18" customWidth="1"/>
    <col min="11781" max="11781" width="1.5703125" style="18" customWidth="1"/>
    <col min="11782" max="11782" width="0.85546875" style="18" customWidth="1"/>
    <col min="11783" max="11783" width="1.42578125" style="18" customWidth="1"/>
    <col min="11784" max="11784" width="12.5703125" style="18" customWidth="1"/>
    <col min="11785" max="11785" width="0.7109375" style="18" customWidth="1"/>
    <col min="11786" max="11786" width="0.5703125" style="18" customWidth="1"/>
    <col min="11787" max="11787" width="11.140625" style="18" customWidth="1"/>
    <col min="11788" max="11788" width="1.5703125" style="18" customWidth="1"/>
    <col min="11789" max="11789" width="0.28515625" style="18" customWidth="1"/>
    <col min="11790" max="11790" width="16.42578125" style="18" customWidth="1"/>
    <col min="11791" max="11791" width="12.140625" style="18" customWidth="1"/>
    <col min="11792" max="11792" width="3.28515625" style="18" customWidth="1"/>
    <col min="11793" max="11793" width="4.85546875" style="18" customWidth="1"/>
    <col min="11794" max="11794" width="1.5703125" style="18" customWidth="1"/>
    <col min="11795" max="11795" width="0.28515625" style="18" customWidth="1"/>
    <col min="11796" max="11796" width="3.5703125" style="18" customWidth="1"/>
    <col min="11797" max="11797" width="4.42578125" style="18" customWidth="1"/>
    <col min="11798" max="11798" width="2.85546875" style="18" customWidth="1"/>
    <col min="11799" max="11799" width="1.42578125" style="18" customWidth="1"/>
    <col min="11800" max="11800" width="5.42578125" style="18" customWidth="1"/>
    <col min="11801" max="11801" width="17.5703125" style="18" customWidth="1"/>
    <col min="11802" max="11802" width="9.140625" style="18"/>
    <col min="11803" max="11803" width="11.85546875" style="18" bestFit="1" customWidth="1"/>
    <col min="11804" max="12032" width="9.140625" style="18"/>
    <col min="12033" max="12033" width="0.85546875" style="18" customWidth="1"/>
    <col min="12034" max="12034" width="1.42578125" style="18" customWidth="1"/>
    <col min="12035" max="12035" width="0.5703125" style="18" customWidth="1"/>
    <col min="12036" max="12036" width="0.42578125" style="18" customWidth="1"/>
    <col min="12037" max="12037" width="1.5703125" style="18" customWidth="1"/>
    <col min="12038" max="12038" width="0.85546875" style="18" customWidth="1"/>
    <col min="12039" max="12039" width="1.42578125" style="18" customWidth="1"/>
    <col min="12040" max="12040" width="12.5703125" style="18" customWidth="1"/>
    <col min="12041" max="12041" width="0.7109375" style="18" customWidth="1"/>
    <col min="12042" max="12042" width="0.5703125" style="18" customWidth="1"/>
    <col min="12043" max="12043" width="11.140625" style="18" customWidth="1"/>
    <col min="12044" max="12044" width="1.5703125" style="18" customWidth="1"/>
    <col min="12045" max="12045" width="0.28515625" style="18" customWidth="1"/>
    <col min="12046" max="12046" width="16.42578125" style="18" customWidth="1"/>
    <col min="12047" max="12047" width="12.140625" style="18" customWidth="1"/>
    <col min="12048" max="12048" width="3.28515625" style="18" customWidth="1"/>
    <col min="12049" max="12049" width="4.85546875" style="18" customWidth="1"/>
    <col min="12050" max="12050" width="1.5703125" style="18" customWidth="1"/>
    <col min="12051" max="12051" width="0.28515625" style="18" customWidth="1"/>
    <col min="12052" max="12052" width="3.5703125" style="18" customWidth="1"/>
    <col min="12053" max="12053" width="4.42578125" style="18" customWidth="1"/>
    <col min="12054" max="12054" width="2.85546875" style="18" customWidth="1"/>
    <col min="12055" max="12055" width="1.42578125" style="18" customWidth="1"/>
    <col min="12056" max="12056" width="5.42578125" style="18" customWidth="1"/>
    <col min="12057" max="12057" width="17.5703125" style="18" customWidth="1"/>
    <col min="12058" max="12058" width="9.140625" style="18"/>
    <col min="12059" max="12059" width="11.85546875" style="18" bestFit="1" customWidth="1"/>
    <col min="12060" max="12288" width="9.140625" style="18"/>
    <col min="12289" max="12289" width="0.85546875" style="18" customWidth="1"/>
    <col min="12290" max="12290" width="1.42578125" style="18" customWidth="1"/>
    <col min="12291" max="12291" width="0.5703125" style="18" customWidth="1"/>
    <col min="12292" max="12292" width="0.42578125" style="18" customWidth="1"/>
    <col min="12293" max="12293" width="1.5703125" style="18" customWidth="1"/>
    <col min="12294" max="12294" width="0.85546875" style="18" customWidth="1"/>
    <col min="12295" max="12295" width="1.42578125" style="18" customWidth="1"/>
    <col min="12296" max="12296" width="12.5703125" style="18" customWidth="1"/>
    <col min="12297" max="12297" width="0.7109375" style="18" customWidth="1"/>
    <col min="12298" max="12298" width="0.5703125" style="18" customWidth="1"/>
    <col min="12299" max="12299" width="11.140625" style="18" customWidth="1"/>
    <col min="12300" max="12300" width="1.5703125" style="18" customWidth="1"/>
    <col min="12301" max="12301" width="0.28515625" style="18" customWidth="1"/>
    <col min="12302" max="12302" width="16.42578125" style="18" customWidth="1"/>
    <col min="12303" max="12303" width="12.140625" style="18" customWidth="1"/>
    <col min="12304" max="12304" width="3.28515625" style="18" customWidth="1"/>
    <col min="12305" max="12305" width="4.85546875" style="18" customWidth="1"/>
    <col min="12306" max="12306" width="1.5703125" style="18" customWidth="1"/>
    <col min="12307" max="12307" width="0.28515625" style="18" customWidth="1"/>
    <col min="12308" max="12308" width="3.5703125" style="18" customWidth="1"/>
    <col min="12309" max="12309" width="4.42578125" style="18" customWidth="1"/>
    <col min="12310" max="12310" width="2.85546875" style="18" customWidth="1"/>
    <col min="12311" max="12311" width="1.42578125" style="18" customWidth="1"/>
    <col min="12312" max="12312" width="5.42578125" style="18" customWidth="1"/>
    <col min="12313" max="12313" width="17.5703125" style="18" customWidth="1"/>
    <col min="12314" max="12314" width="9.140625" style="18"/>
    <col min="12315" max="12315" width="11.85546875" style="18" bestFit="1" customWidth="1"/>
    <col min="12316" max="12544" width="9.140625" style="18"/>
    <col min="12545" max="12545" width="0.85546875" style="18" customWidth="1"/>
    <col min="12546" max="12546" width="1.42578125" style="18" customWidth="1"/>
    <col min="12547" max="12547" width="0.5703125" style="18" customWidth="1"/>
    <col min="12548" max="12548" width="0.42578125" style="18" customWidth="1"/>
    <col min="12549" max="12549" width="1.5703125" style="18" customWidth="1"/>
    <col min="12550" max="12550" width="0.85546875" style="18" customWidth="1"/>
    <col min="12551" max="12551" width="1.42578125" style="18" customWidth="1"/>
    <col min="12552" max="12552" width="12.5703125" style="18" customWidth="1"/>
    <col min="12553" max="12553" width="0.7109375" style="18" customWidth="1"/>
    <col min="12554" max="12554" width="0.5703125" style="18" customWidth="1"/>
    <col min="12555" max="12555" width="11.140625" style="18" customWidth="1"/>
    <col min="12556" max="12556" width="1.5703125" style="18" customWidth="1"/>
    <col min="12557" max="12557" width="0.28515625" style="18" customWidth="1"/>
    <col min="12558" max="12558" width="16.42578125" style="18" customWidth="1"/>
    <col min="12559" max="12559" width="12.140625" style="18" customWidth="1"/>
    <col min="12560" max="12560" width="3.28515625" style="18" customWidth="1"/>
    <col min="12561" max="12561" width="4.85546875" style="18" customWidth="1"/>
    <col min="12562" max="12562" width="1.5703125" style="18" customWidth="1"/>
    <col min="12563" max="12563" width="0.28515625" style="18" customWidth="1"/>
    <col min="12564" max="12564" width="3.5703125" style="18" customWidth="1"/>
    <col min="12565" max="12565" width="4.42578125" style="18" customWidth="1"/>
    <col min="12566" max="12566" width="2.85546875" style="18" customWidth="1"/>
    <col min="12567" max="12567" width="1.42578125" style="18" customWidth="1"/>
    <col min="12568" max="12568" width="5.42578125" style="18" customWidth="1"/>
    <col min="12569" max="12569" width="17.5703125" style="18" customWidth="1"/>
    <col min="12570" max="12570" width="9.140625" style="18"/>
    <col min="12571" max="12571" width="11.85546875" style="18" bestFit="1" customWidth="1"/>
    <col min="12572" max="12800" width="9.140625" style="18"/>
    <col min="12801" max="12801" width="0.85546875" style="18" customWidth="1"/>
    <col min="12802" max="12802" width="1.42578125" style="18" customWidth="1"/>
    <col min="12803" max="12803" width="0.5703125" style="18" customWidth="1"/>
    <col min="12804" max="12804" width="0.42578125" style="18" customWidth="1"/>
    <col min="12805" max="12805" width="1.5703125" style="18" customWidth="1"/>
    <col min="12806" max="12806" width="0.85546875" style="18" customWidth="1"/>
    <col min="12807" max="12807" width="1.42578125" style="18" customWidth="1"/>
    <col min="12808" max="12808" width="12.5703125" style="18" customWidth="1"/>
    <col min="12809" max="12809" width="0.7109375" style="18" customWidth="1"/>
    <col min="12810" max="12810" width="0.5703125" style="18" customWidth="1"/>
    <col min="12811" max="12811" width="11.140625" style="18" customWidth="1"/>
    <col min="12812" max="12812" width="1.5703125" style="18" customWidth="1"/>
    <col min="12813" max="12813" width="0.28515625" style="18" customWidth="1"/>
    <col min="12814" max="12814" width="16.42578125" style="18" customWidth="1"/>
    <col min="12815" max="12815" width="12.140625" style="18" customWidth="1"/>
    <col min="12816" max="12816" width="3.28515625" style="18" customWidth="1"/>
    <col min="12817" max="12817" width="4.85546875" style="18" customWidth="1"/>
    <col min="12818" max="12818" width="1.5703125" style="18" customWidth="1"/>
    <col min="12819" max="12819" width="0.28515625" style="18" customWidth="1"/>
    <col min="12820" max="12820" width="3.5703125" style="18" customWidth="1"/>
    <col min="12821" max="12821" width="4.42578125" style="18" customWidth="1"/>
    <col min="12822" max="12822" width="2.85546875" style="18" customWidth="1"/>
    <col min="12823" max="12823" width="1.42578125" style="18" customWidth="1"/>
    <col min="12824" max="12824" width="5.42578125" style="18" customWidth="1"/>
    <col min="12825" max="12825" width="17.5703125" style="18" customWidth="1"/>
    <col min="12826" max="12826" width="9.140625" style="18"/>
    <col min="12827" max="12827" width="11.85546875" style="18" bestFit="1" customWidth="1"/>
    <col min="12828" max="13056" width="9.140625" style="18"/>
    <col min="13057" max="13057" width="0.85546875" style="18" customWidth="1"/>
    <col min="13058" max="13058" width="1.42578125" style="18" customWidth="1"/>
    <col min="13059" max="13059" width="0.5703125" style="18" customWidth="1"/>
    <col min="13060" max="13060" width="0.42578125" style="18" customWidth="1"/>
    <col min="13061" max="13061" width="1.5703125" style="18" customWidth="1"/>
    <col min="13062" max="13062" width="0.85546875" style="18" customWidth="1"/>
    <col min="13063" max="13063" width="1.42578125" style="18" customWidth="1"/>
    <col min="13064" max="13064" width="12.5703125" style="18" customWidth="1"/>
    <col min="13065" max="13065" width="0.7109375" style="18" customWidth="1"/>
    <col min="13066" max="13066" width="0.5703125" style="18" customWidth="1"/>
    <col min="13067" max="13067" width="11.140625" style="18" customWidth="1"/>
    <col min="13068" max="13068" width="1.5703125" style="18" customWidth="1"/>
    <col min="13069" max="13069" width="0.28515625" style="18" customWidth="1"/>
    <col min="13070" max="13070" width="16.42578125" style="18" customWidth="1"/>
    <col min="13071" max="13071" width="12.140625" style="18" customWidth="1"/>
    <col min="13072" max="13072" width="3.28515625" style="18" customWidth="1"/>
    <col min="13073" max="13073" width="4.85546875" style="18" customWidth="1"/>
    <col min="13074" max="13074" width="1.5703125" style="18" customWidth="1"/>
    <col min="13075" max="13075" width="0.28515625" style="18" customWidth="1"/>
    <col min="13076" max="13076" width="3.5703125" style="18" customWidth="1"/>
    <col min="13077" max="13077" width="4.42578125" style="18" customWidth="1"/>
    <col min="13078" max="13078" width="2.85546875" style="18" customWidth="1"/>
    <col min="13079" max="13079" width="1.42578125" style="18" customWidth="1"/>
    <col min="13080" max="13080" width="5.42578125" style="18" customWidth="1"/>
    <col min="13081" max="13081" width="17.5703125" style="18" customWidth="1"/>
    <col min="13082" max="13082" width="9.140625" style="18"/>
    <col min="13083" max="13083" width="11.85546875" style="18" bestFit="1" customWidth="1"/>
    <col min="13084" max="13312" width="9.140625" style="18"/>
    <col min="13313" max="13313" width="0.85546875" style="18" customWidth="1"/>
    <col min="13314" max="13314" width="1.42578125" style="18" customWidth="1"/>
    <col min="13315" max="13315" width="0.5703125" style="18" customWidth="1"/>
    <col min="13316" max="13316" width="0.42578125" style="18" customWidth="1"/>
    <col min="13317" max="13317" width="1.5703125" style="18" customWidth="1"/>
    <col min="13318" max="13318" width="0.85546875" style="18" customWidth="1"/>
    <col min="13319" max="13319" width="1.42578125" style="18" customWidth="1"/>
    <col min="13320" max="13320" width="12.5703125" style="18" customWidth="1"/>
    <col min="13321" max="13321" width="0.7109375" style="18" customWidth="1"/>
    <col min="13322" max="13322" width="0.5703125" style="18" customWidth="1"/>
    <col min="13323" max="13323" width="11.140625" style="18" customWidth="1"/>
    <col min="13324" max="13324" width="1.5703125" style="18" customWidth="1"/>
    <col min="13325" max="13325" width="0.28515625" style="18" customWidth="1"/>
    <col min="13326" max="13326" width="16.42578125" style="18" customWidth="1"/>
    <col min="13327" max="13327" width="12.140625" style="18" customWidth="1"/>
    <col min="13328" max="13328" width="3.28515625" style="18" customWidth="1"/>
    <col min="13329" max="13329" width="4.85546875" style="18" customWidth="1"/>
    <col min="13330" max="13330" width="1.5703125" style="18" customWidth="1"/>
    <col min="13331" max="13331" width="0.28515625" style="18" customWidth="1"/>
    <col min="13332" max="13332" width="3.5703125" style="18" customWidth="1"/>
    <col min="13333" max="13333" width="4.42578125" style="18" customWidth="1"/>
    <col min="13334" max="13334" width="2.85546875" style="18" customWidth="1"/>
    <col min="13335" max="13335" width="1.42578125" style="18" customWidth="1"/>
    <col min="13336" max="13336" width="5.42578125" style="18" customWidth="1"/>
    <col min="13337" max="13337" width="17.5703125" style="18" customWidth="1"/>
    <col min="13338" max="13338" width="9.140625" style="18"/>
    <col min="13339" max="13339" width="11.85546875" style="18" bestFit="1" customWidth="1"/>
    <col min="13340" max="13568" width="9.140625" style="18"/>
    <col min="13569" max="13569" width="0.85546875" style="18" customWidth="1"/>
    <col min="13570" max="13570" width="1.42578125" style="18" customWidth="1"/>
    <col min="13571" max="13571" width="0.5703125" style="18" customWidth="1"/>
    <col min="13572" max="13572" width="0.42578125" style="18" customWidth="1"/>
    <col min="13573" max="13573" width="1.5703125" style="18" customWidth="1"/>
    <col min="13574" max="13574" width="0.85546875" style="18" customWidth="1"/>
    <col min="13575" max="13575" width="1.42578125" style="18" customWidth="1"/>
    <col min="13576" max="13576" width="12.5703125" style="18" customWidth="1"/>
    <col min="13577" max="13577" width="0.7109375" style="18" customWidth="1"/>
    <col min="13578" max="13578" width="0.5703125" style="18" customWidth="1"/>
    <col min="13579" max="13579" width="11.140625" style="18" customWidth="1"/>
    <col min="13580" max="13580" width="1.5703125" style="18" customWidth="1"/>
    <col min="13581" max="13581" width="0.28515625" style="18" customWidth="1"/>
    <col min="13582" max="13582" width="16.42578125" style="18" customWidth="1"/>
    <col min="13583" max="13583" width="12.140625" style="18" customWidth="1"/>
    <col min="13584" max="13584" width="3.28515625" style="18" customWidth="1"/>
    <col min="13585" max="13585" width="4.85546875" style="18" customWidth="1"/>
    <col min="13586" max="13586" width="1.5703125" style="18" customWidth="1"/>
    <col min="13587" max="13587" width="0.28515625" style="18" customWidth="1"/>
    <col min="13588" max="13588" width="3.5703125" style="18" customWidth="1"/>
    <col min="13589" max="13589" width="4.42578125" style="18" customWidth="1"/>
    <col min="13590" max="13590" width="2.85546875" style="18" customWidth="1"/>
    <col min="13591" max="13591" width="1.42578125" style="18" customWidth="1"/>
    <col min="13592" max="13592" width="5.42578125" style="18" customWidth="1"/>
    <col min="13593" max="13593" width="17.5703125" style="18" customWidth="1"/>
    <col min="13594" max="13594" width="9.140625" style="18"/>
    <col min="13595" max="13595" width="11.85546875" style="18" bestFit="1" customWidth="1"/>
    <col min="13596" max="13824" width="9.140625" style="18"/>
    <col min="13825" max="13825" width="0.85546875" style="18" customWidth="1"/>
    <col min="13826" max="13826" width="1.42578125" style="18" customWidth="1"/>
    <col min="13827" max="13827" width="0.5703125" style="18" customWidth="1"/>
    <col min="13828" max="13828" width="0.42578125" style="18" customWidth="1"/>
    <col min="13829" max="13829" width="1.5703125" style="18" customWidth="1"/>
    <col min="13830" max="13830" width="0.85546875" style="18" customWidth="1"/>
    <col min="13831" max="13831" width="1.42578125" style="18" customWidth="1"/>
    <col min="13832" max="13832" width="12.5703125" style="18" customWidth="1"/>
    <col min="13833" max="13833" width="0.7109375" style="18" customWidth="1"/>
    <col min="13834" max="13834" width="0.5703125" style="18" customWidth="1"/>
    <col min="13835" max="13835" width="11.140625" style="18" customWidth="1"/>
    <col min="13836" max="13836" width="1.5703125" style="18" customWidth="1"/>
    <col min="13837" max="13837" width="0.28515625" style="18" customWidth="1"/>
    <col min="13838" max="13838" width="16.42578125" style="18" customWidth="1"/>
    <col min="13839" max="13839" width="12.140625" style="18" customWidth="1"/>
    <col min="13840" max="13840" width="3.28515625" style="18" customWidth="1"/>
    <col min="13841" max="13841" width="4.85546875" style="18" customWidth="1"/>
    <col min="13842" max="13842" width="1.5703125" style="18" customWidth="1"/>
    <col min="13843" max="13843" width="0.28515625" style="18" customWidth="1"/>
    <col min="13844" max="13844" width="3.5703125" style="18" customWidth="1"/>
    <col min="13845" max="13845" width="4.42578125" style="18" customWidth="1"/>
    <col min="13846" max="13846" width="2.85546875" style="18" customWidth="1"/>
    <col min="13847" max="13847" width="1.42578125" style="18" customWidth="1"/>
    <col min="13848" max="13848" width="5.42578125" style="18" customWidth="1"/>
    <col min="13849" max="13849" width="17.5703125" style="18" customWidth="1"/>
    <col min="13850" max="13850" width="9.140625" style="18"/>
    <col min="13851" max="13851" width="11.85546875" style="18" bestFit="1" customWidth="1"/>
    <col min="13852" max="14080" width="9.140625" style="18"/>
    <col min="14081" max="14081" width="0.85546875" style="18" customWidth="1"/>
    <col min="14082" max="14082" width="1.42578125" style="18" customWidth="1"/>
    <col min="14083" max="14083" width="0.5703125" style="18" customWidth="1"/>
    <col min="14084" max="14084" width="0.42578125" style="18" customWidth="1"/>
    <col min="14085" max="14085" width="1.5703125" style="18" customWidth="1"/>
    <col min="14086" max="14086" width="0.85546875" style="18" customWidth="1"/>
    <col min="14087" max="14087" width="1.42578125" style="18" customWidth="1"/>
    <col min="14088" max="14088" width="12.5703125" style="18" customWidth="1"/>
    <col min="14089" max="14089" width="0.7109375" style="18" customWidth="1"/>
    <col min="14090" max="14090" width="0.5703125" style="18" customWidth="1"/>
    <col min="14091" max="14091" width="11.140625" style="18" customWidth="1"/>
    <col min="14092" max="14092" width="1.5703125" style="18" customWidth="1"/>
    <col min="14093" max="14093" width="0.28515625" style="18" customWidth="1"/>
    <col min="14094" max="14094" width="16.42578125" style="18" customWidth="1"/>
    <col min="14095" max="14095" width="12.140625" style="18" customWidth="1"/>
    <col min="14096" max="14096" width="3.28515625" style="18" customWidth="1"/>
    <col min="14097" max="14097" width="4.85546875" style="18" customWidth="1"/>
    <col min="14098" max="14098" width="1.5703125" style="18" customWidth="1"/>
    <col min="14099" max="14099" width="0.28515625" style="18" customWidth="1"/>
    <col min="14100" max="14100" width="3.5703125" style="18" customWidth="1"/>
    <col min="14101" max="14101" width="4.42578125" style="18" customWidth="1"/>
    <col min="14102" max="14102" width="2.85546875" style="18" customWidth="1"/>
    <col min="14103" max="14103" width="1.42578125" style="18" customWidth="1"/>
    <col min="14104" max="14104" width="5.42578125" style="18" customWidth="1"/>
    <col min="14105" max="14105" width="17.5703125" style="18" customWidth="1"/>
    <col min="14106" max="14106" width="9.140625" style="18"/>
    <col min="14107" max="14107" width="11.85546875" style="18" bestFit="1" customWidth="1"/>
    <col min="14108" max="14336" width="9.140625" style="18"/>
    <col min="14337" max="14337" width="0.85546875" style="18" customWidth="1"/>
    <col min="14338" max="14338" width="1.42578125" style="18" customWidth="1"/>
    <col min="14339" max="14339" width="0.5703125" style="18" customWidth="1"/>
    <col min="14340" max="14340" width="0.42578125" style="18" customWidth="1"/>
    <col min="14341" max="14341" width="1.5703125" style="18" customWidth="1"/>
    <col min="14342" max="14342" width="0.85546875" style="18" customWidth="1"/>
    <col min="14343" max="14343" width="1.42578125" style="18" customWidth="1"/>
    <col min="14344" max="14344" width="12.5703125" style="18" customWidth="1"/>
    <col min="14345" max="14345" width="0.7109375" style="18" customWidth="1"/>
    <col min="14346" max="14346" width="0.5703125" style="18" customWidth="1"/>
    <col min="14347" max="14347" width="11.140625" style="18" customWidth="1"/>
    <col min="14348" max="14348" width="1.5703125" style="18" customWidth="1"/>
    <col min="14349" max="14349" width="0.28515625" style="18" customWidth="1"/>
    <col min="14350" max="14350" width="16.42578125" style="18" customWidth="1"/>
    <col min="14351" max="14351" width="12.140625" style="18" customWidth="1"/>
    <col min="14352" max="14352" width="3.28515625" style="18" customWidth="1"/>
    <col min="14353" max="14353" width="4.85546875" style="18" customWidth="1"/>
    <col min="14354" max="14354" width="1.5703125" style="18" customWidth="1"/>
    <col min="14355" max="14355" width="0.28515625" style="18" customWidth="1"/>
    <col min="14356" max="14356" width="3.5703125" style="18" customWidth="1"/>
    <col min="14357" max="14357" width="4.42578125" style="18" customWidth="1"/>
    <col min="14358" max="14358" width="2.85546875" style="18" customWidth="1"/>
    <col min="14359" max="14359" width="1.42578125" style="18" customWidth="1"/>
    <col min="14360" max="14360" width="5.42578125" style="18" customWidth="1"/>
    <col min="14361" max="14361" width="17.5703125" style="18" customWidth="1"/>
    <col min="14362" max="14362" width="9.140625" style="18"/>
    <col min="14363" max="14363" width="11.85546875" style="18" bestFit="1" customWidth="1"/>
    <col min="14364" max="14592" width="9.140625" style="18"/>
    <col min="14593" max="14593" width="0.85546875" style="18" customWidth="1"/>
    <col min="14594" max="14594" width="1.42578125" style="18" customWidth="1"/>
    <col min="14595" max="14595" width="0.5703125" style="18" customWidth="1"/>
    <col min="14596" max="14596" width="0.42578125" style="18" customWidth="1"/>
    <col min="14597" max="14597" width="1.5703125" style="18" customWidth="1"/>
    <col min="14598" max="14598" width="0.85546875" style="18" customWidth="1"/>
    <col min="14599" max="14599" width="1.42578125" style="18" customWidth="1"/>
    <col min="14600" max="14600" width="12.5703125" style="18" customWidth="1"/>
    <col min="14601" max="14601" width="0.7109375" style="18" customWidth="1"/>
    <col min="14602" max="14602" width="0.5703125" style="18" customWidth="1"/>
    <col min="14603" max="14603" width="11.140625" style="18" customWidth="1"/>
    <col min="14604" max="14604" width="1.5703125" style="18" customWidth="1"/>
    <col min="14605" max="14605" width="0.28515625" style="18" customWidth="1"/>
    <col min="14606" max="14606" width="16.42578125" style="18" customWidth="1"/>
    <col min="14607" max="14607" width="12.140625" style="18" customWidth="1"/>
    <col min="14608" max="14608" width="3.28515625" style="18" customWidth="1"/>
    <col min="14609" max="14609" width="4.85546875" style="18" customWidth="1"/>
    <col min="14610" max="14610" width="1.5703125" style="18" customWidth="1"/>
    <col min="14611" max="14611" width="0.28515625" style="18" customWidth="1"/>
    <col min="14612" max="14612" width="3.5703125" style="18" customWidth="1"/>
    <col min="14613" max="14613" width="4.42578125" style="18" customWidth="1"/>
    <col min="14614" max="14614" width="2.85546875" style="18" customWidth="1"/>
    <col min="14615" max="14615" width="1.42578125" style="18" customWidth="1"/>
    <col min="14616" max="14616" width="5.42578125" style="18" customWidth="1"/>
    <col min="14617" max="14617" width="17.5703125" style="18" customWidth="1"/>
    <col min="14618" max="14618" width="9.140625" style="18"/>
    <col min="14619" max="14619" width="11.85546875" style="18" bestFit="1" customWidth="1"/>
    <col min="14620" max="14848" width="9.140625" style="18"/>
    <col min="14849" max="14849" width="0.85546875" style="18" customWidth="1"/>
    <col min="14850" max="14850" width="1.42578125" style="18" customWidth="1"/>
    <col min="14851" max="14851" width="0.5703125" style="18" customWidth="1"/>
    <col min="14852" max="14852" width="0.42578125" style="18" customWidth="1"/>
    <col min="14853" max="14853" width="1.5703125" style="18" customWidth="1"/>
    <col min="14854" max="14854" width="0.85546875" style="18" customWidth="1"/>
    <col min="14855" max="14855" width="1.42578125" style="18" customWidth="1"/>
    <col min="14856" max="14856" width="12.5703125" style="18" customWidth="1"/>
    <col min="14857" max="14857" width="0.7109375" style="18" customWidth="1"/>
    <col min="14858" max="14858" width="0.5703125" style="18" customWidth="1"/>
    <col min="14859" max="14859" width="11.140625" style="18" customWidth="1"/>
    <col min="14860" max="14860" width="1.5703125" style="18" customWidth="1"/>
    <col min="14861" max="14861" width="0.28515625" style="18" customWidth="1"/>
    <col min="14862" max="14862" width="16.42578125" style="18" customWidth="1"/>
    <col min="14863" max="14863" width="12.140625" style="18" customWidth="1"/>
    <col min="14864" max="14864" width="3.28515625" style="18" customWidth="1"/>
    <col min="14865" max="14865" width="4.85546875" style="18" customWidth="1"/>
    <col min="14866" max="14866" width="1.5703125" style="18" customWidth="1"/>
    <col min="14867" max="14867" width="0.28515625" style="18" customWidth="1"/>
    <col min="14868" max="14868" width="3.5703125" style="18" customWidth="1"/>
    <col min="14869" max="14869" width="4.42578125" style="18" customWidth="1"/>
    <col min="14870" max="14870" width="2.85546875" style="18" customWidth="1"/>
    <col min="14871" max="14871" width="1.42578125" style="18" customWidth="1"/>
    <col min="14872" max="14872" width="5.42578125" style="18" customWidth="1"/>
    <col min="14873" max="14873" width="17.5703125" style="18" customWidth="1"/>
    <col min="14874" max="14874" width="9.140625" style="18"/>
    <col min="14875" max="14875" width="11.85546875" style="18" bestFit="1" customWidth="1"/>
    <col min="14876" max="15104" width="9.140625" style="18"/>
    <col min="15105" max="15105" width="0.85546875" style="18" customWidth="1"/>
    <col min="15106" max="15106" width="1.42578125" style="18" customWidth="1"/>
    <col min="15107" max="15107" width="0.5703125" style="18" customWidth="1"/>
    <col min="15108" max="15108" width="0.42578125" style="18" customWidth="1"/>
    <col min="15109" max="15109" width="1.5703125" style="18" customWidth="1"/>
    <col min="15110" max="15110" width="0.85546875" style="18" customWidth="1"/>
    <col min="15111" max="15111" width="1.42578125" style="18" customWidth="1"/>
    <col min="15112" max="15112" width="12.5703125" style="18" customWidth="1"/>
    <col min="15113" max="15113" width="0.7109375" style="18" customWidth="1"/>
    <col min="15114" max="15114" width="0.5703125" style="18" customWidth="1"/>
    <col min="15115" max="15115" width="11.140625" style="18" customWidth="1"/>
    <col min="15116" max="15116" width="1.5703125" style="18" customWidth="1"/>
    <col min="15117" max="15117" width="0.28515625" style="18" customWidth="1"/>
    <col min="15118" max="15118" width="16.42578125" style="18" customWidth="1"/>
    <col min="15119" max="15119" width="12.140625" style="18" customWidth="1"/>
    <col min="15120" max="15120" width="3.28515625" style="18" customWidth="1"/>
    <col min="15121" max="15121" width="4.85546875" style="18" customWidth="1"/>
    <col min="15122" max="15122" width="1.5703125" style="18" customWidth="1"/>
    <col min="15123" max="15123" width="0.28515625" style="18" customWidth="1"/>
    <col min="15124" max="15124" width="3.5703125" style="18" customWidth="1"/>
    <col min="15125" max="15125" width="4.42578125" style="18" customWidth="1"/>
    <col min="15126" max="15126" width="2.85546875" style="18" customWidth="1"/>
    <col min="15127" max="15127" width="1.42578125" style="18" customWidth="1"/>
    <col min="15128" max="15128" width="5.42578125" style="18" customWidth="1"/>
    <col min="15129" max="15129" width="17.5703125" style="18" customWidth="1"/>
    <col min="15130" max="15130" width="9.140625" style="18"/>
    <col min="15131" max="15131" width="11.85546875" style="18" bestFit="1" customWidth="1"/>
    <col min="15132" max="15360" width="9.140625" style="18"/>
    <col min="15361" max="15361" width="0.85546875" style="18" customWidth="1"/>
    <col min="15362" max="15362" width="1.42578125" style="18" customWidth="1"/>
    <col min="15363" max="15363" width="0.5703125" style="18" customWidth="1"/>
    <col min="15364" max="15364" width="0.42578125" style="18" customWidth="1"/>
    <col min="15365" max="15365" width="1.5703125" style="18" customWidth="1"/>
    <col min="15366" max="15366" width="0.85546875" style="18" customWidth="1"/>
    <col min="15367" max="15367" width="1.42578125" style="18" customWidth="1"/>
    <col min="15368" max="15368" width="12.5703125" style="18" customWidth="1"/>
    <col min="15369" max="15369" width="0.7109375" style="18" customWidth="1"/>
    <col min="15370" max="15370" width="0.5703125" style="18" customWidth="1"/>
    <col min="15371" max="15371" width="11.140625" style="18" customWidth="1"/>
    <col min="15372" max="15372" width="1.5703125" style="18" customWidth="1"/>
    <col min="15373" max="15373" width="0.28515625" style="18" customWidth="1"/>
    <col min="15374" max="15374" width="16.42578125" style="18" customWidth="1"/>
    <col min="15375" max="15375" width="12.140625" style="18" customWidth="1"/>
    <col min="15376" max="15376" width="3.28515625" style="18" customWidth="1"/>
    <col min="15377" max="15377" width="4.85546875" style="18" customWidth="1"/>
    <col min="15378" max="15378" width="1.5703125" style="18" customWidth="1"/>
    <col min="15379" max="15379" width="0.28515625" style="18" customWidth="1"/>
    <col min="15380" max="15380" width="3.5703125" style="18" customWidth="1"/>
    <col min="15381" max="15381" width="4.42578125" style="18" customWidth="1"/>
    <col min="15382" max="15382" width="2.85546875" style="18" customWidth="1"/>
    <col min="15383" max="15383" width="1.42578125" style="18" customWidth="1"/>
    <col min="15384" max="15384" width="5.42578125" style="18" customWidth="1"/>
    <col min="15385" max="15385" width="17.5703125" style="18" customWidth="1"/>
    <col min="15386" max="15386" width="9.140625" style="18"/>
    <col min="15387" max="15387" width="11.85546875" style="18" bestFit="1" customWidth="1"/>
    <col min="15388" max="15616" width="9.140625" style="18"/>
    <col min="15617" max="15617" width="0.85546875" style="18" customWidth="1"/>
    <col min="15618" max="15618" width="1.42578125" style="18" customWidth="1"/>
    <col min="15619" max="15619" width="0.5703125" style="18" customWidth="1"/>
    <col min="15620" max="15620" width="0.42578125" style="18" customWidth="1"/>
    <col min="15621" max="15621" width="1.5703125" style="18" customWidth="1"/>
    <col min="15622" max="15622" width="0.85546875" style="18" customWidth="1"/>
    <col min="15623" max="15623" width="1.42578125" style="18" customWidth="1"/>
    <col min="15624" max="15624" width="12.5703125" style="18" customWidth="1"/>
    <col min="15625" max="15625" width="0.7109375" style="18" customWidth="1"/>
    <col min="15626" max="15626" width="0.5703125" style="18" customWidth="1"/>
    <col min="15627" max="15627" width="11.140625" style="18" customWidth="1"/>
    <col min="15628" max="15628" width="1.5703125" style="18" customWidth="1"/>
    <col min="15629" max="15629" width="0.28515625" style="18" customWidth="1"/>
    <col min="15630" max="15630" width="16.42578125" style="18" customWidth="1"/>
    <col min="15631" max="15631" width="12.140625" style="18" customWidth="1"/>
    <col min="15632" max="15632" width="3.28515625" style="18" customWidth="1"/>
    <col min="15633" max="15633" width="4.85546875" style="18" customWidth="1"/>
    <col min="15634" max="15634" width="1.5703125" style="18" customWidth="1"/>
    <col min="15635" max="15635" width="0.28515625" style="18" customWidth="1"/>
    <col min="15636" max="15636" width="3.5703125" style="18" customWidth="1"/>
    <col min="15637" max="15637" width="4.42578125" style="18" customWidth="1"/>
    <col min="15638" max="15638" width="2.85546875" style="18" customWidth="1"/>
    <col min="15639" max="15639" width="1.42578125" style="18" customWidth="1"/>
    <col min="15640" max="15640" width="5.42578125" style="18" customWidth="1"/>
    <col min="15641" max="15641" width="17.5703125" style="18" customWidth="1"/>
    <col min="15642" max="15642" width="9.140625" style="18"/>
    <col min="15643" max="15643" width="11.85546875" style="18" bestFit="1" customWidth="1"/>
    <col min="15644" max="15872" width="9.140625" style="18"/>
    <col min="15873" max="15873" width="0.85546875" style="18" customWidth="1"/>
    <col min="15874" max="15874" width="1.42578125" style="18" customWidth="1"/>
    <col min="15875" max="15875" width="0.5703125" style="18" customWidth="1"/>
    <col min="15876" max="15876" width="0.42578125" style="18" customWidth="1"/>
    <col min="15877" max="15877" width="1.5703125" style="18" customWidth="1"/>
    <col min="15878" max="15878" width="0.85546875" style="18" customWidth="1"/>
    <col min="15879" max="15879" width="1.42578125" style="18" customWidth="1"/>
    <col min="15880" max="15880" width="12.5703125" style="18" customWidth="1"/>
    <col min="15881" max="15881" width="0.7109375" style="18" customWidth="1"/>
    <col min="15882" max="15882" width="0.5703125" style="18" customWidth="1"/>
    <col min="15883" max="15883" width="11.140625" style="18" customWidth="1"/>
    <col min="15884" max="15884" width="1.5703125" style="18" customWidth="1"/>
    <col min="15885" max="15885" width="0.28515625" style="18" customWidth="1"/>
    <col min="15886" max="15886" width="16.42578125" style="18" customWidth="1"/>
    <col min="15887" max="15887" width="12.140625" style="18" customWidth="1"/>
    <col min="15888" max="15888" width="3.28515625" style="18" customWidth="1"/>
    <col min="15889" max="15889" width="4.85546875" style="18" customWidth="1"/>
    <col min="15890" max="15890" width="1.5703125" style="18" customWidth="1"/>
    <col min="15891" max="15891" width="0.28515625" style="18" customWidth="1"/>
    <col min="15892" max="15892" width="3.5703125" style="18" customWidth="1"/>
    <col min="15893" max="15893" width="4.42578125" style="18" customWidth="1"/>
    <col min="15894" max="15894" width="2.85546875" style="18" customWidth="1"/>
    <col min="15895" max="15895" width="1.42578125" style="18" customWidth="1"/>
    <col min="15896" max="15896" width="5.42578125" style="18" customWidth="1"/>
    <col min="15897" max="15897" width="17.5703125" style="18" customWidth="1"/>
    <col min="15898" max="15898" width="9.140625" style="18"/>
    <col min="15899" max="15899" width="11.85546875" style="18" bestFit="1" customWidth="1"/>
    <col min="15900" max="16128" width="9.140625" style="18"/>
    <col min="16129" max="16129" width="0.85546875" style="18" customWidth="1"/>
    <col min="16130" max="16130" width="1.42578125" style="18" customWidth="1"/>
    <col min="16131" max="16131" width="0.5703125" style="18" customWidth="1"/>
    <col min="16132" max="16132" width="0.42578125" style="18" customWidth="1"/>
    <col min="16133" max="16133" width="1.5703125" style="18" customWidth="1"/>
    <col min="16134" max="16134" width="0.85546875" style="18" customWidth="1"/>
    <col min="16135" max="16135" width="1.42578125" style="18" customWidth="1"/>
    <col min="16136" max="16136" width="12.5703125" style="18" customWidth="1"/>
    <col min="16137" max="16137" width="0.7109375" style="18" customWidth="1"/>
    <col min="16138" max="16138" width="0.5703125" style="18" customWidth="1"/>
    <col min="16139" max="16139" width="11.140625" style="18" customWidth="1"/>
    <col min="16140" max="16140" width="1.5703125" style="18" customWidth="1"/>
    <col min="16141" max="16141" width="0.28515625" style="18" customWidth="1"/>
    <col min="16142" max="16142" width="16.42578125" style="18" customWidth="1"/>
    <col min="16143" max="16143" width="12.140625" style="18" customWidth="1"/>
    <col min="16144" max="16144" width="3.28515625" style="18" customWidth="1"/>
    <col min="16145" max="16145" width="4.85546875" style="18" customWidth="1"/>
    <col min="16146" max="16146" width="1.5703125" style="18" customWidth="1"/>
    <col min="16147" max="16147" width="0.28515625" style="18" customWidth="1"/>
    <col min="16148" max="16148" width="3.5703125" style="18" customWidth="1"/>
    <col min="16149" max="16149" width="4.42578125" style="18" customWidth="1"/>
    <col min="16150" max="16150" width="2.85546875" style="18" customWidth="1"/>
    <col min="16151" max="16151" width="1.42578125" style="18" customWidth="1"/>
    <col min="16152" max="16152" width="5.42578125" style="18" customWidth="1"/>
    <col min="16153" max="16153" width="17.5703125" style="18" customWidth="1"/>
    <col min="16154" max="16154" width="9.140625" style="18"/>
    <col min="16155" max="16155" width="11.85546875" style="18" bestFit="1" customWidth="1"/>
    <col min="16156" max="16384" width="9.140625" style="18"/>
  </cols>
  <sheetData>
    <row r="1" spans="4:49" ht="11.25" customHeight="1" x14ac:dyDescent="0.2">
      <c r="Y1" s="48" t="s">
        <v>305</v>
      </c>
      <c r="AN1" s="58">
        <f>ОСВ!D12/1000</f>
        <v>327761.76163999998</v>
      </c>
    </row>
    <row r="2" spans="4:49" ht="23.25" customHeight="1" x14ac:dyDescent="0.2">
      <c r="D2" s="472" t="s">
        <v>127</v>
      </c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29" t="s">
        <v>306</v>
      </c>
      <c r="Q2" s="429"/>
      <c r="R2" s="429"/>
      <c r="S2" s="429"/>
      <c r="T2" s="429" t="s">
        <v>128</v>
      </c>
      <c r="U2" s="429"/>
      <c r="V2" s="429"/>
      <c r="W2" s="429"/>
      <c r="X2" s="429"/>
      <c r="Y2" s="65" t="s">
        <v>129</v>
      </c>
      <c r="AG2" s="153">
        <v>-5339015.4726099996</v>
      </c>
      <c r="AN2" s="58" cm="1">
        <f t="array" ref="AN2:AT2">'Ф.3-ДДС-П лист 1'!AF44:AL44</f>
        <v>91567.352850000141</v>
      </c>
      <c r="AO2" s="18">
        <v>0</v>
      </c>
      <c r="AP2" s="18">
        <v>0</v>
      </c>
      <c r="AQ2" s="18">
        <v>0</v>
      </c>
      <c r="AR2" s="18">
        <v>0</v>
      </c>
      <c r="AS2" s="18">
        <v>0</v>
      </c>
      <c r="AT2" s="18">
        <v>0</v>
      </c>
    </row>
    <row r="3" spans="4:49" ht="11.25" customHeight="1" x14ac:dyDescent="0.2">
      <c r="D3" s="430" t="s">
        <v>307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 t="s">
        <v>308</v>
      </c>
      <c r="Q3" s="431"/>
      <c r="R3" s="431"/>
      <c r="S3" s="431"/>
      <c r="T3" s="431" t="s">
        <v>309</v>
      </c>
      <c r="U3" s="431"/>
      <c r="V3" s="431"/>
      <c r="W3" s="431"/>
      <c r="X3" s="431"/>
      <c r="Y3" s="66" t="s">
        <v>310</v>
      </c>
      <c r="AA3" s="18">
        <v>3107316.6768352003</v>
      </c>
      <c r="AN3" s="58"/>
    </row>
    <row r="4" spans="4:49" ht="23.25" customHeight="1" x14ac:dyDescent="0.2">
      <c r="D4" s="469" t="s">
        <v>377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36" t="s">
        <v>378</v>
      </c>
      <c r="Q4" s="436"/>
      <c r="R4" s="436"/>
      <c r="S4" s="436"/>
      <c r="T4" s="470" t="s">
        <v>32</v>
      </c>
      <c r="U4" s="470"/>
      <c r="V4" s="470"/>
      <c r="W4" s="470"/>
      <c r="X4" s="470"/>
      <c r="Y4" s="67" t="s">
        <v>32</v>
      </c>
      <c r="AA4" s="68">
        <v>-1869407.8505847994</v>
      </c>
      <c r="AG4" s="18" t="s">
        <v>632</v>
      </c>
      <c r="AI4" s="18">
        <v>4631855.8900000006</v>
      </c>
      <c r="AL4" s="18">
        <v>-10</v>
      </c>
      <c r="AN4" s="58" cm="1">
        <f t="array" ref="AN4:AT4">'Ф.3-ДДС-П лист 1'!AF46:AL46-'Ф.3-ДДС-П лист 1'!AF60:AL60</f>
        <v>-189595.83842000001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W4" s="164"/>
    </row>
    <row r="5" spans="4:49" ht="12" customHeight="1" x14ac:dyDescent="0.2">
      <c r="D5" s="471" t="s">
        <v>379</v>
      </c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36" t="s">
        <v>380</v>
      </c>
      <c r="Q5" s="436"/>
      <c r="R5" s="436"/>
      <c r="S5" s="436"/>
      <c r="T5" s="470" t="s">
        <v>32</v>
      </c>
      <c r="U5" s="470"/>
      <c r="V5" s="470"/>
      <c r="W5" s="470"/>
      <c r="X5" s="470"/>
      <c r="Y5" s="67" t="s">
        <v>32</v>
      </c>
      <c r="AN5" s="58"/>
    </row>
    <row r="6" spans="4:49" ht="12" customHeight="1" x14ac:dyDescent="0.2">
      <c r="D6" s="471" t="s">
        <v>381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36" t="s">
        <v>382</v>
      </c>
      <c r="Q6" s="436"/>
      <c r="R6" s="436"/>
      <c r="S6" s="436"/>
      <c r="T6" s="470" t="s">
        <v>32</v>
      </c>
      <c r="U6" s="470"/>
      <c r="V6" s="470"/>
      <c r="W6" s="470"/>
      <c r="X6" s="470"/>
      <c r="Y6" s="67" t="s">
        <v>32</v>
      </c>
      <c r="AN6" s="58"/>
    </row>
    <row r="7" spans="4:49" ht="12" customHeight="1" x14ac:dyDescent="0.2">
      <c r="D7" s="471" t="s">
        <v>383</v>
      </c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36" t="s">
        <v>384</v>
      </c>
      <c r="Q7" s="436"/>
      <c r="R7" s="436"/>
      <c r="S7" s="436"/>
      <c r="T7" s="452">
        <v>12126.2</v>
      </c>
      <c r="U7" s="452"/>
      <c r="V7" s="452"/>
      <c r="W7" s="452"/>
      <c r="X7" s="452"/>
      <c r="Y7" s="69">
        <v>0</v>
      </c>
      <c r="AN7" s="58">
        <f>T29</f>
        <v>0</v>
      </c>
    </row>
    <row r="8" spans="4:49" ht="12" customHeight="1" x14ac:dyDescent="0.2">
      <c r="D8" s="471" t="s">
        <v>385</v>
      </c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36" t="s">
        <v>386</v>
      </c>
      <c r="Q8" s="436"/>
      <c r="R8" s="436"/>
      <c r="S8" s="436"/>
      <c r="T8" s="452">
        <v>0</v>
      </c>
      <c r="U8" s="452"/>
      <c r="V8" s="452"/>
      <c r="W8" s="452"/>
      <c r="X8" s="452"/>
      <c r="Y8" s="69">
        <v>0</v>
      </c>
      <c r="AH8" s="166">
        <v>91544</v>
      </c>
      <c r="AN8" s="58">
        <f>T30</f>
        <v>0</v>
      </c>
    </row>
    <row r="9" spans="4:49" ht="12" customHeight="1" x14ac:dyDescent="0.2">
      <c r="D9" s="471" t="s">
        <v>387</v>
      </c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36" t="s">
        <v>388</v>
      </c>
      <c r="Q9" s="436"/>
      <c r="R9" s="436"/>
      <c r="S9" s="436"/>
      <c r="T9" s="452">
        <v>0</v>
      </c>
      <c r="U9" s="452"/>
      <c r="V9" s="452"/>
      <c r="W9" s="452"/>
      <c r="X9" s="452"/>
      <c r="Y9" s="69">
        <v>0</v>
      </c>
      <c r="AN9" s="58"/>
    </row>
    <row r="10" spans="4:49" ht="12" customHeight="1" x14ac:dyDescent="0.2">
      <c r="D10" s="471" t="s">
        <v>389</v>
      </c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36" t="s">
        <v>390</v>
      </c>
      <c r="Q10" s="436"/>
      <c r="R10" s="436"/>
      <c r="S10" s="436"/>
      <c r="T10" s="452">
        <v>0</v>
      </c>
      <c r="U10" s="452"/>
      <c r="V10" s="452"/>
      <c r="W10" s="452"/>
      <c r="X10" s="452"/>
      <c r="Y10" s="69">
        <v>0</v>
      </c>
      <c r="AH10" s="165">
        <f>700180916.98/1000</f>
        <v>700180.91697999998</v>
      </c>
      <c r="AN10" s="58">
        <f>AN1+AN2+AN4+AN7+AN8</f>
        <v>229733.27607000011</v>
      </c>
    </row>
    <row r="11" spans="4:49" ht="12" customHeight="1" x14ac:dyDescent="0.2">
      <c r="D11" s="432" t="s">
        <v>363</v>
      </c>
      <c r="E11" s="433"/>
      <c r="F11" s="433"/>
      <c r="G11" s="433"/>
      <c r="H11" s="433"/>
      <c r="I11" s="434"/>
      <c r="J11" s="435"/>
      <c r="K11" s="435"/>
      <c r="L11" s="435"/>
      <c r="M11" s="435"/>
      <c r="N11" s="435"/>
      <c r="O11" s="435"/>
      <c r="P11" s="436" t="s">
        <v>391</v>
      </c>
      <c r="Q11" s="436"/>
      <c r="R11" s="436"/>
      <c r="S11" s="436"/>
      <c r="T11" s="452">
        <v>0</v>
      </c>
      <c r="U11" s="452"/>
      <c r="V11" s="452"/>
      <c r="W11" s="452"/>
      <c r="X11" s="452"/>
      <c r="Y11" s="69">
        <v>0</v>
      </c>
      <c r="AH11" s="165">
        <f>6039196389.59/1000</f>
        <v>6039196.3895899998</v>
      </c>
      <c r="AN11" s="58"/>
    </row>
    <row r="12" spans="4:49" ht="12" customHeight="1" x14ac:dyDescent="0.2">
      <c r="D12" s="432" t="s">
        <v>392</v>
      </c>
      <c r="E12" s="433"/>
      <c r="F12" s="433"/>
      <c r="G12" s="433"/>
      <c r="H12" s="433"/>
      <c r="I12" s="434"/>
      <c r="J12" s="435"/>
      <c r="K12" s="435"/>
      <c r="L12" s="435"/>
      <c r="M12" s="435"/>
      <c r="N12" s="435"/>
      <c r="O12" s="435"/>
      <c r="P12" s="436" t="s">
        <v>393</v>
      </c>
      <c r="Q12" s="436"/>
      <c r="R12" s="436"/>
      <c r="S12" s="436"/>
      <c r="T12" s="452">
        <v>0</v>
      </c>
      <c r="U12" s="452"/>
      <c r="V12" s="452"/>
      <c r="W12" s="452"/>
      <c r="X12" s="452"/>
      <c r="Y12" s="69">
        <v>0</v>
      </c>
      <c r="AN12" s="58">
        <v>126160.69661000001</v>
      </c>
    </row>
    <row r="13" spans="4:49" ht="12" customHeight="1" x14ac:dyDescent="0.2">
      <c r="D13" s="460" t="s">
        <v>340</v>
      </c>
      <c r="E13" s="461"/>
      <c r="F13" s="461"/>
      <c r="G13" s="461"/>
      <c r="H13" s="461"/>
      <c r="I13" s="462"/>
      <c r="J13" s="435"/>
      <c r="K13" s="435"/>
      <c r="L13" s="435"/>
      <c r="M13" s="435"/>
      <c r="N13" s="435"/>
      <c r="O13" s="435"/>
      <c r="P13" s="436" t="s">
        <v>394</v>
      </c>
      <c r="Q13" s="436"/>
      <c r="R13" s="436"/>
      <c r="S13" s="436"/>
      <c r="T13" s="452">
        <v>0</v>
      </c>
      <c r="U13" s="452"/>
      <c r="V13" s="452"/>
      <c r="W13" s="452"/>
      <c r="X13" s="452"/>
      <c r="Y13" s="69">
        <v>0</v>
      </c>
      <c r="AH13" s="167">
        <f>AH10-AH11</f>
        <v>-5339015.4726099996</v>
      </c>
      <c r="AN13" s="58">
        <f>AN10-AN12</f>
        <v>103572.5794600001</v>
      </c>
    </row>
    <row r="14" spans="4:49" ht="22.5" customHeight="1" x14ac:dyDescent="0.2">
      <c r="D14" s="473" t="s">
        <v>395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51" t="s">
        <v>396</v>
      </c>
      <c r="Q14" s="451"/>
      <c r="R14" s="451"/>
      <c r="S14" s="451"/>
      <c r="T14" s="443">
        <f>-189596</f>
        <v>-189596</v>
      </c>
      <c r="U14" s="443"/>
      <c r="V14" s="443"/>
      <c r="W14" s="443"/>
      <c r="X14" s="443"/>
      <c r="Y14" s="179" cm="1">
        <f t="array" ref="Y14:AB14">'Ф.3-ДДС-П лист 1'!AM46:AP46-'Ф.3-ДДС-П лист 1'!AM60:AP60</f>
        <v>-645212.69903640007</v>
      </c>
      <c r="Z14" s="18">
        <v>0</v>
      </c>
      <c r="AA14" s="18">
        <v>0</v>
      </c>
      <c r="AB14" s="18">
        <v>0</v>
      </c>
    </row>
    <row r="15" spans="4:49" ht="15" customHeight="1" x14ac:dyDescent="0.2">
      <c r="D15" s="456" t="s">
        <v>397</v>
      </c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</row>
    <row r="16" spans="4:49" ht="12" customHeight="1" x14ac:dyDescent="0.2">
      <c r="D16" s="457" t="s">
        <v>398</v>
      </c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8" t="s">
        <v>399</v>
      </c>
      <c r="Q16" s="458"/>
      <c r="R16" s="458"/>
      <c r="S16" s="458"/>
      <c r="T16" s="474">
        <f>SUM(T18:X21)</f>
        <v>0</v>
      </c>
      <c r="U16" s="474"/>
      <c r="V16" s="474"/>
      <c r="W16" s="474"/>
      <c r="X16" s="474"/>
      <c r="Y16" s="196">
        <f>SUM(Y18:Y21)</f>
        <v>930000</v>
      </c>
      <c r="AH16" s="18">
        <v>0</v>
      </c>
    </row>
    <row r="17" spans="4:51" ht="12" customHeight="1" x14ac:dyDescent="0.2">
      <c r="D17" s="446" t="s">
        <v>149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59"/>
      <c r="Q17" s="60"/>
      <c r="R17" s="60"/>
      <c r="S17" s="61"/>
      <c r="T17" s="466"/>
      <c r="U17" s="466"/>
      <c r="V17" s="466"/>
      <c r="W17" s="466"/>
      <c r="X17" s="466"/>
      <c r="Y17" s="181">
        <v>0</v>
      </c>
      <c r="AC17" s="18">
        <v>4920000000</v>
      </c>
      <c r="AD17" s="18">
        <v>91</v>
      </c>
      <c r="AH17" s="18">
        <v>1000</v>
      </c>
    </row>
    <row r="18" spans="4:51" ht="12" customHeight="1" x14ac:dyDescent="0.2">
      <c r="D18" s="432" t="s">
        <v>400</v>
      </c>
      <c r="E18" s="433"/>
      <c r="F18" s="433"/>
      <c r="G18" s="433"/>
      <c r="H18" s="433"/>
      <c r="I18" s="434"/>
      <c r="J18" s="435"/>
      <c r="K18" s="435"/>
      <c r="L18" s="435"/>
      <c r="M18" s="435"/>
      <c r="N18" s="435"/>
      <c r="O18" s="435"/>
      <c r="P18" s="436" t="s">
        <v>401</v>
      </c>
      <c r="Q18" s="436"/>
      <c r="R18" s="436"/>
      <c r="S18" s="436"/>
      <c r="T18" s="453"/>
      <c r="U18" s="453"/>
      <c r="V18" s="453"/>
      <c r="W18" s="453"/>
      <c r="X18" s="453"/>
      <c r="Y18" s="197">
        <v>930000</v>
      </c>
      <c r="AA18" s="58">
        <f>'[1]1000'!H52</f>
        <v>930000000</v>
      </c>
      <c r="AH18" s="166">
        <f>AH16-AH17</f>
        <v>-1000</v>
      </c>
    </row>
    <row r="19" spans="4:51" ht="12" customHeight="1" x14ac:dyDescent="0.2">
      <c r="D19" s="432" t="s">
        <v>402</v>
      </c>
      <c r="E19" s="433"/>
      <c r="F19" s="433"/>
      <c r="G19" s="433"/>
      <c r="H19" s="433"/>
      <c r="I19" s="434"/>
      <c r="J19" s="435"/>
      <c r="K19" s="435"/>
      <c r="L19" s="435"/>
      <c r="M19" s="435"/>
      <c r="N19" s="435"/>
      <c r="O19" s="435"/>
      <c r="P19" s="436" t="s">
        <v>403</v>
      </c>
      <c r="Q19" s="436"/>
      <c r="R19" s="436"/>
      <c r="S19" s="436"/>
      <c r="T19" s="452"/>
      <c r="U19" s="452"/>
      <c r="V19" s="452"/>
      <c r="W19" s="452"/>
      <c r="X19" s="452"/>
      <c r="Y19" s="180">
        <v>0</v>
      </c>
    </row>
    <row r="20" spans="4:51" ht="12" customHeight="1" x14ac:dyDescent="0.2">
      <c r="D20" s="432" t="s">
        <v>404</v>
      </c>
      <c r="E20" s="433"/>
      <c r="F20" s="433"/>
      <c r="G20" s="433"/>
      <c r="H20" s="433"/>
      <c r="I20" s="434"/>
      <c r="J20" s="435"/>
      <c r="K20" s="435"/>
      <c r="L20" s="435"/>
      <c r="M20" s="435"/>
      <c r="N20" s="435"/>
      <c r="O20" s="435"/>
      <c r="P20" s="436" t="s">
        <v>405</v>
      </c>
      <c r="Q20" s="436"/>
      <c r="R20" s="436"/>
      <c r="S20" s="436"/>
      <c r="T20" s="452">
        <v>0</v>
      </c>
      <c r="U20" s="452"/>
      <c r="V20" s="452"/>
      <c r="W20" s="452"/>
      <c r="X20" s="452"/>
      <c r="Y20" s="180">
        <v>0</v>
      </c>
      <c r="AH20" s="166">
        <v>5370000</v>
      </c>
    </row>
    <row r="21" spans="4:51" ht="12" customHeight="1" x14ac:dyDescent="0.2">
      <c r="D21" s="432" t="s">
        <v>324</v>
      </c>
      <c r="E21" s="433"/>
      <c r="F21" s="433"/>
      <c r="G21" s="433"/>
      <c r="H21" s="433"/>
      <c r="I21" s="434"/>
      <c r="J21" s="435"/>
      <c r="K21" s="435"/>
      <c r="L21" s="435"/>
      <c r="M21" s="435"/>
      <c r="N21" s="435"/>
      <c r="O21" s="435"/>
      <c r="P21" s="445" t="s">
        <v>406</v>
      </c>
      <c r="Q21" s="445"/>
      <c r="R21" s="445"/>
      <c r="S21" s="445"/>
      <c r="T21" s="452">
        <v>0</v>
      </c>
      <c r="U21" s="452"/>
      <c r="V21" s="452"/>
      <c r="W21" s="452"/>
      <c r="X21" s="452"/>
      <c r="Y21" s="180">
        <v>0</v>
      </c>
      <c r="AH21" s="18">
        <v>0</v>
      </c>
    </row>
    <row r="22" spans="4:51" ht="12" customHeight="1" x14ac:dyDescent="0.2">
      <c r="D22" s="464" t="s">
        <v>407</v>
      </c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51" t="s">
        <v>408</v>
      </c>
      <c r="Q22" s="451"/>
      <c r="R22" s="451"/>
      <c r="S22" s="451"/>
      <c r="T22" s="475">
        <f>SUM(T23:X28)</f>
        <v>0</v>
      </c>
      <c r="U22" s="475"/>
      <c r="V22" s="475"/>
      <c r="W22" s="475"/>
      <c r="X22" s="475"/>
      <c r="Y22" s="179">
        <f>SUM(Y24:Y28)</f>
        <v>0</v>
      </c>
      <c r="AH22" s="166">
        <v>4632</v>
      </c>
    </row>
    <row r="23" spans="4:51" ht="12" customHeight="1" x14ac:dyDescent="0.2">
      <c r="D23" s="446" t="s">
        <v>149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59"/>
      <c r="Q23" s="60"/>
      <c r="R23" s="60"/>
      <c r="S23" s="61"/>
      <c r="T23" s="452">
        <v>0</v>
      </c>
      <c r="U23" s="452"/>
      <c r="V23" s="452"/>
      <c r="W23" s="452"/>
      <c r="X23" s="452"/>
      <c r="Y23" s="181">
        <v>0</v>
      </c>
      <c r="AH23" s="160">
        <f>AH13+AH18+AH20+AH22</f>
        <v>34616.52739000041</v>
      </c>
    </row>
    <row r="24" spans="4:51" ht="12.75" customHeight="1" x14ac:dyDescent="0.2">
      <c r="D24" s="464" t="s">
        <v>409</v>
      </c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36" t="s">
        <v>410</v>
      </c>
      <c r="Q24" s="436"/>
      <c r="R24" s="436"/>
      <c r="S24" s="436"/>
      <c r="T24" s="452">
        <v>0</v>
      </c>
      <c r="U24" s="452"/>
      <c r="V24" s="452"/>
      <c r="W24" s="452"/>
      <c r="X24" s="452"/>
      <c r="Y24" s="180">
        <v>0</v>
      </c>
      <c r="AH24" s="160">
        <f>AH8+AH13+AH18+AH20+AH22</f>
        <v>126160.52739000041</v>
      </c>
    </row>
    <row r="25" spans="4:51" ht="10.5" customHeight="1" x14ac:dyDescent="0.2">
      <c r="D25" s="432" t="s">
        <v>385</v>
      </c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6" t="s">
        <v>411</v>
      </c>
      <c r="Q25" s="436"/>
      <c r="R25" s="436"/>
      <c r="S25" s="436"/>
      <c r="T25" s="452" t="s">
        <v>32</v>
      </c>
      <c r="U25" s="452"/>
      <c r="V25" s="452"/>
      <c r="W25" s="452"/>
      <c r="X25" s="452"/>
      <c r="Y25" s="180" t="s">
        <v>32</v>
      </c>
    </row>
    <row r="26" spans="4:51" ht="10.5" customHeight="1" x14ac:dyDescent="0.2">
      <c r="D26" s="432" t="s">
        <v>412</v>
      </c>
      <c r="E26" s="433"/>
      <c r="F26" s="433"/>
      <c r="G26" s="433"/>
      <c r="H26" s="433"/>
      <c r="I26" s="434"/>
      <c r="J26" s="435"/>
      <c r="K26" s="435"/>
      <c r="L26" s="435"/>
      <c r="M26" s="435"/>
      <c r="N26" s="435"/>
      <c r="O26" s="435"/>
      <c r="P26" s="436" t="s">
        <v>413</v>
      </c>
      <c r="Q26" s="436"/>
      <c r="R26" s="436"/>
      <c r="S26" s="436"/>
      <c r="T26" s="452">
        <v>0</v>
      </c>
      <c r="U26" s="452"/>
      <c r="V26" s="452"/>
      <c r="W26" s="452"/>
      <c r="X26" s="452"/>
      <c r="Y26" s="180">
        <v>0</v>
      </c>
    </row>
    <row r="27" spans="4:51" ht="12" customHeight="1" x14ac:dyDescent="0.2">
      <c r="D27" s="432" t="s">
        <v>414</v>
      </c>
      <c r="E27" s="433"/>
      <c r="F27" s="433"/>
      <c r="G27" s="433"/>
      <c r="H27" s="433"/>
      <c r="I27" s="434"/>
      <c r="J27" s="435"/>
      <c r="K27" s="435"/>
      <c r="L27" s="435"/>
      <c r="M27" s="435"/>
      <c r="N27" s="435"/>
      <c r="O27" s="435"/>
      <c r="P27" s="436" t="s">
        <v>415</v>
      </c>
      <c r="Q27" s="436"/>
      <c r="R27" s="436"/>
      <c r="S27" s="436"/>
      <c r="T27" s="452">
        <v>0</v>
      </c>
      <c r="U27" s="452"/>
      <c r="V27" s="452"/>
      <c r="W27" s="452"/>
      <c r="X27" s="452"/>
      <c r="Y27" s="180">
        <v>0</v>
      </c>
    </row>
    <row r="28" spans="4:51" ht="12" customHeight="1" x14ac:dyDescent="0.2">
      <c r="D28" s="464" t="s">
        <v>416</v>
      </c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36" t="s">
        <v>417</v>
      </c>
      <c r="Q28" s="436"/>
      <c r="R28" s="436"/>
      <c r="S28" s="436"/>
      <c r="T28" s="437"/>
      <c r="U28" s="437"/>
      <c r="V28" s="437"/>
      <c r="W28" s="437"/>
      <c r="X28" s="437"/>
      <c r="Y28" s="180"/>
    </row>
    <row r="29" spans="4:51" ht="23.25" customHeight="1" x14ac:dyDescent="0.2">
      <c r="D29" s="450" t="s">
        <v>418</v>
      </c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1" t="s">
        <v>419</v>
      </c>
      <c r="Q29" s="451"/>
      <c r="R29" s="451"/>
      <c r="S29" s="451"/>
      <c r="T29" s="443">
        <f>T16-T22</f>
        <v>0</v>
      </c>
      <c r="U29" s="443"/>
      <c r="V29" s="443"/>
      <c r="W29" s="443"/>
      <c r="X29" s="443"/>
      <c r="Y29" s="198">
        <f>Y16-Y22</f>
        <v>930000</v>
      </c>
    </row>
    <row r="30" spans="4:51" ht="12" customHeight="1" x14ac:dyDescent="0.2">
      <c r="D30" s="460" t="s">
        <v>420</v>
      </c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51" t="s">
        <v>421</v>
      </c>
      <c r="Q30" s="451"/>
      <c r="R30" s="451"/>
      <c r="S30" s="451"/>
      <c r="T30" s="443"/>
      <c r="U30" s="443"/>
      <c r="V30" s="443"/>
      <c r="W30" s="443"/>
      <c r="X30" s="443"/>
      <c r="Y30" s="179" t="s">
        <v>32</v>
      </c>
      <c r="AF30" s="58">
        <f>'Ф.3-ДДС-П лист 1'!BJ82-'Ф.3-ДДС-П лист 1'!BK86</f>
        <v>12708.200000001118</v>
      </c>
    </row>
    <row r="31" spans="4:51" ht="23.25" customHeight="1" x14ac:dyDescent="0.2">
      <c r="D31" s="460" t="s">
        <v>422</v>
      </c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51" t="s">
        <v>423</v>
      </c>
      <c r="Q31" s="451"/>
      <c r="R31" s="451"/>
      <c r="S31" s="451"/>
      <c r="T31" s="443" t="s">
        <v>32</v>
      </c>
      <c r="U31" s="443"/>
      <c r="V31" s="443"/>
      <c r="W31" s="443"/>
      <c r="X31" s="443"/>
      <c r="Y31" s="179" t="s">
        <v>32</v>
      </c>
      <c r="AY31" s="18">
        <v>-34407.904570000013</v>
      </c>
    </row>
    <row r="32" spans="4:51" ht="23.25" customHeight="1" x14ac:dyDescent="0.2">
      <c r="D32" s="460" t="s">
        <v>424</v>
      </c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51" t="s">
        <v>425</v>
      </c>
      <c r="Q32" s="451"/>
      <c r="R32" s="451"/>
      <c r="S32" s="451"/>
      <c r="T32" s="443">
        <f>AN2+T14+T29+T30</f>
        <v>-98028.647149999859</v>
      </c>
      <c r="U32" s="443"/>
      <c r="V32" s="443"/>
      <c r="W32" s="443"/>
      <c r="X32" s="443"/>
      <c r="Y32" s="205">
        <f>AY31</f>
        <v>-34407.904570000013</v>
      </c>
      <c r="AY32" s="18">
        <v>91544.313330000004</v>
      </c>
    </row>
    <row r="33" spans="3:29" ht="12" customHeight="1" x14ac:dyDescent="0.2">
      <c r="D33" s="460" t="s">
        <v>426</v>
      </c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51" t="s">
        <v>427</v>
      </c>
      <c r="Q33" s="451"/>
      <c r="R33" s="451"/>
      <c r="S33" s="451"/>
      <c r="T33" s="443">
        <v>247136.16164000001</v>
      </c>
      <c r="U33" s="443"/>
      <c r="V33" s="443"/>
      <c r="W33" s="443"/>
      <c r="X33" s="443"/>
      <c r="Y33" s="179">
        <v>91544.313330000004</v>
      </c>
    </row>
    <row r="34" spans="3:29" ht="12" customHeight="1" x14ac:dyDescent="0.2">
      <c r="D34" s="479" t="s">
        <v>428</v>
      </c>
      <c r="E34" s="480"/>
      <c r="F34" s="480"/>
      <c r="G34" s="480"/>
      <c r="H34" s="480"/>
      <c r="I34" s="481"/>
      <c r="J34" s="482"/>
      <c r="K34" s="482"/>
      <c r="L34" s="482"/>
      <c r="M34" s="482"/>
      <c r="N34" s="482"/>
      <c r="O34" s="482"/>
      <c r="P34" s="451" t="s">
        <v>429</v>
      </c>
      <c r="Q34" s="451"/>
      <c r="R34" s="451"/>
      <c r="S34" s="451"/>
      <c r="T34" s="443">
        <f>T32+T33</f>
        <v>149107.51449000015</v>
      </c>
      <c r="U34" s="443"/>
      <c r="V34" s="443"/>
      <c r="W34" s="443"/>
      <c r="X34" s="443"/>
      <c r="Y34" s="198">
        <f>Y33+Y32</f>
        <v>57136.408759999991</v>
      </c>
      <c r="AC34" s="18">
        <f>'Ф.1-Б'!H34</f>
        <v>149107.67606999999</v>
      </c>
    </row>
    <row r="35" spans="3:29" ht="12.75" customHeight="1" x14ac:dyDescent="0.2">
      <c r="AC35" s="154">
        <f>AC34-T34</f>
        <v>0.16157999983988702</v>
      </c>
    </row>
    <row r="36" spans="3:29" ht="11.25" customHeight="1" x14ac:dyDescent="0.2"/>
    <row r="37" spans="3:29" ht="11.25" customHeight="1" x14ac:dyDescent="0.2">
      <c r="Y37" s="164"/>
    </row>
    <row r="38" spans="3:29" ht="12" customHeight="1" x14ac:dyDescent="0.2">
      <c r="C38" s="70" t="s">
        <v>108</v>
      </c>
      <c r="D38" s="70"/>
      <c r="E38" s="70"/>
      <c r="F38" s="70"/>
      <c r="G38" s="70"/>
      <c r="H38" s="70"/>
      <c r="K38" s="477" t="s">
        <v>109</v>
      </c>
      <c r="L38" s="477"/>
      <c r="M38" s="477"/>
      <c r="N38" s="477"/>
      <c r="O38" s="477"/>
      <c r="P38" s="477"/>
      <c r="R38" s="478"/>
      <c r="S38" s="478"/>
      <c r="T38" s="478"/>
      <c r="U38" s="478"/>
      <c r="V38" s="478"/>
      <c r="W38" s="478"/>
    </row>
    <row r="39" spans="3:29" ht="11.25" customHeight="1" x14ac:dyDescent="0.2">
      <c r="K39" s="476" t="s">
        <v>430</v>
      </c>
      <c r="L39" s="476"/>
      <c r="M39" s="476"/>
      <c r="N39" s="476"/>
      <c r="O39" s="476"/>
      <c r="P39" s="476"/>
      <c r="R39" s="476" t="s">
        <v>111</v>
      </c>
      <c r="S39" s="476"/>
      <c r="T39" s="476"/>
      <c r="U39" s="476"/>
      <c r="V39" s="476"/>
      <c r="W39" s="476"/>
    </row>
    <row r="40" spans="3:29" ht="11.25" customHeight="1" x14ac:dyDescent="0.2"/>
    <row r="41" spans="3:29" ht="11.25" customHeight="1" x14ac:dyDescent="0.2"/>
    <row r="42" spans="3:29" ht="12" customHeight="1" x14ac:dyDescent="0.2">
      <c r="C42" s="71"/>
      <c r="D42" s="71"/>
      <c r="E42" s="71"/>
      <c r="F42" s="71"/>
      <c r="G42" s="71"/>
      <c r="H42" s="71" t="s">
        <v>431</v>
      </c>
      <c r="K42" s="477" t="s">
        <v>113</v>
      </c>
      <c r="L42" s="477"/>
      <c r="M42" s="477"/>
      <c r="N42" s="477"/>
      <c r="O42" s="477"/>
      <c r="P42" s="477"/>
      <c r="R42" s="478"/>
      <c r="S42" s="478"/>
      <c r="T42" s="478"/>
      <c r="U42" s="478"/>
      <c r="V42" s="478"/>
      <c r="W42" s="478"/>
    </row>
    <row r="43" spans="3:29" ht="11.25" customHeight="1" x14ac:dyDescent="0.2">
      <c r="K43" s="476" t="s">
        <v>430</v>
      </c>
      <c r="L43" s="476"/>
      <c r="M43" s="476"/>
      <c r="N43" s="476"/>
      <c r="O43" s="476"/>
      <c r="P43" s="476"/>
      <c r="R43" s="476" t="s">
        <v>111</v>
      </c>
      <c r="S43" s="476"/>
      <c r="T43" s="476"/>
      <c r="U43" s="476"/>
      <c r="V43" s="476"/>
      <c r="W43" s="476"/>
    </row>
    <row r="44" spans="3:29" ht="11.25" customHeight="1" x14ac:dyDescent="0.2"/>
    <row r="45" spans="3:29" ht="11.25" customHeight="1" x14ac:dyDescent="0.2"/>
    <row r="46" spans="3:29" ht="11.25" customHeight="1" x14ac:dyDescent="0.2"/>
    <row r="47" spans="3:29" ht="11.25" customHeight="1" x14ac:dyDescent="0.2">
      <c r="E47" s="18" t="s">
        <v>432</v>
      </c>
    </row>
    <row r="48" spans="3:29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</sheetData>
  <mergeCells count="103">
    <mergeCell ref="K43:P43"/>
    <mergeCell ref="R43:W43"/>
    <mergeCell ref="K38:P38"/>
    <mergeCell ref="R38:W38"/>
    <mergeCell ref="K39:P39"/>
    <mergeCell ref="R39:W39"/>
    <mergeCell ref="K42:P42"/>
    <mergeCell ref="R42:W42"/>
    <mergeCell ref="D33:O33"/>
    <mergeCell ref="P33:S33"/>
    <mergeCell ref="T33:X33"/>
    <mergeCell ref="D34:O34"/>
    <mergeCell ref="P34:S34"/>
    <mergeCell ref="T34:X34"/>
    <mergeCell ref="D31:O31"/>
    <mergeCell ref="P31:S31"/>
    <mergeCell ref="T31:X31"/>
    <mergeCell ref="D32:O32"/>
    <mergeCell ref="P32:S32"/>
    <mergeCell ref="T32:X32"/>
    <mergeCell ref="D29:O29"/>
    <mergeCell ref="P29:S29"/>
    <mergeCell ref="T29:X29"/>
    <mergeCell ref="D30:O30"/>
    <mergeCell ref="P30:S30"/>
    <mergeCell ref="T30:X30"/>
    <mergeCell ref="D27:O27"/>
    <mergeCell ref="P27:S27"/>
    <mergeCell ref="T27:X27"/>
    <mergeCell ref="D28:O28"/>
    <mergeCell ref="P28:S28"/>
    <mergeCell ref="T28:X28"/>
    <mergeCell ref="D25:O25"/>
    <mergeCell ref="P25:S25"/>
    <mergeCell ref="T25:X25"/>
    <mergeCell ref="D26:O26"/>
    <mergeCell ref="P26:S26"/>
    <mergeCell ref="T26:X26"/>
    <mergeCell ref="D22:O22"/>
    <mergeCell ref="P22:S22"/>
    <mergeCell ref="T22:X22"/>
    <mergeCell ref="D23:O23"/>
    <mergeCell ref="T23:X23"/>
    <mergeCell ref="D24:O24"/>
    <mergeCell ref="P24:S24"/>
    <mergeCell ref="T24:X24"/>
    <mergeCell ref="D20:O20"/>
    <mergeCell ref="P20:S20"/>
    <mergeCell ref="T20:X20"/>
    <mergeCell ref="D21:O21"/>
    <mergeCell ref="P21:S21"/>
    <mergeCell ref="T21:X21"/>
    <mergeCell ref="D17:O17"/>
    <mergeCell ref="T17:X17"/>
    <mergeCell ref="D18:O18"/>
    <mergeCell ref="P18:S18"/>
    <mergeCell ref="T18:X18"/>
    <mergeCell ref="D19:O19"/>
    <mergeCell ref="P19:S19"/>
    <mergeCell ref="T19:X19"/>
    <mergeCell ref="D14:O14"/>
    <mergeCell ref="P14:S14"/>
    <mergeCell ref="T14:X14"/>
    <mergeCell ref="D15:Y15"/>
    <mergeCell ref="D16:O16"/>
    <mergeCell ref="P16:S16"/>
    <mergeCell ref="T16:X16"/>
    <mergeCell ref="D12:O12"/>
    <mergeCell ref="P12:S12"/>
    <mergeCell ref="T12:X12"/>
    <mergeCell ref="D13:O13"/>
    <mergeCell ref="P13:S13"/>
    <mergeCell ref="T13:X13"/>
    <mergeCell ref="D10:O10"/>
    <mergeCell ref="P10:S10"/>
    <mergeCell ref="T10:X10"/>
    <mergeCell ref="D11:O11"/>
    <mergeCell ref="P11:S11"/>
    <mergeCell ref="T11:X11"/>
    <mergeCell ref="D8:O8"/>
    <mergeCell ref="P8:S8"/>
    <mergeCell ref="T8:X8"/>
    <mergeCell ref="D9:O9"/>
    <mergeCell ref="P9:S9"/>
    <mergeCell ref="T9:X9"/>
    <mergeCell ref="D6:O6"/>
    <mergeCell ref="P6:S6"/>
    <mergeCell ref="T6:X6"/>
    <mergeCell ref="D7:O7"/>
    <mergeCell ref="P7:S7"/>
    <mergeCell ref="T7:X7"/>
    <mergeCell ref="D4:O4"/>
    <mergeCell ref="P4:S4"/>
    <mergeCell ref="T4:X4"/>
    <mergeCell ref="D5:O5"/>
    <mergeCell ref="P5:S5"/>
    <mergeCell ref="T5:X5"/>
    <mergeCell ref="D2:O2"/>
    <mergeCell ref="P2:S2"/>
    <mergeCell ref="T2:X2"/>
    <mergeCell ref="D3:O3"/>
    <mergeCell ref="P3:S3"/>
    <mergeCell ref="T3:X3"/>
  </mergeCells>
  <pageMargins left="0.39370078740157477" right="0.39370078740157477" top="0.39370078740157477" bottom="0.39370078740157477" header="0.39370078740157477" footer="0.39370078740157477"/>
  <pageSetup paperSize="9" scale="87" fitToHeight="0" pageOrder="overThenDown" orientation="portrait" blackAndWhite="1" r:id="rId1"/>
  <headerFooter alignWithMargins="0"/>
  <rowBreaks count="1" manualBreakCount="1">
    <brk id="66" man="1"/>
  </rowBreaks>
  <colBreaks count="1" manualBreakCount="1">
    <brk id="25" man="1"/>
  </colBreaks>
  <ignoredErrors>
    <ignoredError sqref="Y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C1:AZ42"/>
  <sheetViews>
    <sheetView workbookViewId="0">
      <selection activeCell="AC16" sqref="AC16"/>
    </sheetView>
  </sheetViews>
  <sheetFormatPr defaultColWidth="9.140625" defaultRowHeight="11.25" x14ac:dyDescent="0.2"/>
  <cols>
    <col min="1" max="1" width="1.5703125" style="18" customWidth="1"/>
    <col min="2" max="2" width="0.5703125" style="18" customWidth="1"/>
    <col min="3" max="3" width="0.140625" style="18" customWidth="1"/>
    <col min="4" max="4" width="1.85546875" style="18" customWidth="1"/>
    <col min="5" max="5" width="2.28515625" style="18" customWidth="1"/>
    <col min="6" max="6" width="1.42578125" style="18" customWidth="1"/>
    <col min="7" max="7" width="5.5703125" style="18" customWidth="1"/>
    <col min="8" max="8" width="6.42578125" style="18" customWidth="1"/>
    <col min="9" max="9" width="9.42578125" style="18" customWidth="1"/>
    <col min="10" max="10" width="1.42578125" style="18" customWidth="1"/>
    <col min="11" max="11" width="7.28515625" style="18" customWidth="1"/>
    <col min="12" max="12" width="7.140625" style="18" customWidth="1"/>
    <col min="13" max="13" width="0.42578125" style="18" customWidth="1"/>
    <col min="14" max="14" width="1.5703125" style="18" customWidth="1"/>
    <col min="15" max="15" width="6.5703125" style="18" customWidth="1"/>
    <col min="16" max="16" width="0.5703125" style="18" customWidth="1"/>
    <col min="17" max="17" width="2.85546875" style="18" customWidth="1"/>
    <col min="18" max="18" width="6.140625" style="18" customWidth="1"/>
    <col min="19" max="19" width="2" style="18" customWidth="1"/>
    <col min="20" max="20" width="2.140625" style="18" customWidth="1"/>
    <col min="21" max="21" width="0.5703125" style="18" customWidth="1"/>
    <col min="22" max="22" width="3" style="18" customWidth="1"/>
    <col min="23" max="23" width="1.28515625" style="18" customWidth="1"/>
    <col min="24" max="24" width="7.7109375" style="18" customWidth="1"/>
    <col min="25" max="25" width="1.28515625" style="18" customWidth="1"/>
    <col min="26" max="26" width="0.42578125" style="18" customWidth="1"/>
    <col min="27" max="27" width="1.5703125" style="18" customWidth="1"/>
    <col min="28" max="28" width="4.85546875" style="18" customWidth="1"/>
    <col min="29" max="29" width="2.140625" style="18" customWidth="1"/>
    <col min="30" max="30" width="1.5703125" style="18" customWidth="1"/>
    <col min="31" max="32" width="2.5703125" style="18" customWidth="1"/>
    <col min="33" max="34" width="1.5703125" style="18" customWidth="1"/>
    <col min="35" max="35" width="2.85546875" style="18" customWidth="1"/>
    <col min="36" max="36" width="1.140625" style="18" customWidth="1"/>
    <col min="37" max="37" width="0.140625" style="18" customWidth="1"/>
    <col min="38" max="38" width="8.85546875" style="18" customWidth="1"/>
    <col min="39" max="39" width="0.140625" style="18" customWidth="1"/>
    <col min="40" max="40" width="3.5703125" style="18" customWidth="1"/>
    <col min="41" max="41" width="5.42578125" style="18" customWidth="1"/>
    <col min="42" max="42" width="0.140625" style="18" customWidth="1"/>
    <col min="43" max="43" width="8.85546875" style="18" customWidth="1"/>
    <col min="44" max="44" width="0.140625" style="18" customWidth="1"/>
    <col min="45" max="45" width="0.7109375" style="18" customWidth="1"/>
    <col min="46" max="46" width="8.28515625" style="18" customWidth="1"/>
    <col min="47" max="47" width="6.7109375" style="18" customWidth="1"/>
    <col min="48" max="49" width="0.140625" style="18" customWidth="1"/>
    <col min="50" max="50" width="15.28515625" style="18" customWidth="1"/>
    <col min="51" max="51" width="0.42578125" style="18" customWidth="1"/>
    <col min="52" max="52" width="15.28515625" style="18" customWidth="1"/>
    <col min="53" max="256" width="9.140625" style="18"/>
    <col min="257" max="257" width="1.5703125" style="18" customWidth="1"/>
    <col min="258" max="258" width="0.5703125" style="18" customWidth="1"/>
    <col min="259" max="259" width="0.140625" style="18" customWidth="1"/>
    <col min="260" max="260" width="1.85546875" style="18" customWidth="1"/>
    <col min="261" max="261" width="2.28515625" style="18" customWidth="1"/>
    <col min="262" max="262" width="1.42578125" style="18" customWidth="1"/>
    <col min="263" max="263" width="5.5703125" style="18" customWidth="1"/>
    <col min="264" max="264" width="6.42578125" style="18" customWidth="1"/>
    <col min="265" max="265" width="9.42578125" style="18" customWidth="1"/>
    <col min="266" max="266" width="1.42578125" style="18" customWidth="1"/>
    <col min="267" max="267" width="7.28515625" style="18" customWidth="1"/>
    <col min="268" max="268" width="7.140625" style="18" customWidth="1"/>
    <col min="269" max="269" width="0.42578125" style="18" customWidth="1"/>
    <col min="270" max="270" width="1.5703125" style="18" customWidth="1"/>
    <col min="271" max="271" width="6.5703125" style="18" customWidth="1"/>
    <col min="272" max="272" width="0.5703125" style="18" customWidth="1"/>
    <col min="273" max="273" width="2.85546875" style="18" customWidth="1"/>
    <col min="274" max="274" width="6.140625" style="18" customWidth="1"/>
    <col min="275" max="275" width="2" style="18" customWidth="1"/>
    <col min="276" max="276" width="2.140625" style="18" customWidth="1"/>
    <col min="277" max="277" width="0.5703125" style="18" customWidth="1"/>
    <col min="278" max="278" width="3" style="18" customWidth="1"/>
    <col min="279" max="279" width="1.28515625" style="18" customWidth="1"/>
    <col min="280" max="280" width="7.7109375" style="18" customWidth="1"/>
    <col min="281" max="281" width="1.28515625" style="18" customWidth="1"/>
    <col min="282" max="282" width="0.42578125" style="18" customWidth="1"/>
    <col min="283" max="283" width="1.5703125" style="18" customWidth="1"/>
    <col min="284" max="284" width="4.85546875" style="18" customWidth="1"/>
    <col min="285" max="285" width="2.140625" style="18" customWidth="1"/>
    <col min="286" max="286" width="1.5703125" style="18" customWidth="1"/>
    <col min="287" max="288" width="2.5703125" style="18" customWidth="1"/>
    <col min="289" max="290" width="1.5703125" style="18" customWidth="1"/>
    <col min="291" max="291" width="2.85546875" style="18" customWidth="1"/>
    <col min="292" max="292" width="1.140625" style="18" customWidth="1"/>
    <col min="293" max="293" width="0.140625" style="18" customWidth="1"/>
    <col min="294" max="294" width="8.85546875" style="18" customWidth="1"/>
    <col min="295" max="295" width="0.140625" style="18" customWidth="1"/>
    <col min="296" max="296" width="3.5703125" style="18" customWidth="1"/>
    <col min="297" max="297" width="5.42578125" style="18" customWidth="1"/>
    <col min="298" max="298" width="0.140625" style="18" customWidth="1"/>
    <col min="299" max="299" width="8.85546875" style="18" customWidth="1"/>
    <col min="300" max="300" width="0.140625" style="18" customWidth="1"/>
    <col min="301" max="301" width="0.7109375" style="18" customWidth="1"/>
    <col min="302" max="302" width="8.28515625" style="18" customWidth="1"/>
    <col min="303" max="303" width="6.7109375" style="18" customWidth="1"/>
    <col min="304" max="305" width="0.140625" style="18" customWidth="1"/>
    <col min="306" max="306" width="15.28515625" style="18" customWidth="1"/>
    <col min="307" max="307" width="0.42578125" style="18" customWidth="1"/>
    <col min="308" max="308" width="15.28515625" style="18" customWidth="1"/>
    <col min="309" max="512" width="9.140625" style="18"/>
    <col min="513" max="513" width="1.5703125" style="18" customWidth="1"/>
    <col min="514" max="514" width="0.5703125" style="18" customWidth="1"/>
    <col min="515" max="515" width="0.140625" style="18" customWidth="1"/>
    <col min="516" max="516" width="1.85546875" style="18" customWidth="1"/>
    <col min="517" max="517" width="2.28515625" style="18" customWidth="1"/>
    <col min="518" max="518" width="1.42578125" style="18" customWidth="1"/>
    <col min="519" max="519" width="5.5703125" style="18" customWidth="1"/>
    <col min="520" max="520" width="6.42578125" style="18" customWidth="1"/>
    <col min="521" max="521" width="9.42578125" style="18" customWidth="1"/>
    <col min="522" max="522" width="1.42578125" style="18" customWidth="1"/>
    <col min="523" max="523" width="7.28515625" style="18" customWidth="1"/>
    <col min="524" max="524" width="7.140625" style="18" customWidth="1"/>
    <col min="525" max="525" width="0.42578125" style="18" customWidth="1"/>
    <col min="526" max="526" width="1.5703125" style="18" customWidth="1"/>
    <col min="527" max="527" width="6.5703125" style="18" customWidth="1"/>
    <col min="528" max="528" width="0.5703125" style="18" customWidth="1"/>
    <col min="529" max="529" width="2.85546875" style="18" customWidth="1"/>
    <col min="530" max="530" width="6.140625" style="18" customWidth="1"/>
    <col min="531" max="531" width="2" style="18" customWidth="1"/>
    <col min="532" max="532" width="2.140625" style="18" customWidth="1"/>
    <col min="533" max="533" width="0.5703125" style="18" customWidth="1"/>
    <col min="534" max="534" width="3" style="18" customWidth="1"/>
    <col min="535" max="535" width="1.28515625" style="18" customWidth="1"/>
    <col min="536" max="536" width="7.7109375" style="18" customWidth="1"/>
    <col min="537" max="537" width="1.28515625" style="18" customWidth="1"/>
    <col min="538" max="538" width="0.42578125" style="18" customWidth="1"/>
    <col min="539" max="539" width="1.5703125" style="18" customWidth="1"/>
    <col min="540" max="540" width="4.85546875" style="18" customWidth="1"/>
    <col min="541" max="541" width="2.140625" style="18" customWidth="1"/>
    <col min="542" max="542" width="1.5703125" style="18" customWidth="1"/>
    <col min="543" max="544" width="2.5703125" style="18" customWidth="1"/>
    <col min="545" max="546" width="1.5703125" style="18" customWidth="1"/>
    <col min="547" max="547" width="2.85546875" style="18" customWidth="1"/>
    <col min="548" max="548" width="1.140625" style="18" customWidth="1"/>
    <col min="549" max="549" width="0.140625" style="18" customWidth="1"/>
    <col min="550" max="550" width="8.85546875" style="18" customWidth="1"/>
    <col min="551" max="551" width="0.140625" style="18" customWidth="1"/>
    <col min="552" max="552" width="3.5703125" style="18" customWidth="1"/>
    <col min="553" max="553" width="5.42578125" style="18" customWidth="1"/>
    <col min="554" max="554" width="0.140625" style="18" customWidth="1"/>
    <col min="555" max="555" width="8.85546875" style="18" customWidth="1"/>
    <col min="556" max="556" width="0.140625" style="18" customWidth="1"/>
    <col min="557" max="557" width="0.7109375" style="18" customWidth="1"/>
    <col min="558" max="558" width="8.28515625" style="18" customWidth="1"/>
    <col min="559" max="559" width="6.7109375" style="18" customWidth="1"/>
    <col min="560" max="561" width="0.140625" style="18" customWidth="1"/>
    <col min="562" max="562" width="15.28515625" style="18" customWidth="1"/>
    <col min="563" max="563" width="0.42578125" style="18" customWidth="1"/>
    <col min="564" max="564" width="15.28515625" style="18" customWidth="1"/>
    <col min="565" max="768" width="9.140625" style="18"/>
    <col min="769" max="769" width="1.5703125" style="18" customWidth="1"/>
    <col min="770" max="770" width="0.5703125" style="18" customWidth="1"/>
    <col min="771" max="771" width="0.140625" style="18" customWidth="1"/>
    <col min="772" max="772" width="1.85546875" style="18" customWidth="1"/>
    <col min="773" max="773" width="2.28515625" style="18" customWidth="1"/>
    <col min="774" max="774" width="1.42578125" style="18" customWidth="1"/>
    <col min="775" max="775" width="5.5703125" style="18" customWidth="1"/>
    <col min="776" max="776" width="6.42578125" style="18" customWidth="1"/>
    <col min="777" max="777" width="9.42578125" style="18" customWidth="1"/>
    <col min="778" max="778" width="1.42578125" style="18" customWidth="1"/>
    <col min="779" max="779" width="7.28515625" style="18" customWidth="1"/>
    <col min="780" max="780" width="7.140625" style="18" customWidth="1"/>
    <col min="781" max="781" width="0.42578125" style="18" customWidth="1"/>
    <col min="782" max="782" width="1.5703125" style="18" customWidth="1"/>
    <col min="783" max="783" width="6.5703125" style="18" customWidth="1"/>
    <col min="784" max="784" width="0.5703125" style="18" customWidth="1"/>
    <col min="785" max="785" width="2.85546875" style="18" customWidth="1"/>
    <col min="786" max="786" width="6.140625" style="18" customWidth="1"/>
    <col min="787" max="787" width="2" style="18" customWidth="1"/>
    <col min="788" max="788" width="2.140625" style="18" customWidth="1"/>
    <col min="789" max="789" width="0.5703125" style="18" customWidth="1"/>
    <col min="790" max="790" width="3" style="18" customWidth="1"/>
    <col min="791" max="791" width="1.28515625" style="18" customWidth="1"/>
    <col min="792" max="792" width="7.7109375" style="18" customWidth="1"/>
    <col min="793" max="793" width="1.28515625" style="18" customWidth="1"/>
    <col min="794" max="794" width="0.42578125" style="18" customWidth="1"/>
    <col min="795" max="795" width="1.5703125" style="18" customWidth="1"/>
    <col min="796" max="796" width="4.85546875" style="18" customWidth="1"/>
    <col min="797" max="797" width="2.140625" style="18" customWidth="1"/>
    <col min="798" max="798" width="1.5703125" style="18" customWidth="1"/>
    <col min="799" max="800" width="2.5703125" style="18" customWidth="1"/>
    <col min="801" max="802" width="1.5703125" style="18" customWidth="1"/>
    <col min="803" max="803" width="2.85546875" style="18" customWidth="1"/>
    <col min="804" max="804" width="1.140625" style="18" customWidth="1"/>
    <col min="805" max="805" width="0.140625" style="18" customWidth="1"/>
    <col min="806" max="806" width="8.85546875" style="18" customWidth="1"/>
    <col min="807" max="807" width="0.140625" style="18" customWidth="1"/>
    <col min="808" max="808" width="3.5703125" style="18" customWidth="1"/>
    <col min="809" max="809" width="5.42578125" style="18" customWidth="1"/>
    <col min="810" max="810" width="0.140625" style="18" customWidth="1"/>
    <col min="811" max="811" width="8.85546875" style="18" customWidth="1"/>
    <col min="812" max="812" width="0.140625" style="18" customWidth="1"/>
    <col min="813" max="813" width="0.7109375" style="18" customWidth="1"/>
    <col min="814" max="814" width="8.28515625" style="18" customWidth="1"/>
    <col min="815" max="815" width="6.7109375" style="18" customWidth="1"/>
    <col min="816" max="817" width="0.140625" style="18" customWidth="1"/>
    <col min="818" max="818" width="15.28515625" style="18" customWidth="1"/>
    <col min="819" max="819" width="0.42578125" style="18" customWidth="1"/>
    <col min="820" max="820" width="15.28515625" style="18" customWidth="1"/>
    <col min="821" max="1024" width="9.140625" style="18"/>
    <col min="1025" max="1025" width="1.5703125" style="18" customWidth="1"/>
    <col min="1026" max="1026" width="0.5703125" style="18" customWidth="1"/>
    <col min="1027" max="1027" width="0.140625" style="18" customWidth="1"/>
    <col min="1028" max="1028" width="1.85546875" style="18" customWidth="1"/>
    <col min="1029" max="1029" width="2.28515625" style="18" customWidth="1"/>
    <col min="1030" max="1030" width="1.42578125" style="18" customWidth="1"/>
    <col min="1031" max="1031" width="5.5703125" style="18" customWidth="1"/>
    <col min="1032" max="1032" width="6.42578125" style="18" customWidth="1"/>
    <col min="1033" max="1033" width="9.42578125" style="18" customWidth="1"/>
    <col min="1034" max="1034" width="1.42578125" style="18" customWidth="1"/>
    <col min="1035" max="1035" width="7.28515625" style="18" customWidth="1"/>
    <col min="1036" max="1036" width="7.140625" style="18" customWidth="1"/>
    <col min="1037" max="1037" width="0.42578125" style="18" customWidth="1"/>
    <col min="1038" max="1038" width="1.5703125" style="18" customWidth="1"/>
    <col min="1039" max="1039" width="6.5703125" style="18" customWidth="1"/>
    <col min="1040" max="1040" width="0.5703125" style="18" customWidth="1"/>
    <col min="1041" max="1041" width="2.85546875" style="18" customWidth="1"/>
    <col min="1042" max="1042" width="6.140625" style="18" customWidth="1"/>
    <col min="1043" max="1043" width="2" style="18" customWidth="1"/>
    <col min="1044" max="1044" width="2.140625" style="18" customWidth="1"/>
    <col min="1045" max="1045" width="0.5703125" style="18" customWidth="1"/>
    <col min="1046" max="1046" width="3" style="18" customWidth="1"/>
    <col min="1047" max="1047" width="1.28515625" style="18" customWidth="1"/>
    <col min="1048" max="1048" width="7.7109375" style="18" customWidth="1"/>
    <col min="1049" max="1049" width="1.28515625" style="18" customWidth="1"/>
    <col min="1050" max="1050" width="0.42578125" style="18" customWidth="1"/>
    <col min="1051" max="1051" width="1.5703125" style="18" customWidth="1"/>
    <col min="1052" max="1052" width="4.85546875" style="18" customWidth="1"/>
    <col min="1053" max="1053" width="2.140625" style="18" customWidth="1"/>
    <col min="1054" max="1054" width="1.5703125" style="18" customWidth="1"/>
    <col min="1055" max="1056" width="2.5703125" style="18" customWidth="1"/>
    <col min="1057" max="1058" width="1.5703125" style="18" customWidth="1"/>
    <col min="1059" max="1059" width="2.85546875" style="18" customWidth="1"/>
    <col min="1060" max="1060" width="1.140625" style="18" customWidth="1"/>
    <col min="1061" max="1061" width="0.140625" style="18" customWidth="1"/>
    <col min="1062" max="1062" width="8.85546875" style="18" customWidth="1"/>
    <col min="1063" max="1063" width="0.140625" style="18" customWidth="1"/>
    <col min="1064" max="1064" width="3.5703125" style="18" customWidth="1"/>
    <col min="1065" max="1065" width="5.42578125" style="18" customWidth="1"/>
    <col min="1066" max="1066" width="0.140625" style="18" customWidth="1"/>
    <col min="1067" max="1067" width="8.85546875" style="18" customWidth="1"/>
    <col min="1068" max="1068" width="0.140625" style="18" customWidth="1"/>
    <col min="1069" max="1069" width="0.7109375" style="18" customWidth="1"/>
    <col min="1070" max="1070" width="8.28515625" style="18" customWidth="1"/>
    <col min="1071" max="1071" width="6.7109375" style="18" customWidth="1"/>
    <col min="1072" max="1073" width="0.140625" style="18" customWidth="1"/>
    <col min="1074" max="1074" width="15.28515625" style="18" customWidth="1"/>
    <col min="1075" max="1075" width="0.42578125" style="18" customWidth="1"/>
    <col min="1076" max="1076" width="15.28515625" style="18" customWidth="1"/>
    <col min="1077" max="1280" width="9.140625" style="18"/>
    <col min="1281" max="1281" width="1.5703125" style="18" customWidth="1"/>
    <col min="1282" max="1282" width="0.5703125" style="18" customWidth="1"/>
    <col min="1283" max="1283" width="0.140625" style="18" customWidth="1"/>
    <col min="1284" max="1284" width="1.85546875" style="18" customWidth="1"/>
    <col min="1285" max="1285" width="2.28515625" style="18" customWidth="1"/>
    <col min="1286" max="1286" width="1.42578125" style="18" customWidth="1"/>
    <col min="1287" max="1287" width="5.5703125" style="18" customWidth="1"/>
    <col min="1288" max="1288" width="6.42578125" style="18" customWidth="1"/>
    <col min="1289" max="1289" width="9.42578125" style="18" customWidth="1"/>
    <col min="1290" max="1290" width="1.42578125" style="18" customWidth="1"/>
    <col min="1291" max="1291" width="7.28515625" style="18" customWidth="1"/>
    <col min="1292" max="1292" width="7.140625" style="18" customWidth="1"/>
    <col min="1293" max="1293" width="0.42578125" style="18" customWidth="1"/>
    <col min="1294" max="1294" width="1.5703125" style="18" customWidth="1"/>
    <col min="1295" max="1295" width="6.5703125" style="18" customWidth="1"/>
    <col min="1296" max="1296" width="0.5703125" style="18" customWidth="1"/>
    <col min="1297" max="1297" width="2.85546875" style="18" customWidth="1"/>
    <col min="1298" max="1298" width="6.140625" style="18" customWidth="1"/>
    <col min="1299" max="1299" width="2" style="18" customWidth="1"/>
    <col min="1300" max="1300" width="2.140625" style="18" customWidth="1"/>
    <col min="1301" max="1301" width="0.5703125" style="18" customWidth="1"/>
    <col min="1302" max="1302" width="3" style="18" customWidth="1"/>
    <col min="1303" max="1303" width="1.28515625" style="18" customWidth="1"/>
    <col min="1304" max="1304" width="7.7109375" style="18" customWidth="1"/>
    <col min="1305" max="1305" width="1.28515625" style="18" customWidth="1"/>
    <col min="1306" max="1306" width="0.42578125" style="18" customWidth="1"/>
    <col min="1307" max="1307" width="1.5703125" style="18" customWidth="1"/>
    <col min="1308" max="1308" width="4.85546875" style="18" customWidth="1"/>
    <col min="1309" max="1309" width="2.140625" style="18" customWidth="1"/>
    <col min="1310" max="1310" width="1.5703125" style="18" customWidth="1"/>
    <col min="1311" max="1312" width="2.5703125" style="18" customWidth="1"/>
    <col min="1313" max="1314" width="1.5703125" style="18" customWidth="1"/>
    <col min="1315" max="1315" width="2.85546875" style="18" customWidth="1"/>
    <col min="1316" max="1316" width="1.140625" style="18" customWidth="1"/>
    <col min="1317" max="1317" width="0.140625" style="18" customWidth="1"/>
    <col min="1318" max="1318" width="8.85546875" style="18" customWidth="1"/>
    <col min="1319" max="1319" width="0.140625" style="18" customWidth="1"/>
    <col min="1320" max="1320" width="3.5703125" style="18" customWidth="1"/>
    <col min="1321" max="1321" width="5.42578125" style="18" customWidth="1"/>
    <col min="1322" max="1322" width="0.140625" style="18" customWidth="1"/>
    <col min="1323" max="1323" width="8.85546875" style="18" customWidth="1"/>
    <col min="1324" max="1324" width="0.140625" style="18" customWidth="1"/>
    <col min="1325" max="1325" width="0.7109375" style="18" customWidth="1"/>
    <col min="1326" max="1326" width="8.28515625" style="18" customWidth="1"/>
    <col min="1327" max="1327" width="6.7109375" style="18" customWidth="1"/>
    <col min="1328" max="1329" width="0.140625" style="18" customWidth="1"/>
    <col min="1330" max="1330" width="15.28515625" style="18" customWidth="1"/>
    <col min="1331" max="1331" width="0.42578125" style="18" customWidth="1"/>
    <col min="1332" max="1332" width="15.28515625" style="18" customWidth="1"/>
    <col min="1333" max="1536" width="9.140625" style="18"/>
    <col min="1537" max="1537" width="1.5703125" style="18" customWidth="1"/>
    <col min="1538" max="1538" width="0.5703125" style="18" customWidth="1"/>
    <col min="1539" max="1539" width="0.140625" style="18" customWidth="1"/>
    <col min="1540" max="1540" width="1.85546875" style="18" customWidth="1"/>
    <col min="1541" max="1541" width="2.28515625" style="18" customWidth="1"/>
    <col min="1542" max="1542" width="1.42578125" style="18" customWidth="1"/>
    <col min="1543" max="1543" width="5.5703125" style="18" customWidth="1"/>
    <col min="1544" max="1544" width="6.42578125" style="18" customWidth="1"/>
    <col min="1545" max="1545" width="9.42578125" style="18" customWidth="1"/>
    <col min="1546" max="1546" width="1.42578125" style="18" customWidth="1"/>
    <col min="1547" max="1547" width="7.28515625" style="18" customWidth="1"/>
    <col min="1548" max="1548" width="7.140625" style="18" customWidth="1"/>
    <col min="1549" max="1549" width="0.42578125" style="18" customWidth="1"/>
    <col min="1550" max="1550" width="1.5703125" style="18" customWidth="1"/>
    <col min="1551" max="1551" width="6.5703125" style="18" customWidth="1"/>
    <col min="1552" max="1552" width="0.5703125" style="18" customWidth="1"/>
    <col min="1553" max="1553" width="2.85546875" style="18" customWidth="1"/>
    <col min="1554" max="1554" width="6.140625" style="18" customWidth="1"/>
    <col min="1555" max="1555" width="2" style="18" customWidth="1"/>
    <col min="1556" max="1556" width="2.140625" style="18" customWidth="1"/>
    <col min="1557" max="1557" width="0.5703125" style="18" customWidth="1"/>
    <col min="1558" max="1558" width="3" style="18" customWidth="1"/>
    <col min="1559" max="1559" width="1.28515625" style="18" customWidth="1"/>
    <col min="1560" max="1560" width="7.7109375" style="18" customWidth="1"/>
    <col min="1561" max="1561" width="1.28515625" style="18" customWidth="1"/>
    <col min="1562" max="1562" width="0.42578125" style="18" customWidth="1"/>
    <col min="1563" max="1563" width="1.5703125" style="18" customWidth="1"/>
    <col min="1564" max="1564" width="4.85546875" style="18" customWidth="1"/>
    <col min="1565" max="1565" width="2.140625" style="18" customWidth="1"/>
    <col min="1566" max="1566" width="1.5703125" style="18" customWidth="1"/>
    <col min="1567" max="1568" width="2.5703125" style="18" customWidth="1"/>
    <col min="1569" max="1570" width="1.5703125" style="18" customWidth="1"/>
    <col min="1571" max="1571" width="2.85546875" style="18" customWidth="1"/>
    <col min="1572" max="1572" width="1.140625" style="18" customWidth="1"/>
    <col min="1573" max="1573" width="0.140625" style="18" customWidth="1"/>
    <col min="1574" max="1574" width="8.85546875" style="18" customWidth="1"/>
    <col min="1575" max="1575" width="0.140625" style="18" customWidth="1"/>
    <col min="1576" max="1576" width="3.5703125" style="18" customWidth="1"/>
    <col min="1577" max="1577" width="5.42578125" style="18" customWidth="1"/>
    <col min="1578" max="1578" width="0.140625" style="18" customWidth="1"/>
    <col min="1579" max="1579" width="8.85546875" style="18" customWidth="1"/>
    <col min="1580" max="1580" width="0.140625" style="18" customWidth="1"/>
    <col min="1581" max="1581" width="0.7109375" style="18" customWidth="1"/>
    <col min="1582" max="1582" width="8.28515625" style="18" customWidth="1"/>
    <col min="1583" max="1583" width="6.7109375" style="18" customWidth="1"/>
    <col min="1584" max="1585" width="0.140625" style="18" customWidth="1"/>
    <col min="1586" max="1586" width="15.28515625" style="18" customWidth="1"/>
    <col min="1587" max="1587" width="0.42578125" style="18" customWidth="1"/>
    <col min="1588" max="1588" width="15.28515625" style="18" customWidth="1"/>
    <col min="1589" max="1792" width="9.140625" style="18"/>
    <col min="1793" max="1793" width="1.5703125" style="18" customWidth="1"/>
    <col min="1794" max="1794" width="0.5703125" style="18" customWidth="1"/>
    <col min="1795" max="1795" width="0.140625" style="18" customWidth="1"/>
    <col min="1796" max="1796" width="1.85546875" style="18" customWidth="1"/>
    <col min="1797" max="1797" width="2.28515625" style="18" customWidth="1"/>
    <col min="1798" max="1798" width="1.42578125" style="18" customWidth="1"/>
    <col min="1799" max="1799" width="5.5703125" style="18" customWidth="1"/>
    <col min="1800" max="1800" width="6.42578125" style="18" customWidth="1"/>
    <col min="1801" max="1801" width="9.42578125" style="18" customWidth="1"/>
    <col min="1802" max="1802" width="1.42578125" style="18" customWidth="1"/>
    <col min="1803" max="1803" width="7.28515625" style="18" customWidth="1"/>
    <col min="1804" max="1804" width="7.140625" style="18" customWidth="1"/>
    <col min="1805" max="1805" width="0.42578125" style="18" customWidth="1"/>
    <col min="1806" max="1806" width="1.5703125" style="18" customWidth="1"/>
    <col min="1807" max="1807" width="6.5703125" style="18" customWidth="1"/>
    <col min="1808" max="1808" width="0.5703125" style="18" customWidth="1"/>
    <col min="1809" max="1809" width="2.85546875" style="18" customWidth="1"/>
    <col min="1810" max="1810" width="6.140625" style="18" customWidth="1"/>
    <col min="1811" max="1811" width="2" style="18" customWidth="1"/>
    <col min="1812" max="1812" width="2.140625" style="18" customWidth="1"/>
    <col min="1813" max="1813" width="0.5703125" style="18" customWidth="1"/>
    <col min="1814" max="1814" width="3" style="18" customWidth="1"/>
    <col min="1815" max="1815" width="1.28515625" style="18" customWidth="1"/>
    <col min="1816" max="1816" width="7.7109375" style="18" customWidth="1"/>
    <col min="1817" max="1817" width="1.28515625" style="18" customWidth="1"/>
    <col min="1818" max="1818" width="0.42578125" style="18" customWidth="1"/>
    <col min="1819" max="1819" width="1.5703125" style="18" customWidth="1"/>
    <col min="1820" max="1820" width="4.85546875" style="18" customWidth="1"/>
    <col min="1821" max="1821" width="2.140625" style="18" customWidth="1"/>
    <col min="1822" max="1822" width="1.5703125" style="18" customWidth="1"/>
    <col min="1823" max="1824" width="2.5703125" style="18" customWidth="1"/>
    <col min="1825" max="1826" width="1.5703125" style="18" customWidth="1"/>
    <col min="1827" max="1827" width="2.85546875" style="18" customWidth="1"/>
    <col min="1828" max="1828" width="1.140625" style="18" customWidth="1"/>
    <col min="1829" max="1829" width="0.140625" style="18" customWidth="1"/>
    <col min="1830" max="1830" width="8.85546875" style="18" customWidth="1"/>
    <col min="1831" max="1831" width="0.140625" style="18" customWidth="1"/>
    <col min="1832" max="1832" width="3.5703125" style="18" customWidth="1"/>
    <col min="1833" max="1833" width="5.42578125" style="18" customWidth="1"/>
    <col min="1834" max="1834" width="0.140625" style="18" customWidth="1"/>
    <col min="1835" max="1835" width="8.85546875" style="18" customWidth="1"/>
    <col min="1836" max="1836" width="0.140625" style="18" customWidth="1"/>
    <col min="1837" max="1837" width="0.7109375" style="18" customWidth="1"/>
    <col min="1838" max="1838" width="8.28515625" style="18" customWidth="1"/>
    <col min="1839" max="1839" width="6.7109375" style="18" customWidth="1"/>
    <col min="1840" max="1841" width="0.140625" style="18" customWidth="1"/>
    <col min="1842" max="1842" width="15.28515625" style="18" customWidth="1"/>
    <col min="1843" max="1843" width="0.42578125" style="18" customWidth="1"/>
    <col min="1844" max="1844" width="15.28515625" style="18" customWidth="1"/>
    <col min="1845" max="2048" width="9.140625" style="18"/>
    <col min="2049" max="2049" width="1.5703125" style="18" customWidth="1"/>
    <col min="2050" max="2050" width="0.5703125" style="18" customWidth="1"/>
    <col min="2051" max="2051" width="0.140625" style="18" customWidth="1"/>
    <col min="2052" max="2052" width="1.85546875" style="18" customWidth="1"/>
    <col min="2053" max="2053" width="2.28515625" style="18" customWidth="1"/>
    <col min="2054" max="2054" width="1.42578125" style="18" customWidth="1"/>
    <col min="2055" max="2055" width="5.5703125" style="18" customWidth="1"/>
    <col min="2056" max="2056" width="6.42578125" style="18" customWidth="1"/>
    <col min="2057" max="2057" width="9.42578125" style="18" customWidth="1"/>
    <col min="2058" max="2058" width="1.42578125" style="18" customWidth="1"/>
    <col min="2059" max="2059" width="7.28515625" style="18" customWidth="1"/>
    <col min="2060" max="2060" width="7.140625" style="18" customWidth="1"/>
    <col min="2061" max="2061" width="0.42578125" style="18" customWidth="1"/>
    <col min="2062" max="2062" width="1.5703125" style="18" customWidth="1"/>
    <col min="2063" max="2063" width="6.5703125" style="18" customWidth="1"/>
    <col min="2064" max="2064" width="0.5703125" style="18" customWidth="1"/>
    <col min="2065" max="2065" width="2.85546875" style="18" customWidth="1"/>
    <col min="2066" max="2066" width="6.140625" style="18" customWidth="1"/>
    <col min="2067" max="2067" width="2" style="18" customWidth="1"/>
    <col min="2068" max="2068" width="2.140625" style="18" customWidth="1"/>
    <col min="2069" max="2069" width="0.5703125" style="18" customWidth="1"/>
    <col min="2070" max="2070" width="3" style="18" customWidth="1"/>
    <col min="2071" max="2071" width="1.28515625" style="18" customWidth="1"/>
    <col min="2072" max="2072" width="7.7109375" style="18" customWidth="1"/>
    <col min="2073" max="2073" width="1.28515625" style="18" customWidth="1"/>
    <col min="2074" max="2074" width="0.42578125" style="18" customWidth="1"/>
    <col min="2075" max="2075" width="1.5703125" style="18" customWidth="1"/>
    <col min="2076" max="2076" width="4.85546875" style="18" customWidth="1"/>
    <col min="2077" max="2077" width="2.140625" style="18" customWidth="1"/>
    <col min="2078" max="2078" width="1.5703125" style="18" customWidth="1"/>
    <col min="2079" max="2080" width="2.5703125" style="18" customWidth="1"/>
    <col min="2081" max="2082" width="1.5703125" style="18" customWidth="1"/>
    <col min="2083" max="2083" width="2.85546875" style="18" customWidth="1"/>
    <col min="2084" max="2084" width="1.140625" style="18" customWidth="1"/>
    <col min="2085" max="2085" width="0.140625" style="18" customWidth="1"/>
    <col min="2086" max="2086" width="8.85546875" style="18" customWidth="1"/>
    <col min="2087" max="2087" width="0.140625" style="18" customWidth="1"/>
    <col min="2088" max="2088" width="3.5703125" style="18" customWidth="1"/>
    <col min="2089" max="2089" width="5.42578125" style="18" customWidth="1"/>
    <col min="2090" max="2090" width="0.140625" style="18" customWidth="1"/>
    <col min="2091" max="2091" width="8.85546875" style="18" customWidth="1"/>
    <col min="2092" max="2092" width="0.140625" style="18" customWidth="1"/>
    <col min="2093" max="2093" width="0.7109375" style="18" customWidth="1"/>
    <col min="2094" max="2094" width="8.28515625" style="18" customWidth="1"/>
    <col min="2095" max="2095" width="6.7109375" style="18" customWidth="1"/>
    <col min="2096" max="2097" width="0.140625" style="18" customWidth="1"/>
    <col min="2098" max="2098" width="15.28515625" style="18" customWidth="1"/>
    <col min="2099" max="2099" width="0.42578125" style="18" customWidth="1"/>
    <col min="2100" max="2100" width="15.28515625" style="18" customWidth="1"/>
    <col min="2101" max="2304" width="9.140625" style="18"/>
    <col min="2305" max="2305" width="1.5703125" style="18" customWidth="1"/>
    <col min="2306" max="2306" width="0.5703125" style="18" customWidth="1"/>
    <col min="2307" max="2307" width="0.140625" style="18" customWidth="1"/>
    <col min="2308" max="2308" width="1.85546875" style="18" customWidth="1"/>
    <col min="2309" max="2309" width="2.28515625" style="18" customWidth="1"/>
    <col min="2310" max="2310" width="1.42578125" style="18" customWidth="1"/>
    <col min="2311" max="2311" width="5.5703125" style="18" customWidth="1"/>
    <col min="2312" max="2312" width="6.42578125" style="18" customWidth="1"/>
    <col min="2313" max="2313" width="9.42578125" style="18" customWidth="1"/>
    <col min="2314" max="2314" width="1.42578125" style="18" customWidth="1"/>
    <col min="2315" max="2315" width="7.28515625" style="18" customWidth="1"/>
    <col min="2316" max="2316" width="7.140625" style="18" customWidth="1"/>
    <col min="2317" max="2317" width="0.42578125" style="18" customWidth="1"/>
    <col min="2318" max="2318" width="1.5703125" style="18" customWidth="1"/>
    <col min="2319" max="2319" width="6.5703125" style="18" customWidth="1"/>
    <col min="2320" max="2320" width="0.5703125" style="18" customWidth="1"/>
    <col min="2321" max="2321" width="2.85546875" style="18" customWidth="1"/>
    <col min="2322" max="2322" width="6.140625" style="18" customWidth="1"/>
    <col min="2323" max="2323" width="2" style="18" customWidth="1"/>
    <col min="2324" max="2324" width="2.140625" style="18" customWidth="1"/>
    <col min="2325" max="2325" width="0.5703125" style="18" customWidth="1"/>
    <col min="2326" max="2326" width="3" style="18" customWidth="1"/>
    <col min="2327" max="2327" width="1.28515625" style="18" customWidth="1"/>
    <col min="2328" max="2328" width="7.7109375" style="18" customWidth="1"/>
    <col min="2329" max="2329" width="1.28515625" style="18" customWidth="1"/>
    <col min="2330" max="2330" width="0.42578125" style="18" customWidth="1"/>
    <col min="2331" max="2331" width="1.5703125" style="18" customWidth="1"/>
    <col min="2332" max="2332" width="4.85546875" style="18" customWidth="1"/>
    <col min="2333" max="2333" width="2.140625" style="18" customWidth="1"/>
    <col min="2334" max="2334" width="1.5703125" style="18" customWidth="1"/>
    <col min="2335" max="2336" width="2.5703125" style="18" customWidth="1"/>
    <col min="2337" max="2338" width="1.5703125" style="18" customWidth="1"/>
    <col min="2339" max="2339" width="2.85546875" style="18" customWidth="1"/>
    <col min="2340" max="2340" width="1.140625" style="18" customWidth="1"/>
    <col min="2341" max="2341" width="0.140625" style="18" customWidth="1"/>
    <col min="2342" max="2342" width="8.85546875" style="18" customWidth="1"/>
    <col min="2343" max="2343" width="0.140625" style="18" customWidth="1"/>
    <col min="2344" max="2344" width="3.5703125" style="18" customWidth="1"/>
    <col min="2345" max="2345" width="5.42578125" style="18" customWidth="1"/>
    <col min="2346" max="2346" width="0.140625" style="18" customWidth="1"/>
    <col min="2347" max="2347" width="8.85546875" style="18" customWidth="1"/>
    <col min="2348" max="2348" width="0.140625" style="18" customWidth="1"/>
    <col min="2349" max="2349" width="0.7109375" style="18" customWidth="1"/>
    <col min="2350" max="2350" width="8.28515625" style="18" customWidth="1"/>
    <col min="2351" max="2351" width="6.7109375" style="18" customWidth="1"/>
    <col min="2352" max="2353" width="0.140625" style="18" customWidth="1"/>
    <col min="2354" max="2354" width="15.28515625" style="18" customWidth="1"/>
    <col min="2355" max="2355" width="0.42578125" style="18" customWidth="1"/>
    <col min="2356" max="2356" width="15.28515625" style="18" customWidth="1"/>
    <col min="2357" max="2560" width="9.140625" style="18"/>
    <col min="2561" max="2561" width="1.5703125" style="18" customWidth="1"/>
    <col min="2562" max="2562" width="0.5703125" style="18" customWidth="1"/>
    <col min="2563" max="2563" width="0.140625" style="18" customWidth="1"/>
    <col min="2564" max="2564" width="1.85546875" style="18" customWidth="1"/>
    <col min="2565" max="2565" width="2.28515625" style="18" customWidth="1"/>
    <col min="2566" max="2566" width="1.42578125" style="18" customWidth="1"/>
    <col min="2567" max="2567" width="5.5703125" style="18" customWidth="1"/>
    <col min="2568" max="2568" width="6.42578125" style="18" customWidth="1"/>
    <col min="2569" max="2569" width="9.42578125" style="18" customWidth="1"/>
    <col min="2570" max="2570" width="1.42578125" style="18" customWidth="1"/>
    <col min="2571" max="2571" width="7.28515625" style="18" customWidth="1"/>
    <col min="2572" max="2572" width="7.140625" style="18" customWidth="1"/>
    <col min="2573" max="2573" width="0.42578125" style="18" customWidth="1"/>
    <col min="2574" max="2574" width="1.5703125" style="18" customWidth="1"/>
    <col min="2575" max="2575" width="6.5703125" style="18" customWidth="1"/>
    <col min="2576" max="2576" width="0.5703125" style="18" customWidth="1"/>
    <col min="2577" max="2577" width="2.85546875" style="18" customWidth="1"/>
    <col min="2578" max="2578" width="6.140625" style="18" customWidth="1"/>
    <col min="2579" max="2579" width="2" style="18" customWidth="1"/>
    <col min="2580" max="2580" width="2.140625" style="18" customWidth="1"/>
    <col min="2581" max="2581" width="0.5703125" style="18" customWidth="1"/>
    <col min="2582" max="2582" width="3" style="18" customWidth="1"/>
    <col min="2583" max="2583" width="1.28515625" style="18" customWidth="1"/>
    <col min="2584" max="2584" width="7.7109375" style="18" customWidth="1"/>
    <col min="2585" max="2585" width="1.28515625" style="18" customWidth="1"/>
    <col min="2586" max="2586" width="0.42578125" style="18" customWidth="1"/>
    <col min="2587" max="2587" width="1.5703125" style="18" customWidth="1"/>
    <col min="2588" max="2588" width="4.85546875" style="18" customWidth="1"/>
    <col min="2589" max="2589" width="2.140625" style="18" customWidth="1"/>
    <col min="2590" max="2590" width="1.5703125" style="18" customWidth="1"/>
    <col min="2591" max="2592" width="2.5703125" style="18" customWidth="1"/>
    <col min="2593" max="2594" width="1.5703125" style="18" customWidth="1"/>
    <col min="2595" max="2595" width="2.85546875" style="18" customWidth="1"/>
    <col min="2596" max="2596" width="1.140625" style="18" customWidth="1"/>
    <col min="2597" max="2597" width="0.140625" style="18" customWidth="1"/>
    <col min="2598" max="2598" width="8.85546875" style="18" customWidth="1"/>
    <col min="2599" max="2599" width="0.140625" style="18" customWidth="1"/>
    <col min="2600" max="2600" width="3.5703125" style="18" customWidth="1"/>
    <col min="2601" max="2601" width="5.42578125" style="18" customWidth="1"/>
    <col min="2602" max="2602" width="0.140625" style="18" customWidth="1"/>
    <col min="2603" max="2603" width="8.85546875" style="18" customWidth="1"/>
    <col min="2604" max="2604" width="0.140625" style="18" customWidth="1"/>
    <col min="2605" max="2605" width="0.7109375" style="18" customWidth="1"/>
    <col min="2606" max="2606" width="8.28515625" style="18" customWidth="1"/>
    <col min="2607" max="2607" width="6.7109375" style="18" customWidth="1"/>
    <col min="2608" max="2609" width="0.140625" style="18" customWidth="1"/>
    <col min="2610" max="2610" width="15.28515625" style="18" customWidth="1"/>
    <col min="2611" max="2611" width="0.42578125" style="18" customWidth="1"/>
    <col min="2612" max="2612" width="15.28515625" style="18" customWidth="1"/>
    <col min="2613" max="2816" width="9.140625" style="18"/>
    <col min="2817" max="2817" width="1.5703125" style="18" customWidth="1"/>
    <col min="2818" max="2818" width="0.5703125" style="18" customWidth="1"/>
    <col min="2819" max="2819" width="0.140625" style="18" customWidth="1"/>
    <col min="2820" max="2820" width="1.85546875" style="18" customWidth="1"/>
    <col min="2821" max="2821" width="2.28515625" style="18" customWidth="1"/>
    <col min="2822" max="2822" width="1.42578125" style="18" customWidth="1"/>
    <col min="2823" max="2823" width="5.5703125" style="18" customWidth="1"/>
    <col min="2824" max="2824" width="6.42578125" style="18" customWidth="1"/>
    <col min="2825" max="2825" width="9.42578125" style="18" customWidth="1"/>
    <col min="2826" max="2826" width="1.42578125" style="18" customWidth="1"/>
    <col min="2827" max="2827" width="7.28515625" style="18" customWidth="1"/>
    <col min="2828" max="2828" width="7.140625" style="18" customWidth="1"/>
    <col min="2829" max="2829" width="0.42578125" style="18" customWidth="1"/>
    <col min="2830" max="2830" width="1.5703125" style="18" customWidth="1"/>
    <col min="2831" max="2831" width="6.5703125" style="18" customWidth="1"/>
    <col min="2832" max="2832" width="0.5703125" style="18" customWidth="1"/>
    <col min="2833" max="2833" width="2.85546875" style="18" customWidth="1"/>
    <col min="2834" max="2834" width="6.140625" style="18" customWidth="1"/>
    <col min="2835" max="2835" width="2" style="18" customWidth="1"/>
    <col min="2836" max="2836" width="2.140625" style="18" customWidth="1"/>
    <col min="2837" max="2837" width="0.5703125" style="18" customWidth="1"/>
    <col min="2838" max="2838" width="3" style="18" customWidth="1"/>
    <col min="2839" max="2839" width="1.28515625" style="18" customWidth="1"/>
    <col min="2840" max="2840" width="7.7109375" style="18" customWidth="1"/>
    <col min="2841" max="2841" width="1.28515625" style="18" customWidth="1"/>
    <col min="2842" max="2842" width="0.42578125" style="18" customWidth="1"/>
    <col min="2843" max="2843" width="1.5703125" style="18" customWidth="1"/>
    <col min="2844" max="2844" width="4.85546875" style="18" customWidth="1"/>
    <col min="2845" max="2845" width="2.140625" style="18" customWidth="1"/>
    <col min="2846" max="2846" width="1.5703125" style="18" customWidth="1"/>
    <col min="2847" max="2848" width="2.5703125" style="18" customWidth="1"/>
    <col min="2849" max="2850" width="1.5703125" style="18" customWidth="1"/>
    <col min="2851" max="2851" width="2.85546875" style="18" customWidth="1"/>
    <col min="2852" max="2852" width="1.140625" style="18" customWidth="1"/>
    <col min="2853" max="2853" width="0.140625" style="18" customWidth="1"/>
    <col min="2854" max="2854" width="8.85546875" style="18" customWidth="1"/>
    <col min="2855" max="2855" width="0.140625" style="18" customWidth="1"/>
    <col min="2856" max="2856" width="3.5703125" style="18" customWidth="1"/>
    <col min="2857" max="2857" width="5.42578125" style="18" customWidth="1"/>
    <col min="2858" max="2858" width="0.140625" style="18" customWidth="1"/>
    <col min="2859" max="2859" width="8.85546875" style="18" customWidth="1"/>
    <col min="2860" max="2860" width="0.140625" style="18" customWidth="1"/>
    <col min="2861" max="2861" width="0.7109375" style="18" customWidth="1"/>
    <col min="2862" max="2862" width="8.28515625" style="18" customWidth="1"/>
    <col min="2863" max="2863" width="6.7109375" style="18" customWidth="1"/>
    <col min="2864" max="2865" width="0.140625" style="18" customWidth="1"/>
    <col min="2866" max="2866" width="15.28515625" style="18" customWidth="1"/>
    <col min="2867" max="2867" width="0.42578125" style="18" customWidth="1"/>
    <col min="2868" max="2868" width="15.28515625" style="18" customWidth="1"/>
    <col min="2869" max="3072" width="9.140625" style="18"/>
    <col min="3073" max="3073" width="1.5703125" style="18" customWidth="1"/>
    <col min="3074" max="3074" width="0.5703125" style="18" customWidth="1"/>
    <col min="3075" max="3075" width="0.140625" style="18" customWidth="1"/>
    <col min="3076" max="3076" width="1.85546875" style="18" customWidth="1"/>
    <col min="3077" max="3077" width="2.28515625" style="18" customWidth="1"/>
    <col min="3078" max="3078" width="1.42578125" style="18" customWidth="1"/>
    <col min="3079" max="3079" width="5.5703125" style="18" customWidth="1"/>
    <col min="3080" max="3080" width="6.42578125" style="18" customWidth="1"/>
    <col min="3081" max="3081" width="9.42578125" style="18" customWidth="1"/>
    <col min="3082" max="3082" width="1.42578125" style="18" customWidth="1"/>
    <col min="3083" max="3083" width="7.28515625" style="18" customWidth="1"/>
    <col min="3084" max="3084" width="7.140625" style="18" customWidth="1"/>
    <col min="3085" max="3085" width="0.42578125" style="18" customWidth="1"/>
    <col min="3086" max="3086" width="1.5703125" style="18" customWidth="1"/>
    <col min="3087" max="3087" width="6.5703125" style="18" customWidth="1"/>
    <col min="3088" max="3088" width="0.5703125" style="18" customWidth="1"/>
    <col min="3089" max="3089" width="2.85546875" style="18" customWidth="1"/>
    <col min="3090" max="3090" width="6.140625" style="18" customWidth="1"/>
    <col min="3091" max="3091" width="2" style="18" customWidth="1"/>
    <col min="3092" max="3092" width="2.140625" style="18" customWidth="1"/>
    <col min="3093" max="3093" width="0.5703125" style="18" customWidth="1"/>
    <col min="3094" max="3094" width="3" style="18" customWidth="1"/>
    <col min="3095" max="3095" width="1.28515625" style="18" customWidth="1"/>
    <col min="3096" max="3096" width="7.7109375" style="18" customWidth="1"/>
    <col min="3097" max="3097" width="1.28515625" style="18" customWidth="1"/>
    <col min="3098" max="3098" width="0.42578125" style="18" customWidth="1"/>
    <col min="3099" max="3099" width="1.5703125" style="18" customWidth="1"/>
    <col min="3100" max="3100" width="4.85546875" style="18" customWidth="1"/>
    <col min="3101" max="3101" width="2.140625" style="18" customWidth="1"/>
    <col min="3102" max="3102" width="1.5703125" style="18" customWidth="1"/>
    <col min="3103" max="3104" width="2.5703125" style="18" customWidth="1"/>
    <col min="3105" max="3106" width="1.5703125" style="18" customWidth="1"/>
    <col min="3107" max="3107" width="2.85546875" style="18" customWidth="1"/>
    <col min="3108" max="3108" width="1.140625" style="18" customWidth="1"/>
    <col min="3109" max="3109" width="0.140625" style="18" customWidth="1"/>
    <col min="3110" max="3110" width="8.85546875" style="18" customWidth="1"/>
    <col min="3111" max="3111" width="0.140625" style="18" customWidth="1"/>
    <col min="3112" max="3112" width="3.5703125" style="18" customWidth="1"/>
    <col min="3113" max="3113" width="5.42578125" style="18" customWidth="1"/>
    <col min="3114" max="3114" width="0.140625" style="18" customWidth="1"/>
    <col min="3115" max="3115" width="8.85546875" style="18" customWidth="1"/>
    <col min="3116" max="3116" width="0.140625" style="18" customWidth="1"/>
    <col min="3117" max="3117" width="0.7109375" style="18" customWidth="1"/>
    <col min="3118" max="3118" width="8.28515625" style="18" customWidth="1"/>
    <col min="3119" max="3119" width="6.7109375" style="18" customWidth="1"/>
    <col min="3120" max="3121" width="0.140625" style="18" customWidth="1"/>
    <col min="3122" max="3122" width="15.28515625" style="18" customWidth="1"/>
    <col min="3123" max="3123" width="0.42578125" style="18" customWidth="1"/>
    <col min="3124" max="3124" width="15.28515625" style="18" customWidth="1"/>
    <col min="3125" max="3328" width="9.140625" style="18"/>
    <col min="3329" max="3329" width="1.5703125" style="18" customWidth="1"/>
    <col min="3330" max="3330" width="0.5703125" style="18" customWidth="1"/>
    <col min="3331" max="3331" width="0.140625" style="18" customWidth="1"/>
    <col min="3332" max="3332" width="1.85546875" style="18" customWidth="1"/>
    <col min="3333" max="3333" width="2.28515625" style="18" customWidth="1"/>
    <col min="3334" max="3334" width="1.42578125" style="18" customWidth="1"/>
    <col min="3335" max="3335" width="5.5703125" style="18" customWidth="1"/>
    <col min="3336" max="3336" width="6.42578125" style="18" customWidth="1"/>
    <col min="3337" max="3337" width="9.42578125" style="18" customWidth="1"/>
    <col min="3338" max="3338" width="1.42578125" style="18" customWidth="1"/>
    <col min="3339" max="3339" width="7.28515625" style="18" customWidth="1"/>
    <col min="3340" max="3340" width="7.140625" style="18" customWidth="1"/>
    <col min="3341" max="3341" width="0.42578125" style="18" customWidth="1"/>
    <col min="3342" max="3342" width="1.5703125" style="18" customWidth="1"/>
    <col min="3343" max="3343" width="6.5703125" style="18" customWidth="1"/>
    <col min="3344" max="3344" width="0.5703125" style="18" customWidth="1"/>
    <col min="3345" max="3345" width="2.85546875" style="18" customWidth="1"/>
    <col min="3346" max="3346" width="6.140625" style="18" customWidth="1"/>
    <col min="3347" max="3347" width="2" style="18" customWidth="1"/>
    <col min="3348" max="3348" width="2.140625" style="18" customWidth="1"/>
    <col min="3349" max="3349" width="0.5703125" style="18" customWidth="1"/>
    <col min="3350" max="3350" width="3" style="18" customWidth="1"/>
    <col min="3351" max="3351" width="1.28515625" style="18" customWidth="1"/>
    <col min="3352" max="3352" width="7.7109375" style="18" customWidth="1"/>
    <col min="3353" max="3353" width="1.28515625" style="18" customWidth="1"/>
    <col min="3354" max="3354" width="0.42578125" style="18" customWidth="1"/>
    <col min="3355" max="3355" width="1.5703125" style="18" customWidth="1"/>
    <col min="3356" max="3356" width="4.85546875" style="18" customWidth="1"/>
    <col min="3357" max="3357" width="2.140625" style="18" customWidth="1"/>
    <col min="3358" max="3358" width="1.5703125" style="18" customWidth="1"/>
    <col min="3359" max="3360" width="2.5703125" style="18" customWidth="1"/>
    <col min="3361" max="3362" width="1.5703125" style="18" customWidth="1"/>
    <col min="3363" max="3363" width="2.85546875" style="18" customWidth="1"/>
    <col min="3364" max="3364" width="1.140625" style="18" customWidth="1"/>
    <col min="3365" max="3365" width="0.140625" style="18" customWidth="1"/>
    <col min="3366" max="3366" width="8.85546875" style="18" customWidth="1"/>
    <col min="3367" max="3367" width="0.140625" style="18" customWidth="1"/>
    <col min="3368" max="3368" width="3.5703125" style="18" customWidth="1"/>
    <col min="3369" max="3369" width="5.42578125" style="18" customWidth="1"/>
    <col min="3370" max="3370" width="0.140625" style="18" customWidth="1"/>
    <col min="3371" max="3371" width="8.85546875" style="18" customWidth="1"/>
    <col min="3372" max="3372" width="0.140625" style="18" customWidth="1"/>
    <col min="3373" max="3373" width="0.7109375" style="18" customWidth="1"/>
    <col min="3374" max="3374" width="8.28515625" style="18" customWidth="1"/>
    <col min="3375" max="3375" width="6.7109375" style="18" customWidth="1"/>
    <col min="3376" max="3377" width="0.140625" style="18" customWidth="1"/>
    <col min="3378" max="3378" width="15.28515625" style="18" customWidth="1"/>
    <col min="3379" max="3379" width="0.42578125" style="18" customWidth="1"/>
    <col min="3380" max="3380" width="15.28515625" style="18" customWidth="1"/>
    <col min="3381" max="3584" width="9.140625" style="18"/>
    <col min="3585" max="3585" width="1.5703125" style="18" customWidth="1"/>
    <col min="3586" max="3586" width="0.5703125" style="18" customWidth="1"/>
    <col min="3587" max="3587" width="0.140625" style="18" customWidth="1"/>
    <col min="3588" max="3588" width="1.85546875" style="18" customWidth="1"/>
    <col min="3589" max="3589" width="2.28515625" style="18" customWidth="1"/>
    <col min="3590" max="3590" width="1.42578125" style="18" customWidth="1"/>
    <col min="3591" max="3591" width="5.5703125" style="18" customWidth="1"/>
    <col min="3592" max="3592" width="6.42578125" style="18" customWidth="1"/>
    <col min="3593" max="3593" width="9.42578125" style="18" customWidth="1"/>
    <col min="3594" max="3594" width="1.42578125" style="18" customWidth="1"/>
    <col min="3595" max="3595" width="7.28515625" style="18" customWidth="1"/>
    <col min="3596" max="3596" width="7.140625" style="18" customWidth="1"/>
    <col min="3597" max="3597" width="0.42578125" style="18" customWidth="1"/>
    <col min="3598" max="3598" width="1.5703125" style="18" customWidth="1"/>
    <col min="3599" max="3599" width="6.5703125" style="18" customWidth="1"/>
    <col min="3600" max="3600" width="0.5703125" style="18" customWidth="1"/>
    <col min="3601" max="3601" width="2.85546875" style="18" customWidth="1"/>
    <col min="3602" max="3602" width="6.140625" style="18" customWidth="1"/>
    <col min="3603" max="3603" width="2" style="18" customWidth="1"/>
    <col min="3604" max="3604" width="2.140625" style="18" customWidth="1"/>
    <col min="3605" max="3605" width="0.5703125" style="18" customWidth="1"/>
    <col min="3606" max="3606" width="3" style="18" customWidth="1"/>
    <col min="3607" max="3607" width="1.28515625" style="18" customWidth="1"/>
    <col min="3608" max="3608" width="7.7109375" style="18" customWidth="1"/>
    <col min="3609" max="3609" width="1.28515625" style="18" customWidth="1"/>
    <col min="3610" max="3610" width="0.42578125" style="18" customWidth="1"/>
    <col min="3611" max="3611" width="1.5703125" style="18" customWidth="1"/>
    <col min="3612" max="3612" width="4.85546875" style="18" customWidth="1"/>
    <col min="3613" max="3613" width="2.140625" style="18" customWidth="1"/>
    <col min="3614" max="3614" width="1.5703125" style="18" customWidth="1"/>
    <col min="3615" max="3616" width="2.5703125" style="18" customWidth="1"/>
    <col min="3617" max="3618" width="1.5703125" style="18" customWidth="1"/>
    <col min="3619" max="3619" width="2.85546875" style="18" customWidth="1"/>
    <col min="3620" max="3620" width="1.140625" style="18" customWidth="1"/>
    <col min="3621" max="3621" width="0.140625" style="18" customWidth="1"/>
    <col min="3622" max="3622" width="8.85546875" style="18" customWidth="1"/>
    <col min="3623" max="3623" width="0.140625" style="18" customWidth="1"/>
    <col min="3624" max="3624" width="3.5703125" style="18" customWidth="1"/>
    <col min="3625" max="3625" width="5.42578125" style="18" customWidth="1"/>
    <col min="3626" max="3626" width="0.140625" style="18" customWidth="1"/>
    <col min="3627" max="3627" width="8.85546875" style="18" customWidth="1"/>
    <col min="3628" max="3628" width="0.140625" style="18" customWidth="1"/>
    <col min="3629" max="3629" width="0.7109375" style="18" customWidth="1"/>
    <col min="3630" max="3630" width="8.28515625" style="18" customWidth="1"/>
    <col min="3631" max="3631" width="6.7109375" style="18" customWidth="1"/>
    <col min="3632" max="3633" width="0.140625" style="18" customWidth="1"/>
    <col min="3634" max="3634" width="15.28515625" style="18" customWidth="1"/>
    <col min="3635" max="3635" width="0.42578125" style="18" customWidth="1"/>
    <col min="3636" max="3636" width="15.28515625" style="18" customWidth="1"/>
    <col min="3637" max="3840" width="9.140625" style="18"/>
    <col min="3841" max="3841" width="1.5703125" style="18" customWidth="1"/>
    <col min="3842" max="3842" width="0.5703125" style="18" customWidth="1"/>
    <col min="3843" max="3843" width="0.140625" style="18" customWidth="1"/>
    <col min="3844" max="3844" width="1.85546875" style="18" customWidth="1"/>
    <col min="3845" max="3845" width="2.28515625" style="18" customWidth="1"/>
    <col min="3846" max="3846" width="1.42578125" style="18" customWidth="1"/>
    <col min="3847" max="3847" width="5.5703125" style="18" customWidth="1"/>
    <col min="3848" max="3848" width="6.42578125" style="18" customWidth="1"/>
    <col min="3849" max="3849" width="9.42578125" style="18" customWidth="1"/>
    <col min="3850" max="3850" width="1.42578125" style="18" customWidth="1"/>
    <col min="3851" max="3851" width="7.28515625" style="18" customWidth="1"/>
    <col min="3852" max="3852" width="7.140625" style="18" customWidth="1"/>
    <col min="3853" max="3853" width="0.42578125" style="18" customWidth="1"/>
    <col min="3854" max="3854" width="1.5703125" style="18" customWidth="1"/>
    <col min="3855" max="3855" width="6.5703125" style="18" customWidth="1"/>
    <col min="3856" max="3856" width="0.5703125" style="18" customWidth="1"/>
    <col min="3857" max="3857" width="2.85546875" style="18" customWidth="1"/>
    <col min="3858" max="3858" width="6.140625" style="18" customWidth="1"/>
    <col min="3859" max="3859" width="2" style="18" customWidth="1"/>
    <col min="3860" max="3860" width="2.140625" style="18" customWidth="1"/>
    <col min="3861" max="3861" width="0.5703125" style="18" customWidth="1"/>
    <col min="3862" max="3862" width="3" style="18" customWidth="1"/>
    <col min="3863" max="3863" width="1.28515625" style="18" customWidth="1"/>
    <col min="3864" max="3864" width="7.7109375" style="18" customWidth="1"/>
    <col min="3865" max="3865" width="1.28515625" style="18" customWidth="1"/>
    <col min="3866" max="3866" width="0.42578125" style="18" customWidth="1"/>
    <col min="3867" max="3867" width="1.5703125" style="18" customWidth="1"/>
    <col min="3868" max="3868" width="4.85546875" style="18" customWidth="1"/>
    <col min="3869" max="3869" width="2.140625" style="18" customWidth="1"/>
    <col min="3870" max="3870" width="1.5703125" style="18" customWidth="1"/>
    <col min="3871" max="3872" width="2.5703125" style="18" customWidth="1"/>
    <col min="3873" max="3874" width="1.5703125" style="18" customWidth="1"/>
    <col min="3875" max="3875" width="2.85546875" style="18" customWidth="1"/>
    <col min="3876" max="3876" width="1.140625" style="18" customWidth="1"/>
    <col min="3877" max="3877" width="0.140625" style="18" customWidth="1"/>
    <col min="3878" max="3878" width="8.85546875" style="18" customWidth="1"/>
    <col min="3879" max="3879" width="0.140625" style="18" customWidth="1"/>
    <col min="3880" max="3880" width="3.5703125" style="18" customWidth="1"/>
    <col min="3881" max="3881" width="5.42578125" style="18" customWidth="1"/>
    <col min="3882" max="3882" width="0.140625" style="18" customWidth="1"/>
    <col min="3883" max="3883" width="8.85546875" style="18" customWidth="1"/>
    <col min="3884" max="3884" width="0.140625" style="18" customWidth="1"/>
    <col min="3885" max="3885" width="0.7109375" style="18" customWidth="1"/>
    <col min="3886" max="3886" width="8.28515625" style="18" customWidth="1"/>
    <col min="3887" max="3887" width="6.7109375" style="18" customWidth="1"/>
    <col min="3888" max="3889" width="0.140625" style="18" customWidth="1"/>
    <col min="3890" max="3890" width="15.28515625" style="18" customWidth="1"/>
    <col min="3891" max="3891" width="0.42578125" style="18" customWidth="1"/>
    <col min="3892" max="3892" width="15.28515625" style="18" customWidth="1"/>
    <col min="3893" max="4096" width="9.140625" style="18"/>
    <col min="4097" max="4097" width="1.5703125" style="18" customWidth="1"/>
    <col min="4098" max="4098" width="0.5703125" style="18" customWidth="1"/>
    <col min="4099" max="4099" width="0.140625" style="18" customWidth="1"/>
    <col min="4100" max="4100" width="1.85546875" style="18" customWidth="1"/>
    <col min="4101" max="4101" width="2.28515625" style="18" customWidth="1"/>
    <col min="4102" max="4102" width="1.42578125" style="18" customWidth="1"/>
    <col min="4103" max="4103" width="5.5703125" style="18" customWidth="1"/>
    <col min="4104" max="4104" width="6.42578125" style="18" customWidth="1"/>
    <col min="4105" max="4105" width="9.42578125" style="18" customWidth="1"/>
    <col min="4106" max="4106" width="1.42578125" style="18" customWidth="1"/>
    <col min="4107" max="4107" width="7.28515625" style="18" customWidth="1"/>
    <col min="4108" max="4108" width="7.140625" style="18" customWidth="1"/>
    <col min="4109" max="4109" width="0.42578125" style="18" customWidth="1"/>
    <col min="4110" max="4110" width="1.5703125" style="18" customWidth="1"/>
    <col min="4111" max="4111" width="6.5703125" style="18" customWidth="1"/>
    <col min="4112" max="4112" width="0.5703125" style="18" customWidth="1"/>
    <col min="4113" max="4113" width="2.85546875" style="18" customWidth="1"/>
    <col min="4114" max="4114" width="6.140625" style="18" customWidth="1"/>
    <col min="4115" max="4115" width="2" style="18" customWidth="1"/>
    <col min="4116" max="4116" width="2.140625" style="18" customWidth="1"/>
    <col min="4117" max="4117" width="0.5703125" style="18" customWidth="1"/>
    <col min="4118" max="4118" width="3" style="18" customWidth="1"/>
    <col min="4119" max="4119" width="1.28515625" style="18" customWidth="1"/>
    <col min="4120" max="4120" width="7.7109375" style="18" customWidth="1"/>
    <col min="4121" max="4121" width="1.28515625" style="18" customWidth="1"/>
    <col min="4122" max="4122" width="0.42578125" style="18" customWidth="1"/>
    <col min="4123" max="4123" width="1.5703125" style="18" customWidth="1"/>
    <col min="4124" max="4124" width="4.85546875" style="18" customWidth="1"/>
    <col min="4125" max="4125" width="2.140625" style="18" customWidth="1"/>
    <col min="4126" max="4126" width="1.5703125" style="18" customWidth="1"/>
    <col min="4127" max="4128" width="2.5703125" style="18" customWidth="1"/>
    <col min="4129" max="4130" width="1.5703125" style="18" customWidth="1"/>
    <col min="4131" max="4131" width="2.85546875" style="18" customWidth="1"/>
    <col min="4132" max="4132" width="1.140625" style="18" customWidth="1"/>
    <col min="4133" max="4133" width="0.140625" style="18" customWidth="1"/>
    <col min="4134" max="4134" width="8.85546875" style="18" customWidth="1"/>
    <col min="4135" max="4135" width="0.140625" style="18" customWidth="1"/>
    <col min="4136" max="4136" width="3.5703125" style="18" customWidth="1"/>
    <col min="4137" max="4137" width="5.42578125" style="18" customWidth="1"/>
    <col min="4138" max="4138" width="0.140625" style="18" customWidth="1"/>
    <col min="4139" max="4139" width="8.85546875" style="18" customWidth="1"/>
    <col min="4140" max="4140" width="0.140625" style="18" customWidth="1"/>
    <col min="4141" max="4141" width="0.7109375" style="18" customWidth="1"/>
    <col min="4142" max="4142" width="8.28515625" style="18" customWidth="1"/>
    <col min="4143" max="4143" width="6.7109375" style="18" customWidth="1"/>
    <col min="4144" max="4145" width="0.140625" style="18" customWidth="1"/>
    <col min="4146" max="4146" width="15.28515625" style="18" customWidth="1"/>
    <col min="4147" max="4147" width="0.42578125" style="18" customWidth="1"/>
    <col min="4148" max="4148" width="15.28515625" style="18" customWidth="1"/>
    <col min="4149" max="4352" width="9.140625" style="18"/>
    <col min="4353" max="4353" width="1.5703125" style="18" customWidth="1"/>
    <col min="4354" max="4354" width="0.5703125" style="18" customWidth="1"/>
    <col min="4355" max="4355" width="0.140625" style="18" customWidth="1"/>
    <col min="4356" max="4356" width="1.85546875" style="18" customWidth="1"/>
    <col min="4357" max="4357" width="2.28515625" style="18" customWidth="1"/>
    <col min="4358" max="4358" width="1.42578125" style="18" customWidth="1"/>
    <col min="4359" max="4359" width="5.5703125" style="18" customWidth="1"/>
    <col min="4360" max="4360" width="6.42578125" style="18" customWidth="1"/>
    <col min="4361" max="4361" width="9.42578125" style="18" customWidth="1"/>
    <col min="4362" max="4362" width="1.42578125" style="18" customWidth="1"/>
    <col min="4363" max="4363" width="7.28515625" style="18" customWidth="1"/>
    <col min="4364" max="4364" width="7.140625" style="18" customWidth="1"/>
    <col min="4365" max="4365" width="0.42578125" style="18" customWidth="1"/>
    <col min="4366" max="4366" width="1.5703125" style="18" customWidth="1"/>
    <col min="4367" max="4367" width="6.5703125" style="18" customWidth="1"/>
    <col min="4368" max="4368" width="0.5703125" style="18" customWidth="1"/>
    <col min="4369" max="4369" width="2.85546875" style="18" customWidth="1"/>
    <col min="4370" max="4370" width="6.140625" style="18" customWidth="1"/>
    <col min="4371" max="4371" width="2" style="18" customWidth="1"/>
    <col min="4372" max="4372" width="2.140625" style="18" customWidth="1"/>
    <col min="4373" max="4373" width="0.5703125" style="18" customWidth="1"/>
    <col min="4374" max="4374" width="3" style="18" customWidth="1"/>
    <col min="4375" max="4375" width="1.28515625" style="18" customWidth="1"/>
    <col min="4376" max="4376" width="7.7109375" style="18" customWidth="1"/>
    <col min="4377" max="4377" width="1.28515625" style="18" customWidth="1"/>
    <col min="4378" max="4378" width="0.42578125" style="18" customWidth="1"/>
    <col min="4379" max="4379" width="1.5703125" style="18" customWidth="1"/>
    <col min="4380" max="4380" width="4.85546875" style="18" customWidth="1"/>
    <col min="4381" max="4381" width="2.140625" style="18" customWidth="1"/>
    <col min="4382" max="4382" width="1.5703125" style="18" customWidth="1"/>
    <col min="4383" max="4384" width="2.5703125" style="18" customWidth="1"/>
    <col min="4385" max="4386" width="1.5703125" style="18" customWidth="1"/>
    <col min="4387" max="4387" width="2.85546875" style="18" customWidth="1"/>
    <col min="4388" max="4388" width="1.140625" style="18" customWidth="1"/>
    <col min="4389" max="4389" width="0.140625" style="18" customWidth="1"/>
    <col min="4390" max="4390" width="8.85546875" style="18" customWidth="1"/>
    <col min="4391" max="4391" width="0.140625" style="18" customWidth="1"/>
    <col min="4392" max="4392" width="3.5703125" style="18" customWidth="1"/>
    <col min="4393" max="4393" width="5.42578125" style="18" customWidth="1"/>
    <col min="4394" max="4394" width="0.140625" style="18" customWidth="1"/>
    <col min="4395" max="4395" width="8.85546875" style="18" customWidth="1"/>
    <col min="4396" max="4396" width="0.140625" style="18" customWidth="1"/>
    <col min="4397" max="4397" width="0.7109375" style="18" customWidth="1"/>
    <col min="4398" max="4398" width="8.28515625" style="18" customWidth="1"/>
    <col min="4399" max="4399" width="6.7109375" style="18" customWidth="1"/>
    <col min="4400" max="4401" width="0.140625" style="18" customWidth="1"/>
    <col min="4402" max="4402" width="15.28515625" style="18" customWidth="1"/>
    <col min="4403" max="4403" width="0.42578125" style="18" customWidth="1"/>
    <col min="4404" max="4404" width="15.28515625" style="18" customWidth="1"/>
    <col min="4405" max="4608" width="9.140625" style="18"/>
    <col min="4609" max="4609" width="1.5703125" style="18" customWidth="1"/>
    <col min="4610" max="4610" width="0.5703125" style="18" customWidth="1"/>
    <col min="4611" max="4611" width="0.140625" style="18" customWidth="1"/>
    <col min="4612" max="4612" width="1.85546875" style="18" customWidth="1"/>
    <col min="4613" max="4613" width="2.28515625" style="18" customWidth="1"/>
    <col min="4614" max="4614" width="1.42578125" style="18" customWidth="1"/>
    <col min="4615" max="4615" width="5.5703125" style="18" customWidth="1"/>
    <col min="4616" max="4616" width="6.42578125" style="18" customWidth="1"/>
    <col min="4617" max="4617" width="9.42578125" style="18" customWidth="1"/>
    <col min="4618" max="4618" width="1.42578125" style="18" customWidth="1"/>
    <col min="4619" max="4619" width="7.28515625" style="18" customWidth="1"/>
    <col min="4620" max="4620" width="7.140625" style="18" customWidth="1"/>
    <col min="4621" max="4621" width="0.42578125" style="18" customWidth="1"/>
    <col min="4622" max="4622" width="1.5703125" style="18" customWidth="1"/>
    <col min="4623" max="4623" width="6.5703125" style="18" customWidth="1"/>
    <col min="4624" max="4624" width="0.5703125" style="18" customWidth="1"/>
    <col min="4625" max="4625" width="2.85546875" style="18" customWidth="1"/>
    <col min="4626" max="4626" width="6.140625" style="18" customWidth="1"/>
    <col min="4627" max="4627" width="2" style="18" customWidth="1"/>
    <col min="4628" max="4628" width="2.140625" style="18" customWidth="1"/>
    <col min="4629" max="4629" width="0.5703125" style="18" customWidth="1"/>
    <col min="4630" max="4630" width="3" style="18" customWidth="1"/>
    <col min="4631" max="4631" width="1.28515625" style="18" customWidth="1"/>
    <col min="4632" max="4632" width="7.7109375" style="18" customWidth="1"/>
    <col min="4633" max="4633" width="1.28515625" style="18" customWidth="1"/>
    <col min="4634" max="4634" width="0.42578125" style="18" customWidth="1"/>
    <col min="4635" max="4635" width="1.5703125" style="18" customWidth="1"/>
    <col min="4636" max="4636" width="4.85546875" style="18" customWidth="1"/>
    <col min="4637" max="4637" width="2.140625" style="18" customWidth="1"/>
    <col min="4638" max="4638" width="1.5703125" style="18" customWidth="1"/>
    <col min="4639" max="4640" width="2.5703125" style="18" customWidth="1"/>
    <col min="4641" max="4642" width="1.5703125" style="18" customWidth="1"/>
    <col min="4643" max="4643" width="2.85546875" style="18" customWidth="1"/>
    <col min="4644" max="4644" width="1.140625" style="18" customWidth="1"/>
    <col min="4645" max="4645" width="0.140625" style="18" customWidth="1"/>
    <col min="4646" max="4646" width="8.85546875" style="18" customWidth="1"/>
    <col min="4647" max="4647" width="0.140625" style="18" customWidth="1"/>
    <col min="4648" max="4648" width="3.5703125" style="18" customWidth="1"/>
    <col min="4649" max="4649" width="5.42578125" style="18" customWidth="1"/>
    <col min="4650" max="4650" width="0.140625" style="18" customWidth="1"/>
    <col min="4651" max="4651" width="8.85546875" style="18" customWidth="1"/>
    <col min="4652" max="4652" width="0.140625" style="18" customWidth="1"/>
    <col min="4653" max="4653" width="0.7109375" style="18" customWidth="1"/>
    <col min="4654" max="4654" width="8.28515625" style="18" customWidth="1"/>
    <col min="4655" max="4655" width="6.7109375" style="18" customWidth="1"/>
    <col min="4656" max="4657" width="0.140625" style="18" customWidth="1"/>
    <col min="4658" max="4658" width="15.28515625" style="18" customWidth="1"/>
    <col min="4659" max="4659" width="0.42578125" style="18" customWidth="1"/>
    <col min="4660" max="4660" width="15.28515625" style="18" customWidth="1"/>
    <col min="4661" max="4864" width="9.140625" style="18"/>
    <col min="4865" max="4865" width="1.5703125" style="18" customWidth="1"/>
    <col min="4866" max="4866" width="0.5703125" style="18" customWidth="1"/>
    <col min="4867" max="4867" width="0.140625" style="18" customWidth="1"/>
    <col min="4868" max="4868" width="1.85546875" style="18" customWidth="1"/>
    <col min="4869" max="4869" width="2.28515625" style="18" customWidth="1"/>
    <col min="4870" max="4870" width="1.42578125" style="18" customWidth="1"/>
    <col min="4871" max="4871" width="5.5703125" style="18" customWidth="1"/>
    <col min="4872" max="4872" width="6.42578125" style="18" customWidth="1"/>
    <col min="4873" max="4873" width="9.42578125" style="18" customWidth="1"/>
    <col min="4874" max="4874" width="1.42578125" style="18" customWidth="1"/>
    <col min="4875" max="4875" width="7.28515625" style="18" customWidth="1"/>
    <col min="4876" max="4876" width="7.140625" style="18" customWidth="1"/>
    <col min="4877" max="4877" width="0.42578125" style="18" customWidth="1"/>
    <col min="4878" max="4878" width="1.5703125" style="18" customWidth="1"/>
    <col min="4879" max="4879" width="6.5703125" style="18" customWidth="1"/>
    <col min="4880" max="4880" width="0.5703125" style="18" customWidth="1"/>
    <col min="4881" max="4881" width="2.85546875" style="18" customWidth="1"/>
    <col min="4882" max="4882" width="6.140625" style="18" customWidth="1"/>
    <col min="4883" max="4883" width="2" style="18" customWidth="1"/>
    <col min="4884" max="4884" width="2.140625" style="18" customWidth="1"/>
    <col min="4885" max="4885" width="0.5703125" style="18" customWidth="1"/>
    <col min="4886" max="4886" width="3" style="18" customWidth="1"/>
    <col min="4887" max="4887" width="1.28515625" style="18" customWidth="1"/>
    <col min="4888" max="4888" width="7.7109375" style="18" customWidth="1"/>
    <col min="4889" max="4889" width="1.28515625" style="18" customWidth="1"/>
    <col min="4890" max="4890" width="0.42578125" style="18" customWidth="1"/>
    <col min="4891" max="4891" width="1.5703125" style="18" customWidth="1"/>
    <col min="4892" max="4892" width="4.85546875" style="18" customWidth="1"/>
    <col min="4893" max="4893" width="2.140625" style="18" customWidth="1"/>
    <col min="4894" max="4894" width="1.5703125" style="18" customWidth="1"/>
    <col min="4895" max="4896" width="2.5703125" style="18" customWidth="1"/>
    <col min="4897" max="4898" width="1.5703125" style="18" customWidth="1"/>
    <col min="4899" max="4899" width="2.85546875" style="18" customWidth="1"/>
    <col min="4900" max="4900" width="1.140625" style="18" customWidth="1"/>
    <col min="4901" max="4901" width="0.140625" style="18" customWidth="1"/>
    <col min="4902" max="4902" width="8.85546875" style="18" customWidth="1"/>
    <col min="4903" max="4903" width="0.140625" style="18" customWidth="1"/>
    <col min="4904" max="4904" width="3.5703125" style="18" customWidth="1"/>
    <col min="4905" max="4905" width="5.42578125" style="18" customWidth="1"/>
    <col min="4906" max="4906" width="0.140625" style="18" customWidth="1"/>
    <col min="4907" max="4907" width="8.85546875" style="18" customWidth="1"/>
    <col min="4908" max="4908" width="0.140625" style="18" customWidth="1"/>
    <col min="4909" max="4909" width="0.7109375" style="18" customWidth="1"/>
    <col min="4910" max="4910" width="8.28515625" style="18" customWidth="1"/>
    <col min="4911" max="4911" width="6.7109375" style="18" customWidth="1"/>
    <col min="4912" max="4913" width="0.140625" style="18" customWidth="1"/>
    <col min="4914" max="4914" width="15.28515625" style="18" customWidth="1"/>
    <col min="4915" max="4915" width="0.42578125" style="18" customWidth="1"/>
    <col min="4916" max="4916" width="15.28515625" style="18" customWidth="1"/>
    <col min="4917" max="5120" width="9.140625" style="18"/>
    <col min="5121" max="5121" width="1.5703125" style="18" customWidth="1"/>
    <col min="5122" max="5122" width="0.5703125" style="18" customWidth="1"/>
    <col min="5123" max="5123" width="0.140625" style="18" customWidth="1"/>
    <col min="5124" max="5124" width="1.85546875" style="18" customWidth="1"/>
    <col min="5125" max="5125" width="2.28515625" style="18" customWidth="1"/>
    <col min="5126" max="5126" width="1.42578125" style="18" customWidth="1"/>
    <col min="5127" max="5127" width="5.5703125" style="18" customWidth="1"/>
    <col min="5128" max="5128" width="6.42578125" style="18" customWidth="1"/>
    <col min="5129" max="5129" width="9.42578125" style="18" customWidth="1"/>
    <col min="5130" max="5130" width="1.42578125" style="18" customWidth="1"/>
    <col min="5131" max="5131" width="7.28515625" style="18" customWidth="1"/>
    <col min="5132" max="5132" width="7.140625" style="18" customWidth="1"/>
    <col min="5133" max="5133" width="0.42578125" style="18" customWidth="1"/>
    <col min="5134" max="5134" width="1.5703125" style="18" customWidth="1"/>
    <col min="5135" max="5135" width="6.5703125" style="18" customWidth="1"/>
    <col min="5136" max="5136" width="0.5703125" style="18" customWidth="1"/>
    <col min="5137" max="5137" width="2.85546875" style="18" customWidth="1"/>
    <col min="5138" max="5138" width="6.140625" style="18" customWidth="1"/>
    <col min="5139" max="5139" width="2" style="18" customWidth="1"/>
    <col min="5140" max="5140" width="2.140625" style="18" customWidth="1"/>
    <col min="5141" max="5141" width="0.5703125" style="18" customWidth="1"/>
    <col min="5142" max="5142" width="3" style="18" customWidth="1"/>
    <col min="5143" max="5143" width="1.28515625" style="18" customWidth="1"/>
    <col min="5144" max="5144" width="7.7109375" style="18" customWidth="1"/>
    <col min="5145" max="5145" width="1.28515625" style="18" customWidth="1"/>
    <col min="5146" max="5146" width="0.42578125" style="18" customWidth="1"/>
    <col min="5147" max="5147" width="1.5703125" style="18" customWidth="1"/>
    <col min="5148" max="5148" width="4.85546875" style="18" customWidth="1"/>
    <col min="5149" max="5149" width="2.140625" style="18" customWidth="1"/>
    <col min="5150" max="5150" width="1.5703125" style="18" customWidth="1"/>
    <col min="5151" max="5152" width="2.5703125" style="18" customWidth="1"/>
    <col min="5153" max="5154" width="1.5703125" style="18" customWidth="1"/>
    <col min="5155" max="5155" width="2.85546875" style="18" customWidth="1"/>
    <col min="5156" max="5156" width="1.140625" style="18" customWidth="1"/>
    <col min="5157" max="5157" width="0.140625" style="18" customWidth="1"/>
    <col min="5158" max="5158" width="8.85546875" style="18" customWidth="1"/>
    <col min="5159" max="5159" width="0.140625" style="18" customWidth="1"/>
    <col min="5160" max="5160" width="3.5703125" style="18" customWidth="1"/>
    <col min="5161" max="5161" width="5.42578125" style="18" customWidth="1"/>
    <col min="5162" max="5162" width="0.140625" style="18" customWidth="1"/>
    <col min="5163" max="5163" width="8.85546875" style="18" customWidth="1"/>
    <col min="5164" max="5164" width="0.140625" style="18" customWidth="1"/>
    <col min="5165" max="5165" width="0.7109375" style="18" customWidth="1"/>
    <col min="5166" max="5166" width="8.28515625" style="18" customWidth="1"/>
    <col min="5167" max="5167" width="6.7109375" style="18" customWidth="1"/>
    <col min="5168" max="5169" width="0.140625" style="18" customWidth="1"/>
    <col min="5170" max="5170" width="15.28515625" style="18" customWidth="1"/>
    <col min="5171" max="5171" width="0.42578125" style="18" customWidth="1"/>
    <col min="5172" max="5172" width="15.28515625" style="18" customWidth="1"/>
    <col min="5173" max="5376" width="9.140625" style="18"/>
    <col min="5377" max="5377" width="1.5703125" style="18" customWidth="1"/>
    <col min="5378" max="5378" width="0.5703125" style="18" customWidth="1"/>
    <col min="5379" max="5379" width="0.140625" style="18" customWidth="1"/>
    <col min="5380" max="5380" width="1.85546875" style="18" customWidth="1"/>
    <col min="5381" max="5381" width="2.28515625" style="18" customWidth="1"/>
    <col min="5382" max="5382" width="1.42578125" style="18" customWidth="1"/>
    <col min="5383" max="5383" width="5.5703125" style="18" customWidth="1"/>
    <col min="5384" max="5384" width="6.42578125" style="18" customWidth="1"/>
    <col min="5385" max="5385" width="9.42578125" style="18" customWidth="1"/>
    <col min="5386" max="5386" width="1.42578125" style="18" customWidth="1"/>
    <col min="5387" max="5387" width="7.28515625" style="18" customWidth="1"/>
    <col min="5388" max="5388" width="7.140625" style="18" customWidth="1"/>
    <col min="5389" max="5389" width="0.42578125" style="18" customWidth="1"/>
    <col min="5390" max="5390" width="1.5703125" style="18" customWidth="1"/>
    <col min="5391" max="5391" width="6.5703125" style="18" customWidth="1"/>
    <col min="5392" max="5392" width="0.5703125" style="18" customWidth="1"/>
    <col min="5393" max="5393" width="2.85546875" style="18" customWidth="1"/>
    <col min="5394" max="5394" width="6.140625" style="18" customWidth="1"/>
    <col min="5395" max="5395" width="2" style="18" customWidth="1"/>
    <col min="5396" max="5396" width="2.140625" style="18" customWidth="1"/>
    <col min="5397" max="5397" width="0.5703125" style="18" customWidth="1"/>
    <col min="5398" max="5398" width="3" style="18" customWidth="1"/>
    <col min="5399" max="5399" width="1.28515625" style="18" customWidth="1"/>
    <col min="5400" max="5400" width="7.7109375" style="18" customWidth="1"/>
    <col min="5401" max="5401" width="1.28515625" style="18" customWidth="1"/>
    <col min="5402" max="5402" width="0.42578125" style="18" customWidth="1"/>
    <col min="5403" max="5403" width="1.5703125" style="18" customWidth="1"/>
    <col min="5404" max="5404" width="4.85546875" style="18" customWidth="1"/>
    <col min="5405" max="5405" width="2.140625" style="18" customWidth="1"/>
    <col min="5406" max="5406" width="1.5703125" style="18" customWidth="1"/>
    <col min="5407" max="5408" width="2.5703125" style="18" customWidth="1"/>
    <col min="5409" max="5410" width="1.5703125" style="18" customWidth="1"/>
    <col min="5411" max="5411" width="2.85546875" style="18" customWidth="1"/>
    <col min="5412" max="5412" width="1.140625" style="18" customWidth="1"/>
    <col min="5413" max="5413" width="0.140625" style="18" customWidth="1"/>
    <col min="5414" max="5414" width="8.85546875" style="18" customWidth="1"/>
    <col min="5415" max="5415" width="0.140625" style="18" customWidth="1"/>
    <col min="5416" max="5416" width="3.5703125" style="18" customWidth="1"/>
    <col min="5417" max="5417" width="5.42578125" style="18" customWidth="1"/>
    <col min="5418" max="5418" width="0.140625" style="18" customWidth="1"/>
    <col min="5419" max="5419" width="8.85546875" style="18" customWidth="1"/>
    <col min="5420" max="5420" width="0.140625" style="18" customWidth="1"/>
    <col min="5421" max="5421" width="0.7109375" style="18" customWidth="1"/>
    <col min="5422" max="5422" width="8.28515625" style="18" customWidth="1"/>
    <col min="5423" max="5423" width="6.7109375" style="18" customWidth="1"/>
    <col min="5424" max="5425" width="0.140625" style="18" customWidth="1"/>
    <col min="5426" max="5426" width="15.28515625" style="18" customWidth="1"/>
    <col min="5427" max="5427" width="0.42578125" style="18" customWidth="1"/>
    <col min="5428" max="5428" width="15.28515625" style="18" customWidth="1"/>
    <col min="5429" max="5632" width="9.140625" style="18"/>
    <col min="5633" max="5633" width="1.5703125" style="18" customWidth="1"/>
    <col min="5634" max="5634" width="0.5703125" style="18" customWidth="1"/>
    <col min="5635" max="5635" width="0.140625" style="18" customWidth="1"/>
    <col min="5636" max="5636" width="1.85546875" style="18" customWidth="1"/>
    <col min="5637" max="5637" width="2.28515625" style="18" customWidth="1"/>
    <col min="5638" max="5638" width="1.42578125" style="18" customWidth="1"/>
    <col min="5639" max="5639" width="5.5703125" style="18" customWidth="1"/>
    <col min="5640" max="5640" width="6.42578125" style="18" customWidth="1"/>
    <col min="5641" max="5641" width="9.42578125" style="18" customWidth="1"/>
    <col min="5642" max="5642" width="1.42578125" style="18" customWidth="1"/>
    <col min="5643" max="5643" width="7.28515625" style="18" customWidth="1"/>
    <col min="5644" max="5644" width="7.140625" style="18" customWidth="1"/>
    <col min="5645" max="5645" width="0.42578125" style="18" customWidth="1"/>
    <col min="5646" max="5646" width="1.5703125" style="18" customWidth="1"/>
    <col min="5647" max="5647" width="6.5703125" style="18" customWidth="1"/>
    <col min="5648" max="5648" width="0.5703125" style="18" customWidth="1"/>
    <col min="5649" max="5649" width="2.85546875" style="18" customWidth="1"/>
    <col min="5650" max="5650" width="6.140625" style="18" customWidth="1"/>
    <col min="5651" max="5651" width="2" style="18" customWidth="1"/>
    <col min="5652" max="5652" width="2.140625" style="18" customWidth="1"/>
    <col min="5653" max="5653" width="0.5703125" style="18" customWidth="1"/>
    <col min="5654" max="5654" width="3" style="18" customWidth="1"/>
    <col min="5655" max="5655" width="1.28515625" style="18" customWidth="1"/>
    <col min="5656" max="5656" width="7.7109375" style="18" customWidth="1"/>
    <col min="5657" max="5657" width="1.28515625" style="18" customWidth="1"/>
    <col min="5658" max="5658" width="0.42578125" style="18" customWidth="1"/>
    <col min="5659" max="5659" width="1.5703125" style="18" customWidth="1"/>
    <col min="5660" max="5660" width="4.85546875" style="18" customWidth="1"/>
    <col min="5661" max="5661" width="2.140625" style="18" customWidth="1"/>
    <col min="5662" max="5662" width="1.5703125" style="18" customWidth="1"/>
    <col min="5663" max="5664" width="2.5703125" style="18" customWidth="1"/>
    <col min="5665" max="5666" width="1.5703125" style="18" customWidth="1"/>
    <col min="5667" max="5667" width="2.85546875" style="18" customWidth="1"/>
    <col min="5668" max="5668" width="1.140625" style="18" customWidth="1"/>
    <col min="5669" max="5669" width="0.140625" style="18" customWidth="1"/>
    <col min="5670" max="5670" width="8.85546875" style="18" customWidth="1"/>
    <col min="5671" max="5671" width="0.140625" style="18" customWidth="1"/>
    <col min="5672" max="5672" width="3.5703125" style="18" customWidth="1"/>
    <col min="5673" max="5673" width="5.42578125" style="18" customWidth="1"/>
    <col min="5674" max="5674" width="0.140625" style="18" customWidth="1"/>
    <col min="5675" max="5675" width="8.85546875" style="18" customWidth="1"/>
    <col min="5676" max="5676" width="0.140625" style="18" customWidth="1"/>
    <col min="5677" max="5677" width="0.7109375" style="18" customWidth="1"/>
    <col min="5678" max="5678" width="8.28515625" style="18" customWidth="1"/>
    <col min="5679" max="5679" width="6.7109375" style="18" customWidth="1"/>
    <col min="5680" max="5681" width="0.140625" style="18" customWidth="1"/>
    <col min="5682" max="5682" width="15.28515625" style="18" customWidth="1"/>
    <col min="5683" max="5683" width="0.42578125" style="18" customWidth="1"/>
    <col min="5684" max="5684" width="15.28515625" style="18" customWidth="1"/>
    <col min="5685" max="5888" width="9.140625" style="18"/>
    <col min="5889" max="5889" width="1.5703125" style="18" customWidth="1"/>
    <col min="5890" max="5890" width="0.5703125" style="18" customWidth="1"/>
    <col min="5891" max="5891" width="0.140625" style="18" customWidth="1"/>
    <col min="5892" max="5892" width="1.85546875" style="18" customWidth="1"/>
    <col min="5893" max="5893" width="2.28515625" style="18" customWidth="1"/>
    <col min="5894" max="5894" width="1.42578125" style="18" customWidth="1"/>
    <col min="5895" max="5895" width="5.5703125" style="18" customWidth="1"/>
    <col min="5896" max="5896" width="6.42578125" style="18" customWidth="1"/>
    <col min="5897" max="5897" width="9.42578125" style="18" customWidth="1"/>
    <col min="5898" max="5898" width="1.42578125" style="18" customWidth="1"/>
    <col min="5899" max="5899" width="7.28515625" style="18" customWidth="1"/>
    <col min="5900" max="5900" width="7.140625" style="18" customWidth="1"/>
    <col min="5901" max="5901" width="0.42578125" style="18" customWidth="1"/>
    <col min="5902" max="5902" width="1.5703125" style="18" customWidth="1"/>
    <col min="5903" max="5903" width="6.5703125" style="18" customWidth="1"/>
    <col min="5904" max="5904" width="0.5703125" style="18" customWidth="1"/>
    <col min="5905" max="5905" width="2.85546875" style="18" customWidth="1"/>
    <col min="5906" max="5906" width="6.140625" style="18" customWidth="1"/>
    <col min="5907" max="5907" width="2" style="18" customWidth="1"/>
    <col min="5908" max="5908" width="2.140625" style="18" customWidth="1"/>
    <col min="5909" max="5909" width="0.5703125" style="18" customWidth="1"/>
    <col min="5910" max="5910" width="3" style="18" customWidth="1"/>
    <col min="5911" max="5911" width="1.28515625" style="18" customWidth="1"/>
    <col min="5912" max="5912" width="7.7109375" style="18" customWidth="1"/>
    <col min="5913" max="5913" width="1.28515625" style="18" customWidth="1"/>
    <col min="5914" max="5914" width="0.42578125" style="18" customWidth="1"/>
    <col min="5915" max="5915" width="1.5703125" style="18" customWidth="1"/>
    <col min="5916" max="5916" width="4.85546875" style="18" customWidth="1"/>
    <col min="5917" max="5917" width="2.140625" style="18" customWidth="1"/>
    <col min="5918" max="5918" width="1.5703125" style="18" customWidth="1"/>
    <col min="5919" max="5920" width="2.5703125" style="18" customWidth="1"/>
    <col min="5921" max="5922" width="1.5703125" style="18" customWidth="1"/>
    <col min="5923" max="5923" width="2.85546875" style="18" customWidth="1"/>
    <col min="5924" max="5924" width="1.140625" style="18" customWidth="1"/>
    <col min="5925" max="5925" width="0.140625" style="18" customWidth="1"/>
    <col min="5926" max="5926" width="8.85546875" style="18" customWidth="1"/>
    <col min="5927" max="5927" width="0.140625" style="18" customWidth="1"/>
    <col min="5928" max="5928" width="3.5703125" style="18" customWidth="1"/>
    <col min="5929" max="5929" width="5.42578125" style="18" customWidth="1"/>
    <col min="5930" max="5930" width="0.140625" style="18" customWidth="1"/>
    <col min="5931" max="5931" width="8.85546875" style="18" customWidth="1"/>
    <col min="5932" max="5932" width="0.140625" style="18" customWidth="1"/>
    <col min="5933" max="5933" width="0.7109375" style="18" customWidth="1"/>
    <col min="5934" max="5934" width="8.28515625" style="18" customWidth="1"/>
    <col min="5935" max="5935" width="6.7109375" style="18" customWidth="1"/>
    <col min="5936" max="5937" width="0.140625" style="18" customWidth="1"/>
    <col min="5938" max="5938" width="15.28515625" style="18" customWidth="1"/>
    <col min="5939" max="5939" width="0.42578125" style="18" customWidth="1"/>
    <col min="5940" max="5940" width="15.28515625" style="18" customWidth="1"/>
    <col min="5941" max="6144" width="9.140625" style="18"/>
    <col min="6145" max="6145" width="1.5703125" style="18" customWidth="1"/>
    <col min="6146" max="6146" width="0.5703125" style="18" customWidth="1"/>
    <col min="6147" max="6147" width="0.140625" style="18" customWidth="1"/>
    <col min="6148" max="6148" width="1.85546875" style="18" customWidth="1"/>
    <col min="6149" max="6149" width="2.28515625" style="18" customWidth="1"/>
    <col min="6150" max="6150" width="1.42578125" style="18" customWidth="1"/>
    <col min="6151" max="6151" width="5.5703125" style="18" customWidth="1"/>
    <col min="6152" max="6152" width="6.42578125" style="18" customWidth="1"/>
    <col min="6153" max="6153" width="9.42578125" style="18" customWidth="1"/>
    <col min="6154" max="6154" width="1.42578125" style="18" customWidth="1"/>
    <col min="6155" max="6155" width="7.28515625" style="18" customWidth="1"/>
    <col min="6156" max="6156" width="7.140625" style="18" customWidth="1"/>
    <col min="6157" max="6157" width="0.42578125" style="18" customWidth="1"/>
    <col min="6158" max="6158" width="1.5703125" style="18" customWidth="1"/>
    <col min="6159" max="6159" width="6.5703125" style="18" customWidth="1"/>
    <col min="6160" max="6160" width="0.5703125" style="18" customWidth="1"/>
    <col min="6161" max="6161" width="2.85546875" style="18" customWidth="1"/>
    <col min="6162" max="6162" width="6.140625" style="18" customWidth="1"/>
    <col min="6163" max="6163" width="2" style="18" customWidth="1"/>
    <col min="6164" max="6164" width="2.140625" style="18" customWidth="1"/>
    <col min="6165" max="6165" width="0.5703125" style="18" customWidth="1"/>
    <col min="6166" max="6166" width="3" style="18" customWidth="1"/>
    <col min="6167" max="6167" width="1.28515625" style="18" customWidth="1"/>
    <col min="6168" max="6168" width="7.7109375" style="18" customWidth="1"/>
    <col min="6169" max="6169" width="1.28515625" style="18" customWidth="1"/>
    <col min="6170" max="6170" width="0.42578125" style="18" customWidth="1"/>
    <col min="6171" max="6171" width="1.5703125" style="18" customWidth="1"/>
    <col min="6172" max="6172" width="4.85546875" style="18" customWidth="1"/>
    <col min="6173" max="6173" width="2.140625" style="18" customWidth="1"/>
    <col min="6174" max="6174" width="1.5703125" style="18" customWidth="1"/>
    <col min="6175" max="6176" width="2.5703125" style="18" customWidth="1"/>
    <col min="6177" max="6178" width="1.5703125" style="18" customWidth="1"/>
    <col min="6179" max="6179" width="2.85546875" style="18" customWidth="1"/>
    <col min="6180" max="6180" width="1.140625" style="18" customWidth="1"/>
    <col min="6181" max="6181" width="0.140625" style="18" customWidth="1"/>
    <col min="6182" max="6182" width="8.85546875" style="18" customWidth="1"/>
    <col min="6183" max="6183" width="0.140625" style="18" customWidth="1"/>
    <col min="6184" max="6184" width="3.5703125" style="18" customWidth="1"/>
    <col min="6185" max="6185" width="5.42578125" style="18" customWidth="1"/>
    <col min="6186" max="6186" width="0.140625" style="18" customWidth="1"/>
    <col min="6187" max="6187" width="8.85546875" style="18" customWidth="1"/>
    <col min="6188" max="6188" width="0.140625" style="18" customWidth="1"/>
    <col min="6189" max="6189" width="0.7109375" style="18" customWidth="1"/>
    <col min="6190" max="6190" width="8.28515625" style="18" customWidth="1"/>
    <col min="6191" max="6191" width="6.7109375" style="18" customWidth="1"/>
    <col min="6192" max="6193" width="0.140625" style="18" customWidth="1"/>
    <col min="6194" max="6194" width="15.28515625" style="18" customWidth="1"/>
    <col min="6195" max="6195" width="0.42578125" style="18" customWidth="1"/>
    <col min="6196" max="6196" width="15.28515625" style="18" customWidth="1"/>
    <col min="6197" max="6400" width="9.140625" style="18"/>
    <col min="6401" max="6401" width="1.5703125" style="18" customWidth="1"/>
    <col min="6402" max="6402" width="0.5703125" style="18" customWidth="1"/>
    <col min="6403" max="6403" width="0.140625" style="18" customWidth="1"/>
    <col min="6404" max="6404" width="1.85546875" style="18" customWidth="1"/>
    <col min="6405" max="6405" width="2.28515625" style="18" customWidth="1"/>
    <col min="6406" max="6406" width="1.42578125" style="18" customWidth="1"/>
    <col min="6407" max="6407" width="5.5703125" style="18" customWidth="1"/>
    <col min="6408" max="6408" width="6.42578125" style="18" customWidth="1"/>
    <col min="6409" max="6409" width="9.42578125" style="18" customWidth="1"/>
    <col min="6410" max="6410" width="1.42578125" style="18" customWidth="1"/>
    <col min="6411" max="6411" width="7.28515625" style="18" customWidth="1"/>
    <col min="6412" max="6412" width="7.140625" style="18" customWidth="1"/>
    <col min="6413" max="6413" width="0.42578125" style="18" customWidth="1"/>
    <col min="6414" max="6414" width="1.5703125" style="18" customWidth="1"/>
    <col min="6415" max="6415" width="6.5703125" style="18" customWidth="1"/>
    <col min="6416" max="6416" width="0.5703125" style="18" customWidth="1"/>
    <col min="6417" max="6417" width="2.85546875" style="18" customWidth="1"/>
    <col min="6418" max="6418" width="6.140625" style="18" customWidth="1"/>
    <col min="6419" max="6419" width="2" style="18" customWidth="1"/>
    <col min="6420" max="6420" width="2.140625" style="18" customWidth="1"/>
    <col min="6421" max="6421" width="0.5703125" style="18" customWidth="1"/>
    <col min="6422" max="6422" width="3" style="18" customWidth="1"/>
    <col min="6423" max="6423" width="1.28515625" style="18" customWidth="1"/>
    <col min="6424" max="6424" width="7.7109375" style="18" customWidth="1"/>
    <col min="6425" max="6425" width="1.28515625" style="18" customWidth="1"/>
    <col min="6426" max="6426" width="0.42578125" style="18" customWidth="1"/>
    <col min="6427" max="6427" width="1.5703125" style="18" customWidth="1"/>
    <col min="6428" max="6428" width="4.85546875" style="18" customWidth="1"/>
    <col min="6429" max="6429" width="2.140625" style="18" customWidth="1"/>
    <col min="6430" max="6430" width="1.5703125" style="18" customWidth="1"/>
    <col min="6431" max="6432" width="2.5703125" style="18" customWidth="1"/>
    <col min="6433" max="6434" width="1.5703125" style="18" customWidth="1"/>
    <col min="6435" max="6435" width="2.85546875" style="18" customWidth="1"/>
    <col min="6436" max="6436" width="1.140625" style="18" customWidth="1"/>
    <col min="6437" max="6437" width="0.140625" style="18" customWidth="1"/>
    <col min="6438" max="6438" width="8.85546875" style="18" customWidth="1"/>
    <col min="6439" max="6439" width="0.140625" style="18" customWidth="1"/>
    <col min="6440" max="6440" width="3.5703125" style="18" customWidth="1"/>
    <col min="6441" max="6441" width="5.42578125" style="18" customWidth="1"/>
    <col min="6442" max="6442" width="0.140625" style="18" customWidth="1"/>
    <col min="6443" max="6443" width="8.85546875" style="18" customWidth="1"/>
    <col min="6444" max="6444" width="0.140625" style="18" customWidth="1"/>
    <col min="6445" max="6445" width="0.7109375" style="18" customWidth="1"/>
    <col min="6446" max="6446" width="8.28515625" style="18" customWidth="1"/>
    <col min="6447" max="6447" width="6.7109375" style="18" customWidth="1"/>
    <col min="6448" max="6449" width="0.140625" style="18" customWidth="1"/>
    <col min="6450" max="6450" width="15.28515625" style="18" customWidth="1"/>
    <col min="6451" max="6451" width="0.42578125" style="18" customWidth="1"/>
    <col min="6452" max="6452" width="15.28515625" style="18" customWidth="1"/>
    <col min="6453" max="6656" width="9.140625" style="18"/>
    <col min="6657" max="6657" width="1.5703125" style="18" customWidth="1"/>
    <col min="6658" max="6658" width="0.5703125" style="18" customWidth="1"/>
    <col min="6659" max="6659" width="0.140625" style="18" customWidth="1"/>
    <col min="6660" max="6660" width="1.85546875" style="18" customWidth="1"/>
    <col min="6661" max="6661" width="2.28515625" style="18" customWidth="1"/>
    <col min="6662" max="6662" width="1.42578125" style="18" customWidth="1"/>
    <col min="6663" max="6663" width="5.5703125" style="18" customWidth="1"/>
    <col min="6664" max="6664" width="6.42578125" style="18" customWidth="1"/>
    <col min="6665" max="6665" width="9.42578125" style="18" customWidth="1"/>
    <col min="6666" max="6666" width="1.42578125" style="18" customWidth="1"/>
    <col min="6667" max="6667" width="7.28515625" style="18" customWidth="1"/>
    <col min="6668" max="6668" width="7.140625" style="18" customWidth="1"/>
    <col min="6669" max="6669" width="0.42578125" style="18" customWidth="1"/>
    <col min="6670" max="6670" width="1.5703125" style="18" customWidth="1"/>
    <col min="6671" max="6671" width="6.5703125" style="18" customWidth="1"/>
    <col min="6672" max="6672" width="0.5703125" style="18" customWidth="1"/>
    <col min="6673" max="6673" width="2.85546875" style="18" customWidth="1"/>
    <col min="6674" max="6674" width="6.140625" style="18" customWidth="1"/>
    <col min="6675" max="6675" width="2" style="18" customWidth="1"/>
    <col min="6676" max="6676" width="2.140625" style="18" customWidth="1"/>
    <col min="6677" max="6677" width="0.5703125" style="18" customWidth="1"/>
    <col min="6678" max="6678" width="3" style="18" customWidth="1"/>
    <col min="6679" max="6679" width="1.28515625" style="18" customWidth="1"/>
    <col min="6680" max="6680" width="7.7109375" style="18" customWidth="1"/>
    <col min="6681" max="6681" width="1.28515625" style="18" customWidth="1"/>
    <col min="6682" max="6682" width="0.42578125" style="18" customWidth="1"/>
    <col min="6683" max="6683" width="1.5703125" style="18" customWidth="1"/>
    <col min="6684" max="6684" width="4.85546875" style="18" customWidth="1"/>
    <col min="6685" max="6685" width="2.140625" style="18" customWidth="1"/>
    <col min="6686" max="6686" width="1.5703125" style="18" customWidth="1"/>
    <col min="6687" max="6688" width="2.5703125" style="18" customWidth="1"/>
    <col min="6689" max="6690" width="1.5703125" style="18" customWidth="1"/>
    <col min="6691" max="6691" width="2.85546875" style="18" customWidth="1"/>
    <col min="6692" max="6692" width="1.140625" style="18" customWidth="1"/>
    <col min="6693" max="6693" width="0.140625" style="18" customWidth="1"/>
    <col min="6694" max="6694" width="8.85546875" style="18" customWidth="1"/>
    <col min="6695" max="6695" width="0.140625" style="18" customWidth="1"/>
    <col min="6696" max="6696" width="3.5703125" style="18" customWidth="1"/>
    <col min="6697" max="6697" width="5.42578125" style="18" customWidth="1"/>
    <col min="6698" max="6698" width="0.140625" style="18" customWidth="1"/>
    <col min="6699" max="6699" width="8.85546875" style="18" customWidth="1"/>
    <col min="6700" max="6700" width="0.140625" style="18" customWidth="1"/>
    <col min="6701" max="6701" width="0.7109375" style="18" customWidth="1"/>
    <col min="6702" max="6702" width="8.28515625" style="18" customWidth="1"/>
    <col min="6703" max="6703" width="6.7109375" style="18" customWidth="1"/>
    <col min="6704" max="6705" width="0.140625" style="18" customWidth="1"/>
    <col min="6706" max="6706" width="15.28515625" style="18" customWidth="1"/>
    <col min="6707" max="6707" width="0.42578125" style="18" customWidth="1"/>
    <col min="6708" max="6708" width="15.28515625" style="18" customWidth="1"/>
    <col min="6709" max="6912" width="9.140625" style="18"/>
    <col min="6913" max="6913" width="1.5703125" style="18" customWidth="1"/>
    <col min="6914" max="6914" width="0.5703125" style="18" customWidth="1"/>
    <col min="6915" max="6915" width="0.140625" style="18" customWidth="1"/>
    <col min="6916" max="6916" width="1.85546875" style="18" customWidth="1"/>
    <col min="6917" max="6917" width="2.28515625" style="18" customWidth="1"/>
    <col min="6918" max="6918" width="1.42578125" style="18" customWidth="1"/>
    <col min="6919" max="6919" width="5.5703125" style="18" customWidth="1"/>
    <col min="6920" max="6920" width="6.42578125" style="18" customWidth="1"/>
    <col min="6921" max="6921" width="9.42578125" style="18" customWidth="1"/>
    <col min="6922" max="6922" width="1.42578125" style="18" customWidth="1"/>
    <col min="6923" max="6923" width="7.28515625" style="18" customWidth="1"/>
    <col min="6924" max="6924" width="7.140625" style="18" customWidth="1"/>
    <col min="6925" max="6925" width="0.42578125" style="18" customWidth="1"/>
    <col min="6926" max="6926" width="1.5703125" style="18" customWidth="1"/>
    <col min="6927" max="6927" width="6.5703125" style="18" customWidth="1"/>
    <col min="6928" max="6928" width="0.5703125" style="18" customWidth="1"/>
    <col min="6929" max="6929" width="2.85546875" style="18" customWidth="1"/>
    <col min="6930" max="6930" width="6.140625" style="18" customWidth="1"/>
    <col min="6931" max="6931" width="2" style="18" customWidth="1"/>
    <col min="6932" max="6932" width="2.140625" style="18" customWidth="1"/>
    <col min="6933" max="6933" width="0.5703125" style="18" customWidth="1"/>
    <col min="6934" max="6934" width="3" style="18" customWidth="1"/>
    <col min="6935" max="6935" width="1.28515625" style="18" customWidth="1"/>
    <col min="6936" max="6936" width="7.7109375" style="18" customWidth="1"/>
    <col min="6937" max="6937" width="1.28515625" style="18" customWidth="1"/>
    <col min="6938" max="6938" width="0.42578125" style="18" customWidth="1"/>
    <col min="6939" max="6939" width="1.5703125" style="18" customWidth="1"/>
    <col min="6940" max="6940" width="4.85546875" style="18" customWidth="1"/>
    <col min="6941" max="6941" width="2.140625" style="18" customWidth="1"/>
    <col min="6942" max="6942" width="1.5703125" style="18" customWidth="1"/>
    <col min="6943" max="6944" width="2.5703125" style="18" customWidth="1"/>
    <col min="6945" max="6946" width="1.5703125" style="18" customWidth="1"/>
    <col min="6947" max="6947" width="2.85546875" style="18" customWidth="1"/>
    <col min="6948" max="6948" width="1.140625" style="18" customWidth="1"/>
    <col min="6949" max="6949" width="0.140625" style="18" customWidth="1"/>
    <col min="6950" max="6950" width="8.85546875" style="18" customWidth="1"/>
    <col min="6951" max="6951" width="0.140625" style="18" customWidth="1"/>
    <col min="6952" max="6952" width="3.5703125" style="18" customWidth="1"/>
    <col min="6953" max="6953" width="5.42578125" style="18" customWidth="1"/>
    <col min="6954" max="6954" width="0.140625" style="18" customWidth="1"/>
    <col min="6955" max="6955" width="8.85546875" style="18" customWidth="1"/>
    <col min="6956" max="6956" width="0.140625" style="18" customWidth="1"/>
    <col min="6957" max="6957" width="0.7109375" style="18" customWidth="1"/>
    <col min="6958" max="6958" width="8.28515625" style="18" customWidth="1"/>
    <col min="6959" max="6959" width="6.7109375" style="18" customWidth="1"/>
    <col min="6960" max="6961" width="0.140625" style="18" customWidth="1"/>
    <col min="6962" max="6962" width="15.28515625" style="18" customWidth="1"/>
    <col min="6963" max="6963" width="0.42578125" style="18" customWidth="1"/>
    <col min="6964" max="6964" width="15.28515625" style="18" customWidth="1"/>
    <col min="6965" max="7168" width="9.140625" style="18"/>
    <col min="7169" max="7169" width="1.5703125" style="18" customWidth="1"/>
    <col min="7170" max="7170" width="0.5703125" style="18" customWidth="1"/>
    <col min="7171" max="7171" width="0.140625" style="18" customWidth="1"/>
    <col min="7172" max="7172" width="1.85546875" style="18" customWidth="1"/>
    <col min="7173" max="7173" width="2.28515625" style="18" customWidth="1"/>
    <col min="7174" max="7174" width="1.42578125" style="18" customWidth="1"/>
    <col min="7175" max="7175" width="5.5703125" style="18" customWidth="1"/>
    <col min="7176" max="7176" width="6.42578125" style="18" customWidth="1"/>
    <col min="7177" max="7177" width="9.42578125" style="18" customWidth="1"/>
    <col min="7178" max="7178" width="1.42578125" style="18" customWidth="1"/>
    <col min="7179" max="7179" width="7.28515625" style="18" customWidth="1"/>
    <col min="7180" max="7180" width="7.140625" style="18" customWidth="1"/>
    <col min="7181" max="7181" width="0.42578125" style="18" customWidth="1"/>
    <col min="7182" max="7182" width="1.5703125" style="18" customWidth="1"/>
    <col min="7183" max="7183" width="6.5703125" style="18" customWidth="1"/>
    <col min="7184" max="7184" width="0.5703125" style="18" customWidth="1"/>
    <col min="7185" max="7185" width="2.85546875" style="18" customWidth="1"/>
    <col min="7186" max="7186" width="6.140625" style="18" customWidth="1"/>
    <col min="7187" max="7187" width="2" style="18" customWidth="1"/>
    <col min="7188" max="7188" width="2.140625" style="18" customWidth="1"/>
    <col min="7189" max="7189" width="0.5703125" style="18" customWidth="1"/>
    <col min="7190" max="7190" width="3" style="18" customWidth="1"/>
    <col min="7191" max="7191" width="1.28515625" style="18" customWidth="1"/>
    <col min="7192" max="7192" width="7.7109375" style="18" customWidth="1"/>
    <col min="7193" max="7193" width="1.28515625" style="18" customWidth="1"/>
    <col min="7194" max="7194" width="0.42578125" style="18" customWidth="1"/>
    <col min="7195" max="7195" width="1.5703125" style="18" customWidth="1"/>
    <col min="7196" max="7196" width="4.85546875" style="18" customWidth="1"/>
    <col min="7197" max="7197" width="2.140625" style="18" customWidth="1"/>
    <col min="7198" max="7198" width="1.5703125" style="18" customWidth="1"/>
    <col min="7199" max="7200" width="2.5703125" style="18" customWidth="1"/>
    <col min="7201" max="7202" width="1.5703125" style="18" customWidth="1"/>
    <col min="7203" max="7203" width="2.85546875" style="18" customWidth="1"/>
    <col min="7204" max="7204" width="1.140625" style="18" customWidth="1"/>
    <col min="7205" max="7205" width="0.140625" style="18" customWidth="1"/>
    <col min="7206" max="7206" width="8.85546875" style="18" customWidth="1"/>
    <col min="7207" max="7207" width="0.140625" style="18" customWidth="1"/>
    <col min="7208" max="7208" width="3.5703125" style="18" customWidth="1"/>
    <col min="7209" max="7209" width="5.42578125" style="18" customWidth="1"/>
    <col min="7210" max="7210" width="0.140625" style="18" customWidth="1"/>
    <col min="7211" max="7211" width="8.85546875" style="18" customWidth="1"/>
    <col min="7212" max="7212" width="0.140625" style="18" customWidth="1"/>
    <col min="7213" max="7213" width="0.7109375" style="18" customWidth="1"/>
    <col min="7214" max="7214" width="8.28515625" style="18" customWidth="1"/>
    <col min="7215" max="7215" width="6.7109375" style="18" customWidth="1"/>
    <col min="7216" max="7217" width="0.140625" style="18" customWidth="1"/>
    <col min="7218" max="7218" width="15.28515625" style="18" customWidth="1"/>
    <col min="7219" max="7219" width="0.42578125" style="18" customWidth="1"/>
    <col min="7220" max="7220" width="15.28515625" style="18" customWidth="1"/>
    <col min="7221" max="7424" width="9.140625" style="18"/>
    <col min="7425" max="7425" width="1.5703125" style="18" customWidth="1"/>
    <col min="7426" max="7426" width="0.5703125" style="18" customWidth="1"/>
    <col min="7427" max="7427" width="0.140625" style="18" customWidth="1"/>
    <col min="7428" max="7428" width="1.85546875" style="18" customWidth="1"/>
    <col min="7429" max="7429" width="2.28515625" style="18" customWidth="1"/>
    <col min="7430" max="7430" width="1.42578125" style="18" customWidth="1"/>
    <col min="7431" max="7431" width="5.5703125" style="18" customWidth="1"/>
    <col min="7432" max="7432" width="6.42578125" style="18" customWidth="1"/>
    <col min="7433" max="7433" width="9.42578125" style="18" customWidth="1"/>
    <col min="7434" max="7434" width="1.42578125" style="18" customWidth="1"/>
    <col min="7435" max="7435" width="7.28515625" style="18" customWidth="1"/>
    <col min="7436" max="7436" width="7.140625" style="18" customWidth="1"/>
    <col min="7437" max="7437" width="0.42578125" style="18" customWidth="1"/>
    <col min="7438" max="7438" width="1.5703125" style="18" customWidth="1"/>
    <col min="7439" max="7439" width="6.5703125" style="18" customWidth="1"/>
    <col min="7440" max="7440" width="0.5703125" style="18" customWidth="1"/>
    <col min="7441" max="7441" width="2.85546875" style="18" customWidth="1"/>
    <col min="7442" max="7442" width="6.140625" style="18" customWidth="1"/>
    <col min="7443" max="7443" width="2" style="18" customWidth="1"/>
    <col min="7444" max="7444" width="2.140625" style="18" customWidth="1"/>
    <col min="7445" max="7445" width="0.5703125" style="18" customWidth="1"/>
    <col min="7446" max="7446" width="3" style="18" customWidth="1"/>
    <col min="7447" max="7447" width="1.28515625" style="18" customWidth="1"/>
    <col min="7448" max="7448" width="7.7109375" style="18" customWidth="1"/>
    <col min="7449" max="7449" width="1.28515625" style="18" customWidth="1"/>
    <col min="7450" max="7450" width="0.42578125" style="18" customWidth="1"/>
    <col min="7451" max="7451" width="1.5703125" style="18" customWidth="1"/>
    <col min="7452" max="7452" width="4.85546875" style="18" customWidth="1"/>
    <col min="7453" max="7453" width="2.140625" style="18" customWidth="1"/>
    <col min="7454" max="7454" width="1.5703125" style="18" customWidth="1"/>
    <col min="7455" max="7456" width="2.5703125" style="18" customWidth="1"/>
    <col min="7457" max="7458" width="1.5703125" style="18" customWidth="1"/>
    <col min="7459" max="7459" width="2.85546875" style="18" customWidth="1"/>
    <col min="7460" max="7460" width="1.140625" style="18" customWidth="1"/>
    <col min="7461" max="7461" width="0.140625" style="18" customWidth="1"/>
    <col min="7462" max="7462" width="8.85546875" style="18" customWidth="1"/>
    <col min="7463" max="7463" width="0.140625" style="18" customWidth="1"/>
    <col min="7464" max="7464" width="3.5703125" style="18" customWidth="1"/>
    <col min="7465" max="7465" width="5.42578125" style="18" customWidth="1"/>
    <col min="7466" max="7466" width="0.140625" style="18" customWidth="1"/>
    <col min="7467" max="7467" width="8.85546875" style="18" customWidth="1"/>
    <col min="7468" max="7468" width="0.140625" style="18" customWidth="1"/>
    <col min="7469" max="7469" width="0.7109375" style="18" customWidth="1"/>
    <col min="7470" max="7470" width="8.28515625" style="18" customWidth="1"/>
    <col min="7471" max="7471" width="6.7109375" style="18" customWidth="1"/>
    <col min="7472" max="7473" width="0.140625" style="18" customWidth="1"/>
    <col min="7474" max="7474" width="15.28515625" style="18" customWidth="1"/>
    <col min="7475" max="7475" width="0.42578125" style="18" customWidth="1"/>
    <col min="7476" max="7476" width="15.28515625" style="18" customWidth="1"/>
    <col min="7477" max="7680" width="9.140625" style="18"/>
    <col min="7681" max="7681" width="1.5703125" style="18" customWidth="1"/>
    <col min="7682" max="7682" width="0.5703125" style="18" customWidth="1"/>
    <col min="7683" max="7683" width="0.140625" style="18" customWidth="1"/>
    <col min="7684" max="7684" width="1.85546875" style="18" customWidth="1"/>
    <col min="7685" max="7685" width="2.28515625" style="18" customWidth="1"/>
    <col min="7686" max="7686" width="1.42578125" style="18" customWidth="1"/>
    <col min="7687" max="7687" width="5.5703125" style="18" customWidth="1"/>
    <col min="7688" max="7688" width="6.42578125" style="18" customWidth="1"/>
    <col min="7689" max="7689" width="9.42578125" style="18" customWidth="1"/>
    <col min="7690" max="7690" width="1.42578125" style="18" customWidth="1"/>
    <col min="7691" max="7691" width="7.28515625" style="18" customWidth="1"/>
    <col min="7692" max="7692" width="7.140625" style="18" customWidth="1"/>
    <col min="7693" max="7693" width="0.42578125" style="18" customWidth="1"/>
    <col min="7694" max="7694" width="1.5703125" style="18" customWidth="1"/>
    <col min="7695" max="7695" width="6.5703125" style="18" customWidth="1"/>
    <col min="7696" max="7696" width="0.5703125" style="18" customWidth="1"/>
    <col min="7697" max="7697" width="2.85546875" style="18" customWidth="1"/>
    <col min="7698" max="7698" width="6.140625" style="18" customWidth="1"/>
    <col min="7699" max="7699" width="2" style="18" customWidth="1"/>
    <col min="7700" max="7700" width="2.140625" style="18" customWidth="1"/>
    <col min="7701" max="7701" width="0.5703125" style="18" customWidth="1"/>
    <col min="7702" max="7702" width="3" style="18" customWidth="1"/>
    <col min="7703" max="7703" width="1.28515625" style="18" customWidth="1"/>
    <col min="7704" max="7704" width="7.7109375" style="18" customWidth="1"/>
    <col min="7705" max="7705" width="1.28515625" style="18" customWidth="1"/>
    <col min="7706" max="7706" width="0.42578125" style="18" customWidth="1"/>
    <col min="7707" max="7707" width="1.5703125" style="18" customWidth="1"/>
    <col min="7708" max="7708" width="4.85546875" style="18" customWidth="1"/>
    <col min="7709" max="7709" width="2.140625" style="18" customWidth="1"/>
    <col min="7710" max="7710" width="1.5703125" style="18" customWidth="1"/>
    <col min="7711" max="7712" width="2.5703125" style="18" customWidth="1"/>
    <col min="7713" max="7714" width="1.5703125" style="18" customWidth="1"/>
    <col min="7715" max="7715" width="2.85546875" style="18" customWidth="1"/>
    <col min="7716" max="7716" width="1.140625" style="18" customWidth="1"/>
    <col min="7717" max="7717" width="0.140625" style="18" customWidth="1"/>
    <col min="7718" max="7718" width="8.85546875" style="18" customWidth="1"/>
    <col min="7719" max="7719" width="0.140625" style="18" customWidth="1"/>
    <col min="7720" max="7720" width="3.5703125" style="18" customWidth="1"/>
    <col min="7721" max="7721" width="5.42578125" style="18" customWidth="1"/>
    <col min="7722" max="7722" width="0.140625" style="18" customWidth="1"/>
    <col min="7723" max="7723" width="8.85546875" style="18" customWidth="1"/>
    <col min="7724" max="7724" width="0.140625" style="18" customWidth="1"/>
    <col min="7725" max="7725" width="0.7109375" style="18" customWidth="1"/>
    <col min="7726" max="7726" width="8.28515625" style="18" customWidth="1"/>
    <col min="7727" max="7727" width="6.7109375" style="18" customWidth="1"/>
    <col min="7728" max="7729" width="0.140625" style="18" customWidth="1"/>
    <col min="7730" max="7730" width="15.28515625" style="18" customWidth="1"/>
    <col min="7731" max="7731" width="0.42578125" style="18" customWidth="1"/>
    <col min="7732" max="7732" width="15.28515625" style="18" customWidth="1"/>
    <col min="7733" max="7936" width="9.140625" style="18"/>
    <col min="7937" max="7937" width="1.5703125" style="18" customWidth="1"/>
    <col min="7938" max="7938" width="0.5703125" style="18" customWidth="1"/>
    <col min="7939" max="7939" width="0.140625" style="18" customWidth="1"/>
    <col min="7940" max="7940" width="1.85546875" style="18" customWidth="1"/>
    <col min="7941" max="7941" width="2.28515625" style="18" customWidth="1"/>
    <col min="7942" max="7942" width="1.42578125" style="18" customWidth="1"/>
    <col min="7943" max="7943" width="5.5703125" style="18" customWidth="1"/>
    <col min="7944" max="7944" width="6.42578125" style="18" customWidth="1"/>
    <col min="7945" max="7945" width="9.42578125" style="18" customWidth="1"/>
    <col min="7946" max="7946" width="1.42578125" style="18" customWidth="1"/>
    <col min="7947" max="7947" width="7.28515625" style="18" customWidth="1"/>
    <col min="7948" max="7948" width="7.140625" style="18" customWidth="1"/>
    <col min="7949" max="7949" width="0.42578125" style="18" customWidth="1"/>
    <col min="7950" max="7950" width="1.5703125" style="18" customWidth="1"/>
    <col min="7951" max="7951" width="6.5703125" style="18" customWidth="1"/>
    <col min="7952" max="7952" width="0.5703125" style="18" customWidth="1"/>
    <col min="7953" max="7953" width="2.85546875" style="18" customWidth="1"/>
    <col min="7954" max="7954" width="6.140625" style="18" customWidth="1"/>
    <col min="7955" max="7955" width="2" style="18" customWidth="1"/>
    <col min="7956" max="7956" width="2.140625" style="18" customWidth="1"/>
    <col min="7957" max="7957" width="0.5703125" style="18" customWidth="1"/>
    <col min="7958" max="7958" width="3" style="18" customWidth="1"/>
    <col min="7959" max="7959" width="1.28515625" style="18" customWidth="1"/>
    <col min="7960" max="7960" width="7.7109375" style="18" customWidth="1"/>
    <col min="7961" max="7961" width="1.28515625" style="18" customWidth="1"/>
    <col min="7962" max="7962" width="0.42578125" style="18" customWidth="1"/>
    <col min="7963" max="7963" width="1.5703125" style="18" customWidth="1"/>
    <col min="7964" max="7964" width="4.85546875" style="18" customWidth="1"/>
    <col min="7965" max="7965" width="2.140625" style="18" customWidth="1"/>
    <col min="7966" max="7966" width="1.5703125" style="18" customWidth="1"/>
    <col min="7967" max="7968" width="2.5703125" style="18" customWidth="1"/>
    <col min="7969" max="7970" width="1.5703125" style="18" customWidth="1"/>
    <col min="7971" max="7971" width="2.85546875" style="18" customWidth="1"/>
    <col min="7972" max="7972" width="1.140625" style="18" customWidth="1"/>
    <col min="7973" max="7973" width="0.140625" style="18" customWidth="1"/>
    <col min="7974" max="7974" width="8.85546875" style="18" customWidth="1"/>
    <col min="7975" max="7975" width="0.140625" style="18" customWidth="1"/>
    <col min="7976" max="7976" width="3.5703125" style="18" customWidth="1"/>
    <col min="7977" max="7977" width="5.42578125" style="18" customWidth="1"/>
    <col min="7978" max="7978" width="0.140625" style="18" customWidth="1"/>
    <col min="7979" max="7979" width="8.85546875" style="18" customWidth="1"/>
    <col min="7980" max="7980" width="0.140625" style="18" customWidth="1"/>
    <col min="7981" max="7981" width="0.7109375" style="18" customWidth="1"/>
    <col min="7982" max="7982" width="8.28515625" style="18" customWidth="1"/>
    <col min="7983" max="7983" width="6.7109375" style="18" customWidth="1"/>
    <col min="7984" max="7985" width="0.140625" style="18" customWidth="1"/>
    <col min="7986" max="7986" width="15.28515625" style="18" customWidth="1"/>
    <col min="7987" max="7987" width="0.42578125" style="18" customWidth="1"/>
    <col min="7988" max="7988" width="15.28515625" style="18" customWidth="1"/>
    <col min="7989" max="8192" width="9.140625" style="18"/>
    <col min="8193" max="8193" width="1.5703125" style="18" customWidth="1"/>
    <col min="8194" max="8194" width="0.5703125" style="18" customWidth="1"/>
    <col min="8195" max="8195" width="0.140625" style="18" customWidth="1"/>
    <col min="8196" max="8196" width="1.85546875" style="18" customWidth="1"/>
    <col min="8197" max="8197" width="2.28515625" style="18" customWidth="1"/>
    <col min="8198" max="8198" width="1.42578125" style="18" customWidth="1"/>
    <col min="8199" max="8199" width="5.5703125" style="18" customWidth="1"/>
    <col min="8200" max="8200" width="6.42578125" style="18" customWidth="1"/>
    <col min="8201" max="8201" width="9.42578125" style="18" customWidth="1"/>
    <col min="8202" max="8202" width="1.42578125" style="18" customWidth="1"/>
    <col min="8203" max="8203" width="7.28515625" style="18" customWidth="1"/>
    <col min="8204" max="8204" width="7.140625" style="18" customWidth="1"/>
    <col min="8205" max="8205" width="0.42578125" style="18" customWidth="1"/>
    <col min="8206" max="8206" width="1.5703125" style="18" customWidth="1"/>
    <col min="8207" max="8207" width="6.5703125" style="18" customWidth="1"/>
    <col min="8208" max="8208" width="0.5703125" style="18" customWidth="1"/>
    <col min="8209" max="8209" width="2.85546875" style="18" customWidth="1"/>
    <col min="8210" max="8210" width="6.140625" style="18" customWidth="1"/>
    <col min="8211" max="8211" width="2" style="18" customWidth="1"/>
    <col min="8212" max="8212" width="2.140625" style="18" customWidth="1"/>
    <col min="8213" max="8213" width="0.5703125" style="18" customWidth="1"/>
    <col min="8214" max="8214" width="3" style="18" customWidth="1"/>
    <col min="8215" max="8215" width="1.28515625" style="18" customWidth="1"/>
    <col min="8216" max="8216" width="7.7109375" style="18" customWidth="1"/>
    <col min="8217" max="8217" width="1.28515625" style="18" customWidth="1"/>
    <col min="8218" max="8218" width="0.42578125" style="18" customWidth="1"/>
    <col min="8219" max="8219" width="1.5703125" style="18" customWidth="1"/>
    <col min="8220" max="8220" width="4.85546875" style="18" customWidth="1"/>
    <col min="8221" max="8221" width="2.140625" style="18" customWidth="1"/>
    <col min="8222" max="8222" width="1.5703125" style="18" customWidth="1"/>
    <col min="8223" max="8224" width="2.5703125" style="18" customWidth="1"/>
    <col min="8225" max="8226" width="1.5703125" style="18" customWidth="1"/>
    <col min="8227" max="8227" width="2.85546875" style="18" customWidth="1"/>
    <col min="8228" max="8228" width="1.140625" style="18" customWidth="1"/>
    <col min="8229" max="8229" width="0.140625" style="18" customWidth="1"/>
    <col min="8230" max="8230" width="8.85546875" style="18" customWidth="1"/>
    <col min="8231" max="8231" width="0.140625" style="18" customWidth="1"/>
    <col min="8232" max="8232" width="3.5703125" style="18" customWidth="1"/>
    <col min="8233" max="8233" width="5.42578125" style="18" customWidth="1"/>
    <col min="8234" max="8234" width="0.140625" style="18" customWidth="1"/>
    <col min="8235" max="8235" width="8.85546875" style="18" customWidth="1"/>
    <col min="8236" max="8236" width="0.140625" style="18" customWidth="1"/>
    <col min="8237" max="8237" width="0.7109375" style="18" customWidth="1"/>
    <col min="8238" max="8238" width="8.28515625" style="18" customWidth="1"/>
    <col min="8239" max="8239" width="6.7109375" style="18" customWidth="1"/>
    <col min="8240" max="8241" width="0.140625" style="18" customWidth="1"/>
    <col min="8242" max="8242" width="15.28515625" style="18" customWidth="1"/>
    <col min="8243" max="8243" width="0.42578125" style="18" customWidth="1"/>
    <col min="8244" max="8244" width="15.28515625" style="18" customWidth="1"/>
    <col min="8245" max="8448" width="9.140625" style="18"/>
    <col min="8449" max="8449" width="1.5703125" style="18" customWidth="1"/>
    <col min="8450" max="8450" width="0.5703125" style="18" customWidth="1"/>
    <col min="8451" max="8451" width="0.140625" style="18" customWidth="1"/>
    <col min="8452" max="8452" width="1.85546875" style="18" customWidth="1"/>
    <col min="8453" max="8453" width="2.28515625" style="18" customWidth="1"/>
    <col min="8454" max="8454" width="1.42578125" style="18" customWidth="1"/>
    <col min="8455" max="8455" width="5.5703125" style="18" customWidth="1"/>
    <col min="8456" max="8456" width="6.42578125" style="18" customWidth="1"/>
    <col min="8457" max="8457" width="9.42578125" style="18" customWidth="1"/>
    <col min="8458" max="8458" width="1.42578125" style="18" customWidth="1"/>
    <col min="8459" max="8459" width="7.28515625" style="18" customWidth="1"/>
    <col min="8460" max="8460" width="7.140625" style="18" customWidth="1"/>
    <col min="8461" max="8461" width="0.42578125" style="18" customWidth="1"/>
    <col min="8462" max="8462" width="1.5703125" style="18" customWidth="1"/>
    <col min="8463" max="8463" width="6.5703125" style="18" customWidth="1"/>
    <col min="8464" max="8464" width="0.5703125" style="18" customWidth="1"/>
    <col min="8465" max="8465" width="2.85546875" style="18" customWidth="1"/>
    <col min="8466" max="8466" width="6.140625" style="18" customWidth="1"/>
    <col min="8467" max="8467" width="2" style="18" customWidth="1"/>
    <col min="8468" max="8468" width="2.140625" style="18" customWidth="1"/>
    <col min="8469" max="8469" width="0.5703125" style="18" customWidth="1"/>
    <col min="8470" max="8470" width="3" style="18" customWidth="1"/>
    <col min="8471" max="8471" width="1.28515625" style="18" customWidth="1"/>
    <col min="8472" max="8472" width="7.7109375" style="18" customWidth="1"/>
    <col min="8473" max="8473" width="1.28515625" style="18" customWidth="1"/>
    <col min="8474" max="8474" width="0.42578125" style="18" customWidth="1"/>
    <col min="8475" max="8475" width="1.5703125" style="18" customWidth="1"/>
    <col min="8476" max="8476" width="4.85546875" style="18" customWidth="1"/>
    <col min="8477" max="8477" width="2.140625" style="18" customWidth="1"/>
    <col min="8478" max="8478" width="1.5703125" style="18" customWidth="1"/>
    <col min="8479" max="8480" width="2.5703125" style="18" customWidth="1"/>
    <col min="8481" max="8482" width="1.5703125" style="18" customWidth="1"/>
    <col min="8483" max="8483" width="2.85546875" style="18" customWidth="1"/>
    <col min="8484" max="8484" width="1.140625" style="18" customWidth="1"/>
    <col min="8485" max="8485" width="0.140625" style="18" customWidth="1"/>
    <col min="8486" max="8486" width="8.85546875" style="18" customWidth="1"/>
    <col min="8487" max="8487" width="0.140625" style="18" customWidth="1"/>
    <col min="8488" max="8488" width="3.5703125" style="18" customWidth="1"/>
    <col min="8489" max="8489" width="5.42578125" style="18" customWidth="1"/>
    <col min="8490" max="8490" width="0.140625" style="18" customWidth="1"/>
    <col min="8491" max="8491" width="8.85546875" style="18" customWidth="1"/>
    <col min="8492" max="8492" width="0.140625" style="18" customWidth="1"/>
    <col min="8493" max="8493" width="0.7109375" style="18" customWidth="1"/>
    <col min="8494" max="8494" width="8.28515625" style="18" customWidth="1"/>
    <col min="8495" max="8495" width="6.7109375" style="18" customWidth="1"/>
    <col min="8496" max="8497" width="0.140625" style="18" customWidth="1"/>
    <col min="8498" max="8498" width="15.28515625" style="18" customWidth="1"/>
    <col min="8499" max="8499" width="0.42578125" style="18" customWidth="1"/>
    <col min="8500" max="8500" width="15.28515625" style="18" customWidth="1"/>
    <col min="8501" max="8704" width="9.140625" style="18"/>
    <col min="8705" max="8705" width="1.5703125" style="18" customWidth="1"/>
    <col min="8706" max="8706" width="0.5703125" style="18" customWidth="1"/>
    <col min="8707" max="8707" width="0.140625" style="18" customWidth="1"/>
    <col min="8708" max="8708" width="1.85546875" style="18" customWidth="1"/>
    <col min="8709" max="8709" width="2.28515625" style="18" customWidth="1"/>
    <col min="8710" max="8710" width="1.42578125" style="18" customWidth="1"/>
    <col min="8711" max="8711" width="5.5703125" style="18" customWidth="1"/>
    <col min="8712" max="8712" width="6.42578125" style="18" customWidth="1"/>
    <col min="8713" max="8713" width="9.42578125" style="18" customWidth="1"/>
    <col min="8714" max="8714" width="1.42578125" style="18" customWidth="1"/>
    <col min="8715" max="8715" width="7.28515625" style="18" customWidth="1"/>
    <col min="8716" max="8716" width="7.140625" style="18" customWidth="1"/>
    <col min="8717" max="8717" width="0.42578125" style="18" customWidth="1"/>
    <col min="8718" max="8718" width="1.5703125" style="18" customWidth="1"/>
    <col min="8719" max="8719" width="6.5703125" style="18" customWidth="1"/>
    <col min="8720" max="8720" width="0.5703125" style="18" customWidth="1"/>
    <col min="8721" max="8721" width="2.85546875" style="18" customWidth="1"/>
    <col min="8722" max="8722" width="6.140625" style="18" customWidth="1"/>
    <col min="8723" max="8723" width="2" style="18" customWidth="1"/>
    <col min="8724" max="8724" width="2.140625" style="18" customWidth="1"/>
    <col min="8725" max="8725" width="0.5703125" style="18" customWidth="1"/>
    <col min="8726" max="8726" width="3" style="18" customWidth="1"/>
    <col min="8727" max="8727" width="1.28515625" style="18" customWidth="1"/>
    <col min="8728" max="8728" width="7.7109375" style="18" customWidth="1"/>
    <col min="8729" max="8729" width="1.28515625" style="18" customWidth="1"/>
    <col min="8730" max="8730" width="0.42578125" style="18" customWidth="1"/>
    <col min="8731" max="8731" width="1.5703125" style="18" customWidth="1"/>
    <col min="8732" max="8732" width="4.85546875" style="18" customWidth="1"/>
    <col min="8733" max="8733" width="2.140625" style="18" customWidth="1"/>
    <col min="8734" max="8734" width="1.5703125" style="18" customWidth="1"/>
    <col min="8735" max="8736" width="2.5703125" style="18" customWidth="1"/>
    <col min="8737" max="8738" width="1.5703125" style="18" customWidth="1"/>
    <col min="8739" max="8739" width="2.85546875" style="18" customWidth="1"/>
    <col min="8740" max="8740" width="1.140625" style="18" customWidth="1"/>
    <col min="8741" max="8741" width="0.140625" style="18" customWidth="1"/>
    <col min="8742" max="8742" width="8.85546875" style="18" customWidth="1"/>
    <col min="8743" max="8743" width="0.140625" style="18" customWidth="1"/>
    <col min="8744" max="8744" width="3.5703125" style="18" customWidth="1"/>
    <col min="8745" max="8745" width="5.42578125" style="18" customWidth="1"/>
    <col min="8746" max="8746" width="0.140625" style="18" customWidth="1"/>
    <col min="8747" max="8747" width="8.85546875" style="18" customWidth="1"/>
    <col min="8748" max="8748" width="0.140625" style="18" customWidth="1"/>
    <col min="8749" max="8749" width="0.7109375" style="18" customWidth="1"/>
    <col min="8750" max="8750" width="8.28515625" style="18" customWidth="1"/>
    <col min="8751" max="8751" width="6.7109375" style="18" customWidth="1"/>
    <col min="8752" max="8753" width="0.140625" style="18" customWidth="1"/>
    <col min="8754" max="8754" width="15.28515625" style="18" customWidth="1"/>
    <col min="8755" max="8755" width="0.42578125" style="18" customWidth="1"/>
    <col min="8756" max="8756" width="15.28515625" style="18" customWidth="1"/>
    <col min="8757" max="8960" width="9.140625" style="18"/>
    <col min="8961" max="8961" width="1.5703125" style="18" customWidth="1"/>
    <col min="8962" max="8962" width="0.5703125" style="18" customWidth="1"/>
    <col min="8963" max="8963" width="0.140625" style="18" customWidth="1"/>
    <col min="8964" max="8964" width="1.85546875" style="18" customWidth="1"/>
    <col min="8965" max="8965" width="2.28515625" style="18" customWidth="1"/>
    <col min="8966" max="8966" width="1.42578125" style="18" customWidth="1"/>
    <col min="8967" max="8967" width="5.5703125" style="18" customWidth="1"/>
    <col min="8968" max="8968" width="6.42578125" style="18" customWidth="1"/>
    <col min="8969" max="8969" width="9.42578125" style="18" customWidth="1"/>
    <col min="8970" max="8970" width="1.42578125" style="18" customWidth="1"/>
    <col min="8971" max="8971" width="7.28515625" style="18" customWidth="1"/>
    <col min="8972" max="8972" width="7.140625" style="18" customWidth="1"/>
    <col min="8973" max="8973" width="0.42578125" style="18" customWidth="1"/>
    <col min="8974" max="8974" width="1.5703125" style="18" customWidth="1"/>
    <col min="8975" max="8975" width="6.5703125" style="18" customWidth="1"/>
    <col min="8976" max="8976" width="0.5703125" style="18" customWidth="1"/>
    <col min="8977" max="8977" width="2.85546875" style="18" customWidth="1"/>
    <col min="8978" max="8978" width="6.140625" style="18" customWidth="1"/>
    <col min="8979" max="8979" width="2" style="18" customWidth="1"/>
    <col min="8980" max="8980" width="2.140625" style="18" customWidth="1"/>
    <col min="8981" max="8981" width="0.5703125" style="18" customWidth="1"/>
    <col min="8982" max="8982" width="3" style="18" customWidth="1"/>
    <col min="8983" max="8983" width="1.28515625" style="18" customWidth="1"/>
    <col min="8984" max="8984" width="7.7109375" style="18" customWidth="1"/>
    <col min="8985" max="8985" width="1.28515625" style="18" customWidth="1"/>
    <col min="8986" max="8986" width="0.42578125" style="18" customWidth="1"/>
    <col min="8987" max="8987" width="1.5703125" style="18" customWidth="1"/>
    <col min="8988" max="8988" width="4.85546875" style="18" customWidth="1"/>
    <col min="8989" max="8989" width="2.140625" style="18" customWidth="1"/>
    <col min="8990" max="8990" width="1.5703125" style="18" customWidth="1"/>
    <col min="8991" max="8992" width="2.5703125" style="18" customWidth="1"/>
    <col min="8993" max="8994" width="1.5703125" style="18" customWidth="1"/>
    <col min="8995" max="8995" width="2.85546875" style="18" customWidth="1"/>
    <col min="8996" max="8996" width="1.140625" style="18" customWidth="1"/>
    <col min="8997" max="8997" width="0.140625" style="18" customWidth="1"/>
    <col min="8998" max="8998" width="8.85546875" style="18" customWidth="1"/>
    <col min="8999" max="8999" width="0.140625" style="18" customWidth="1"/>
    <col min="9000" max="9000" width="3.5703125" style="18" customWidth="1"/>
    <col min="9001" max="9001" width="5.42578125" style="18" customWidth="1"/>
    <col min="9002" max="9002" width="0.140625" style="18" customWidth="1"/>
    <col min="9003" max="9003" width="8.85546875" style="18" customWidth="1"/>
    <col min="9004" max="9004" width="0.140625" style="18" customWidth="1"/>
    <col min="9005" max="9005" width="0.7109375" style="18" customWidth="1"/>
    <col min="9006" max="9006" width="8.28515625" style="18" customWidth="1"/>
    <col min="9007" max="9007" width="6.7109375" style="18" customWidth="1"/>
    <col min="9008" max="9009" width="0.140625" style="18" customWidth="1"/>
    <col min="9010" max="9010" width="15.28515625" style="18" customWidth="1"/>
    <col min="9011" max="9011" width="0.42578125" style="18" customWidth="1"/>
    <col min="9012" max="9012" width="15.28515625" style="18" customWidth="1"/>
    <col min="9013" max="9216" width="9.140625" style="18"/>
    <col min="9217" max="9217" width="1.5703125" style="18" customWidth="1"/>
    <col min="9218" max="9218" width="0.5703125" style="18" customWidth="1"/>
    <col min="9219" max="9219" width="0.140625" style="18" customWidth="1"/>
    <col min="9220" max="9220" width="1.85546875" style="18" customWidth="1"/>
    <col min="9221" max="9221" width="2.28515625" style="18" customWidth="1"/>
    <col min="9222" max="9222" width="1.42578125" style="18" customWidth="1"/>
    <col min="9223" max="9223" width="5.5703125" style="18" customWidth="1"/>
    <col min="9224" max="9224" width="6.42578125" style="18" customWidth="1"/>
    <col min="9225" max="9225" width="9.42578125" style="18" customWidth="1"/>
    <col min="9226" max="9226" width="1.42578125" style="18" customWidth="1"/>
    <col min="9227" max="9227" width="7.28515625" style="18" customWidth="1"/>
    <col min="9228" max="9228" width="7.140625" style="18" customWidth="1"/>
    <col min="9229" max="9229" width="0.42578125" style="18" customWidth="1"/>
    <col min="9230" max="9230" width="1.5703125" style="18" customWidth="1"/>
    <col min="9231" max="9231" width="6.5703125" style="18" customWidth="1"/>
    <col min="9232" max="9232" width="0.5703125" style="18" customWidth="1"/>
    <col min="9233" max="9233" width="2.85546875" style="18" customWidth="1"/>
    <col min="9234" max="9234" width="6.140625" style="18" customWidth="1"/>
    <col min="9235" max="9235" width="2" style="18" customWidth="1"/>
    <col min="9236" max="9236" width="2.140625" style="18" customWidth="1"/>
    <col min="9237" max="9237" width="0.5703125" style="18" customWidth="1"/>
    <col min="9238" max="9238" width="3" style="18" customWidth="1"/>
    <col min="9239" max="9239" width="1.28515625" style="18" customWidth="1"/>
    <col min="9240" max="9240" width="7.7109375" style="18" customWidth="1"/>
    <col min="9241" max="9241" width="1.28515625" style="18" customWidth="1"/>
    <col min="9242" max="9242" width="0.42578125" style="18" customWidth="1"/>
    <col min="9243" max="9243" width="1.5703125" style="18" customWidth="1"/>
    <col min="9244" max="9244" width="4.85546875" style="18" customWidth="1"/>
    <col min="9245" max="9245" width="2.140625" style="18" customWidth="1"/>
    <col min="9246" max="9246" width="1.5703125" style="18" customWidth="1"/>
    <col min="9247" max="9248" width="2.5703125" style="18" customWidth="1"/>
    <col min="9249" max="9250" width="1.5703125" style="18" customWidth="1"/>
    <col min="9251" max="9251" width="2.85546875" style="18" customWidth="1"/>
    <col min="9252" max="9252" width="1.140625" style="18" customWidth="1"/>
    <col min="9253" max="9253" width="0.140625" style="18" customWidth="1"/>
    <col min="9254" max="9254" width="8.85546875" style="18" customWidth="1"/>
    <col min="9255" max="9255" width="0.140625" style="18" customWidth="1"/>
    <col min="9256" max="9256" width="3.5703125" style="18" customWidth="1"/>
    <col min="9257" max="9257" width="5.42578125" style="18" customWidth="1"/>
    <col min="9258" max="9258" width="0.140625" style="18" customWidth="1"/>
    <col min="9259" max="9259" width="8.85546875" style="18" customWidth="1"/>
    <col min="9260" max="9260" width="0.140625" style="18" customWidth="1"/>
    <col min="9261" max="9261" width="0.7109375" style="18" customWidth="1"/>
    <col min="9262" max="9262" width="8.28515625" style="18" customWidth="1"/>
    <col min="9263" max="9263" width="6.7109375" style="18" customWidth="1"/>
    <col min="9264" max="9265" width="0.140625" style="18" customWidth="1"/>
    <col min="9266" max="9266" width="15.28515625" style="18" customWidth="1"/>
    <col min="9267" max="9267" width="0.42578125" style="18" customWidth="1"/>
    <col min="9268" max="9268" width="15.28515625" style="18" customWidth="1"/>
    <col min="9269" max="9472" width="9.140625" style="18"/>
    <col min="9473" max="9473" width="1.5703125" style="18" customWidth="1"/>
    <col min="9474" max="9474" width="0.5703125" style="18" customWidth="1"/>
    <col min="9475" max="9475" width="0.140625" style="18" customWidth="1"/>
    <col min="9476" max="9476" width="1.85546875" style="18" customWidth="1"/>
    <col min="9477" max="9477" width="2.28515625" style="18" customWidth="1"/>
    <col min="9478" max="9478" width="1.42578125" style="18" customWidth="1"/>
    <col min="9479" max="9479" width="5.5703125" style="18" customWidth="1"/>
    <col min="9480" max="9480" width="6.42578125" style="18" customWidth="1"/>
    <col min="9481" max="9481" width="9.42578125" style="18" customWidth="1"/>
    <col min="9482" max="9482" width="1.42578125" style="18" customWidth="1"/>
    <col min="9483" max="9483" width="7.28515625" style="18" customWidth="1"/>
    <col min="9484" max="9484" width="7.140625" style="18" customWidth="1"/>
    <col min="9485" max="9485" width="0.42578125" style="18" customWidth="1"/>
    <col min="9486" max="9486" width="1.5703125" style="18" customWidth="1"/>
    <col min="9487" max="9487" width="6.5703125" style="18" customWidth="1"/>
    <col min="9488" max="9488" width="0.5703125" style="18" customWidth="1"/>
    <col min="9489" max="9489" width="2.85546875" style="18" customWidth="1"/>
    <col min="9490" max="9490" width="6.140625" style="18" customWidth="1"/>
    <col min="9491" max="9491" width="2" style="18" customWidth="1"/>
    <col min="9492" max="9492" width="2.140625" style="18" customWidth="1"/>
    <col min="9493" max="9493" width="0.5703125" style="18" customWidth="1"/>
    <col min="9494" max="9494" width="3" style="18" customWidth="1"/>
    <col min="9495" max="9495" width="1.28515625" style="18" customWidth="1"/>
    <col min="9496" max="9496" width="7.7109375" style="18" customWidth="1"/>
    <col min="9497" max="9497" width="1.28515625" style="18" customWidth="1"/>
    <col min="9498" max="9498" width="0.42578125" style="18" customWidth="1"/>
    <col min="9499" max="9499" width="1.5703125" style="18" customWidth="1"/>
    <col min="9500" max="9500" width="4.85546875" style="18" customWidth="1"/>
    <col min="9501" max="9501" width="2.140625" style="18" customWidth="1"/>
    <col min="9502" max="9502" width="1.5703125" style="18" customWidth="1"/>
    <col min="9503" max="9504" width="2.5703125" style="18" customWidth="1"/>
    <col min="9505" max="9506" width="1.5703125" style="18" customWidth="1"/>
    <col min="9507" max="9507" width="2.85546875" style="18" customWidth="1"/>
    <col min="9508" max="9508" width="1.140625" style="18" customWidth="1"/>
    <col min="9509" max="9509" width="0.140625" style="18" customWidth="1"/>
    <col min="9510" max="9510" width="8.85546875" style="18" customWidth="1"/>
    <col min="9511" max="9511" width="0.140625" style="18" customWidth="1"/>
    <col min="9512" max="9512" width="3.5703125" style="18" customWidth="1"/>
    <col min="9513" max="9513" width="5.42578125" style="18" customWidth="1"/>
    <col min="9514" max="9514" width="0.140625" style="18" customWidth="1"/>
    <col min="9515" max="9515" width="8.85546875" style="18" customWidth="1"/>
    <col min="9516" max="9516" width="0.140625" style="18" customWidth="1"/>
    <col min="9517" max="9517" width="0.7109375" style="18" customWidth="1"/>
    <col min="9518" max="9518" width="8.28515625" style="18" customWidth="1"/>
    <col min="9519" max="9519" width="6.7109375" style="18" customWidth="1"/>
    <col min="9520" max="9521" width="0.140625" style="18" customWidth="1"/>
    <col min="9522" max="9522" width="15.28515625" style="18" customWidth="1"/>
    <col min="9523" max="9523" width="0.42578125" style="18" customWidth="1"/>
    <col min="9524" max="9524" width="15.28515625" style="18" customWidth="1"/>
    <col min="9525" max="9728" width="9.140625" style="18"/>
    <col min="9729" max="9729" width="1.5703125" style="18" customWidth="1"/>
    <col min="9730" max="9730" width="0.5703125" style="18" customWidth="1"/>
    <col min="9731" max="9731" width="0.140625" style="18" customWidth="1"/>
    <col min="9732" max="9732" width="1.85546875" style="18" customWidth="1"/>
    <col min="9733" max="9733" width="2.28515625" style="18" customWidth="1"/>
    <col min="9734" max="9734" width="1.42578125" style="18" customWidth="1"/>
    <col min="9735" max="9735" width="5.5703125" style="18" customWidth="1"/>
    <col min="9736" max="9736" width="6.42578125" style="18" customWidth="1"/>
    <col min="9737" max="9737" width="9.42578125" style="18" customWidth="1"/>
    <col min="9738" max="9738" width="1.42578125" style="18" customWidth="1"/>
    <col min="9739" max="9739" width="7.28515625" style="18" customWidth="1"/>
    <col min="9740" max="9740" width="7.140625" style="18" customWidth="1"/>
    <col min="9741" max="9741" width="0.42578125" style="18" customWidth="1"/>
    <col min="9742" max="9742" width="1.5703125" style="18" customWidth="1"/>
    <col min="9743" max="9743" width="6.5703125" style="18" customWidth="1"/>
    <col min="9744" max="9744" width="0.5703125" style="18" customWidth="1"/>
    <col min="9745" max="9745" width="2.85546875" style="18" customWidth="1"/>
    <col min="9746" max="9746" width="6.140625" style="18" customWidth="1"/>
    <col min="9747" max="9747" width="2" style="18" customWidth="1"/>
    <col min="9748" max="9748" width="2.140625" style="18" customWidth="1"/>
    <col min="9749" max="9749" width="0.5703125" style="18" customWidth="1"/>
    <col min="9750" max="9750" width="3" style="18" customWidth="1"/>
    <col min="9751" max="9751" width="1.28515625" style="18" customWidth="1"/>
    <col min="9752" max="9752" width="7.7109375" style="18" customWidth="1"/>
    <col min="9753" max="9753" width="1.28515625" style="18" customWidth="1"/>
    <col min="9754" max="9754" width="0.42578125" style="18" customWidth="1"/>
    <col min="9755" max="9755" width="1.5703125" style="18" customWidth="1"/>
    <col min="9756" max="9756" width="4.85546875" style="18" customWidth="1"/>
    <col min="9757" max="9757" width="2.140625" style="18" customWidth="1"/>
    <col min="9758" max="9758" width="1.5703125" style="18" customWidth="1"/>
    <col min="9759" max="9760" width="2.5703125" style="18" customWidth="1"/>
    <col min="9761" max="9762" width="1.5703125" style="18" customWidth="1"/>
    <col min="9763" max="9763" width="2.85546875" style="18" customWidth="1"/>
    <col min="9764" max="9764" width="1.140625" style="18" customWidth="1"/>
    <col min="9765" max="9765" width="0.140625" style="18" customWidth="1"/>
    <col min="9766" max="9766" width="8.85546875" style="18" customWidth="1"/>
    <col min="9767" max="9767" width="0.140625" style="18" customWidth="1"/>
    <col min="9768" max="9768" width="3.5703125" style="18" customWidth="1"/>
    <col min="9769" max="9769" width="5.42578125" style="18" customWidth="1"/>
    <col min="9770" max="9770" width="0.140625" style="18" customWidth="1"/>
    <col min="9771" max="9771" width="8.85546875" style="18" customWidth="1"/>
    <col min="9772" max="9772" width="0.140625" style="18" customWidth="1"/>
    <col min="9773" max="9773" width="0.7109375" style="18" customWidth="1"/>
    <col min="9774" max="9774" width="8.28515625" style="18" customWidth="1"/>
    <col min="9775" max="9775" width="6.7109375" style="18" customWidth="1"/>
    <col min="9776" max="9777" width="0.140625" style="18" customWidth="1"/>
    <col min="9778" max="9778" width="15.28515625" style="18" customWidth="1"/>
    <col min="9779" max="9779" width="0.42578125" style="18" customWidth="1"/>
    <col min="9780" max="9780" width="15.28515625" style="18" customWidth="1"/>
    <col min="9781" max="9984" width="9.140625" style="18"/>
    <col min="9985" max="9985" width="1.5703125" style="18" customWidth="1"/>
    <col min="9986" max="9986" width="0.5703125" style="18" customWidth="1"/>
    <col min="9987" max="9987" width="0.140625" style="18" customWidth="1"/>
    <col min="9988" max="9988" width="1.85546875" style="18" customWidth="1"/>
    <col min="9989" max="9989" width="2.28515625" style="18" customWidth="1"/>
    <col min="9990" max="9990" width="1.42578125" style="18" customWidth="1"/>
    <col min="9991" max="9991" width="5.5703125" style="18" customWidth="1"/>
    <col min="9992" max="9992" width="6.42578125" style="18" customWidth="1"/>
    <col min="9993" max="9993" width="9.42578125" style="18" customWidth="1"/>
    <col min="9994" max="9994" width="1.42578125" style="18" customWidth="1"/>
    <col min="9995" max="9995" width="7.28515625" style="18" customWidth="1"/>
    <col min="9996" max="9996" width="7.140625" style="18" customWidth="1"/>
    <col min="9997" max="9997" width="0.42578125" style="18" customWidth="1"/>
    <col min="9998" max="9998" width="1.5703125" style="18" customWidth="1"/>
    <col min="9999" max="9999" width="6.5703125" style="18" customWidth="1"/>
    <col min="10000" max="10000" width="0.5703125" style="18" customWidth="1"/>
    <col min="10001" max="10001" width="2.85546875" style="18" customWidth="1"/>
    <col min="10002" max="10002" width="6.140625" style="18" customWidth="1"/>
    <col min="10003" max="10003" width="2" style="18" customWidth="1"/>
    <col min="10004" max="10004" width="2.140625" style="18" customWidth="1"/>
    <col min="10005" max="10005" width="0.5703125" style="18" customWidth="1"/>
    <col min="10006" max="10006" width="3" style="18" customWidth="1"/>
    <col min="10007" max="10007" width="1.28515625" style="18" customWidth="1"/>
    <col min="10008" max="10008" width="7.7109375" style="18" customWidth="1"/>
    <col min="10009" max="10009" width="1.28515625" style="18" customWidth="1"/>
    <col min="10010" max="10010" width="0.42578125" style="18" customWidth="1"/>
    <col min="10011" max="10011" width="1.5703125" style="18" customWidth="1"/>
    <col min="10012" max="10012" width="4.85546875" style="18" customWidth="1"/>
    <col min="10013" max="10013" width="2.140625" style="18" customWidth="1"/>
    <col min="10014" max="10014" width="1.5703125" style="18" customWidth="1"/>
    <col min="10015" max="10016" width="2.5703125" style="18" customWidth="1"/>
    <col min="10017" max="10018" width="1.5703125" style="18" customWidth="1"/>
    <col min="10019" max="10019" width="2.85546875" style="18" customWidth="1"/>
    <col min="10020" max="10020" width="1.140625" style="18" customWidth="1"/>
    <col min="10021" max="10021" width="0.140625" style="18" customWidth="1"/>
    <col min="10022" max="10022" width="8.85546875" style="18" customWidth="1"/>
    <col min="10023" max="10023" width="0.140625" style="18" customWidth="1"/>
    <col min="10024" max="10024" width="3.5703125" style="18" customWidth="1"/>
    <col min="10025" max="10025" width="5.42578125" style="18" customWidth="1"/>
    <col min="10026" max="10026" width="0.140625" style="18" customWidth="1"/>
    <col min="10027" max="10027" width="8.85546875" style="18" customWidth="1"/>
    <col min="10028" max="10028" width="0.140625" style="18" customWidth="1"/>
    <col min="10029" max="10029" width="0.7109375" style="18" customWidth="1"/>
    <col min="10030" max="10030" width="8.28515625" style="18" customWidth="1"/>
    <col min="10031" max="10031" width="6.7109375" style="18" customWidth="1"/>
    <col min="10032" max="10033" width="0.140625" style="18" customWidth="1"/>
    <col min="10034" max="10034" width="15.28515625" style="18" customWidth="1"/>
    <col min="10035" max="10035" width="0.42578125" style="18" customWidth="1"/>
    <col min="10036" max="10036" width="15.28515625" style="18" customWidth="1"/>
    <col min="10037" max="10240" width="9.140625" style="18"/>
    <col min="10241" max="10241" width="1.5703125" style="18" customWidth="1"/>
    <col min="10242" max="10242" width="0.5703125" style="18" customWidth="1"/>
    <col min="10243" max="10243" width="0.140625" style="18" customWidth="1"/>
    <col min="10244" max="10244" width="1.85546875" style="18" customWidth="1"/>
    <col min="10245" max="10245" width="2.28515625" style="18" customWidth="1"/>
    <col min="10246" max="10246" width="1.42578125" style="18" customWidth="1"/>
    <col min="10247" max="10247" width="5.5703125" style="18" customWidth="1"/>
    <col min="10248" max="10248" width="6.42578125" style="18" customWidth="1"/>
    <col min="10249" max="10249" width="9.42578125" style="18" customWidth="1"/>
    <col min="10250" max="10250" width="1.42578125" style="18" customWidth="1"/>
    <col min="10251" max="10251" width="7.28515625" style="18" customWidth="1"/>
    <col min="10252" max="10252" width="7.140625" style="18" customWidth="1"/>
    <col min="10253" max="10253" width="0.42578125" style="18" customWidth="1"/>
    <col min="10254" max="10254" width="1.5703125" style="18" customWidth="1"/>
    <col min="10255" max="10255" width="6.5703125" style="18" customWidth="1"/>
    <col min="10256" max="10256" width="0.5703125" style="18" customWidth="1"/>
    <col min="10257" max="10257" width="2.85546875" style="18" customWidth="1"/>
    <col min="10258" max="10258" width="6.140625" style="18" customWidth="1"/>
    <col min="10259" max="10259" width="2" style="18" customWidth="1"/>
    <col min="10260" max="10260" width="2.140625" style="18" customWidth="1"/>
    <col min="10261" max="10261" width="0.5703125" style="18" customWidth="1"/>
    <col min="10262" max="10262" width="3" style="18" customWidth="1"/>
    <col min="10263" max="10263" width="1.28515625" style="18" customWidth="1"/>
    <col min="10264" max="10264" width="7.7109375" style="18" customWidth="1"/>
    <col min="10265" max="10265" width="1.28515625" style="18" customWidth="1"/>
    <col min="10266" max="10266" width="0.42578125" style="18" customWidth="1"/>
    <col min="10267" max="10267" width="1.5703125" style="18" customWidth="1"/>
    <col min="10268" max="10268" width="4.85546875" style="18" customWidth="1"/>
    <col min="10269" max="10269" width="2.140625" style="18" customWidth="1"/>
    <col min="10270" max="10270" width="1.5703125" style="18" customWidth="1"/>
    <col min="10271" max="10272" width="2.5703125" style="18" customWidth="1"/>
    <col min="10273" max="10274" width="1.5703125" style="18" customWidth="1"/>
    <col min="10275" max="10275" width="2.85546875" style="18" customWidth="1"/>
    <col min="10276" max="10276" width="1.140625" style="18" customWidth="1"/>
    <col min="10277" max="10277" width="0.140625" style="18" customWidth="1"/>
    <col min="10278" max="10278" width="8.85546875" style="18" customWidth="1"/>
    <col min="10279" max="10279" width="0.140625" style="18" customWidth="1"/>
    <col min="10280" max="10280" width="3.5703125" style="18" customWidth="1"/>
    <col min="10281" max="10281" width="5.42578125" style="18" customWidth="1"/>
    <col min="10282" max="10282" width="0.140625" style="18" customWidth="1"/>
    <col min="10283" max="10283" width="8.85546875" style="18" customWidth="1"/>
    <col min="10284" max="10284" width="0.140625" style="18" customWidth="1"/>
    <col min="10285" max="10285" width="0.7109375" style="18" customWidth="1"/>
    <col min="10286" max="10286" width="8.28515625" style="18" customWidth="1"/>
    <col min="10287" max="10287" width="6.7109375" style="18" customWidth="1"/>
    <col min="10288" max="10289" width="0.140625" style="18" customWidth="1"/>
    <col min="10290" max="10290" width="15.28515625" style="18" customWidth="1"/>
    <col min="10291" max="10291" width="0.42578125" style="18" customWidth="1"/>
    <col min="10292" max="10292" width="15.28515625" style="18" customWidth="1"/>
    <col min="10293" max="10496" width="9.140625" style="18"/>
    <col min="10497" max="10497" width="1.5703125" style="18" customWidth="1"/>
    <col min="10498" max="10498" width="0.5703125" style="18" customWidth="1"/>
    <col min="10499" max="10499" width="0.140625" style="18" customWidth="1"/>
    <col min="10500" max="10500" width="1.85546875" style="18" customWidth="1"/>
    <col min="10501" max="10501" width="2.28515625" style="18" customWidth="1"/>
    <col min="10502" max="10502" width="1.42578125" style="18" customWidth="1"/>
    <col min="10503" max="10503" width="5.5703125" style="18" customWidth="1"/>
    <col min="10504" max="10504" width="6.42578125" style="18" customWidth="1"/>
    <col min="10505" max="10505" width="9.42578125" style="18" customWidth="1"/>
    <col min="10506" max="10506" width="1.42578125" style="18" customWidth="1"/>
    <col min="10507" max="10507" width="7.28515625" style="18" customWidth="1"/>
    <col min="10508" max="10508" width="7.140625" style="18" customWidth="1"/>
    <col min="10509" max="10509" width="0.42578125" style="18" customWidth="1"/>
    <col min="10510" max="10510" width="1.5703125" style="18" customWidth="1"/>
    <col min="10511" max="10511" width="6.5703125" style="18" customWidth="1"/>
    <col min="10512" max="10512" width="0.5703125" style="18" customWidth="1"/>
    <col min="10513" max="10513" width="2.85546875" style="18" customWidth="1"/>
    <col min="10514" max="10514" width="6.140625" style="18" customWidth="1"/>
    <col min="10515" max="10515" width="2" style="18" customWidth="1"/>
    <col min="10516" max="10516" width="2.140625" style="18" customWidth="1"/>
    <col min="10517" max="10517" width="0.5703125" style="18" customWidth="1"/>
    <col min="10518" max="10518" width="3" style="18" customWidth="1"/>
    <col min="10519" max="10519" width="1.28515625" style="18" customWidth="1"/>
    <col min="10520" max="10520" width="7.7109375" style="18" customWidth="1"/>
    <col min="10521" max="10521" width="1.28515625" style="18" customWidth="1"/>
    <col min="10522" max="10522" width="0.42578125" style="18" customWidth="1"/>
    <col min="10523" max="10523" width="1.5703125" style="18" customWidth="1"/>
    <col min="10524" max="10524" width="4.85546875" style="18" customWidth="1"/>
    <col min="10525" max="10525" width="2.140625" style="18" customWidth="1"/>
    <col min="10526" max="10526" width="1.5703125" style="18" customWidth="1"/>
    <col min="10527" max="10528" width="2.5703125" style="18" customWidth="1"/>
    <col min="10529" max="10530" width="1.5703125" style="18" customWidth="1"/>
    <col min="10531" max="10531" width="2.85546875" style="18" customWidth="1"/>
    <col min="10532" max="10532" width="1.140625" style="18" customWidth="1"/>
    <col min="10533" max="10533" width="0.140625" style="18" customWidth="1"/>
    <col min="10534" max="10534" width="8.85546875" style="18" customWidth="1"/>
    <col min="10535" max="10535" width="0.140625" style="18" customWidth="1"/>
    <col min="10536" max="10536" width="3.5703125" style="18" customWidth="1"/>
    <col min="10537" max="10537" width="5.42578125" style="18" customWidth="1"/>
    <col min="10538" max="10538" width="0.140625" style="18" customWidth="1"/>
    <col min="10539" max="10539" width="8.85546875" style="18" customWidth="1"/>
    <col min="10540" max="10540" width="0.140625" style="18" customWidth="1"/>
    <col min="10541" max="10541" width="0.7109375" style="18" customWidth="1"/>
    <col min="10542" max="10542" width="8.28515625" style="18" customWidth="1"/>
    <col min="10543" max="10543" width="6.7109375" style="18" customWidth="1"/>
    <col min="10544" max="10545" width="0.140625" style="18" customWidth="1"/>
    <col min="10546" max="10546" width="15.28515625" style="18" customWidth="1"/>
    <col min="10547" max="10547" width="0.42578125" style="18" customWidth="1"/>
    <col min="10548" max="10548" width="15.28515625" style="18" customWidth="1"/>
    <col min="10549" max="10752" width="9.140625" style="18"/>
    <col min="10753" max="10753" width="1.5703125" style="18" customWidth="1"/>
    <col min="10754" max="10754" width="0.5703125" style="18" customWidth="1"/>
    <col min="10755" max="10755" width="0.140625" style="18" customWidth="1"/>
    <col min="10756" max="10756" width="1.85546875" style="18" customWidth="1"/>
    <col min="10757" max="10757" width="2.28515625" style="18" customWidth="1"/>
    <col min="10758" max="10758" width="1.42578125" style="18" customWidth="1"/>
    <col min="10759" max="10759" width="5.5703125" style="18" customWidth="1"/>
    <col min="10760" max="10760" width="6.42578125" style="18" customWidth="1"/>
    <col min="10761" max="10761" width="9.42578125" style="18" customWidth="1"/>
    <col min="10762" max="10762" width="1.42578125" style="18" customWidth="1"/>
    <col min="10763" max="10763" width="7.28515625" style="18" customWidth="1"/>
    <col min="10764" max="10764" width="7.140625" style="18" customWidth="1"/>
    <col min="10765" max="10765" width="0.42578125" style="18" customWidth="1"/>
    <col min="10766" max="10766" width="1.5703125" style="18" customWidth="1"/>
    <col min="10767" max="10767" width="6.5703125" style="18" customWidth="1"/>
    <col min="10768" max="10768" width="0.5703125" style="18" customWidth="1"/>
    <col min="10769" max="10769" width="2.85546875" style="18" customWidth="1"/>
    <col min="10770" max="10770" width="6.140625" style="18" customWidth="1"/>
    <col min="10771" max="10771" width="2" style="18" customWidth="1"/>
    <col min="10772" max="10772" width="2.140625" style="18" customWidth="1"/>
    <col min="10773" max="10773" width="0.5703125" style="18" customWidth="1"/>
    <col min="10774" max="10774" width="3" style="18" customWidth="1"/>
    <col min="10775" max="10775" width="1.28515625" style="18" customWidth="1"/>
    <col min="10776" max="10776" width="7.7109375" style="18" customWidth="1"/>
    <col min="10777" max="10777" width="1.28515625" style="18" customWidth="1"/>
    <col min="10778" max="10778" width="0.42578125" style="18" customWidth="1"/>
    <col min="10779" max="10779" width="1.5703125" style="18" customWidth="1"/>
    <col min="10780" max="10780" width="4.85546875" style="18" customWidth="1"/>
    <col min="10781" max="10781" width="2.140625" style="18" customWidth="1"/>
    <col min="10782" max="10782" width="1.5703125" style="18" customWidth="1"/>
    <col min="10783" max="10784" width="2.5703125" style="18" customWidth="1"/>
    <col min="10785" max="10786" width="1.5703125" style="18" customWidth="1"/>
    <col min="10787" max="10787" width="2.85546875" style="18" customWidth="1"/>
    <col min="10788" max="10788" width="1.140625" style="18" customWidth="1"/>
    <col min="10789" max="10789" width="0.140625" style="18" customWidth="1"/>
    <col min="10790" max="10790" width="8.85546875" style="18" customWidth="1"/>
    <col min="10791" max="10791" width="0.140625" style="18" customWidth="1"/>
    <col min="10792" max="10792" width="3.5703125" style="18" customWidth="1"/>
    <col min="10793" max="10793" width="5.42578125" style="18" customWidth="1"/>
    <col min="10794" max="10794" width="0.140625" style="18" customWidth="1"/>
    <col min="10795" max="10795" width="8.85546875" style="18" customWidth="1"/>
    <col min="10796" max="10796" width="0.140625" style="18" customWidth="1"/>
    <col min="10797" max="10797" width="0.7109375" style="18" customWidth="1"/>
    <col min="10798" max="10798" width="8.28515625" style="18" customWidth="1"/>
    <col min="10799" max="10799" width="6.7109375" style="18" customWidth="1"/>
    <col min="10800" max="10801" width="0.140625" style="18" customWidth="1"/>
    <col min="10802" max="10802" width="15.28515625" style="18" customWidth="1"/>
    <col min="10803" max="10803" width="0.42578125" style="18" customWidth="1"/>
    <col min="10804" max="10804" width="15.28515625" style="18" customWidth="1"/>
    <col min="10805" max="11008" width="9.140625" style="18"/>
    <col min="11009" max="11009" width="1.5703125" style="18" customWidth="1"/>
    <col min="11010" max="11010" width="0.5703125" style="18" customWidth="1"/>
    <col min="11011" max="11011" width="0.140625" style="18" customWidth="1"/>
    <col min="11012" max="11012" width="1.85546875" style="18" customWidth="1"/>
    <col min="11013" max="11013" width="2.28515625" style="18" customWidth="1"/>
    <col min="11014" max="11014" width="1.42578125" style="18" customWidth="1"/>
    <col min="11015" max="11015" width="5.5703125" style="18" customWidth="1"/>
    <col min="11016" max="11016" width="6.42578125" style="18" customWidth="1"/>
    <col min="11017" max="11017" width="9.42578125" style="18" customWidth="1"/>
    <col min="11018" max="11018" width="1.42578125" style="18" customWidth="1"/>
    <col min="11019" max="11019" width="7.28515625" style="18" customWidth="1"/>
    <col min="11020" max="11020" width="7.140625" style="18" customWidth="1"/>
    <col min="11021" max="11021" width="0.42578125" style="18" customWidth="1"/>
    <col min="11022" max="11022" width="1.5703125" style="18" customWidth="1"/>
    <col min="11023" max="11023" width="6.5703125" style="18" customWidth="1"/>
    <col min="11024" max="11024" width="0.5703125" style="18" customWidth="1"/>
    <col min="11025" max="11025" width="2.85546875" style="18" customWidth="1"/>
    <col min="11026" max="11026" width="6.140625" style="18" customWidth="1"/>
    <col min="11027" max="11027" width="2" style="18" customWidth="1"/>
    <col min="11028" max="11028" width="2.140625" style="18" customWidth="1"/>
    <col min="11029" max="11029" width="0.5703125" style="18" customWidth="1"/>
    <col min="11030" max="11030" width="3" style="18" customWidth="1"/>
    <col min="11031" max="11031" width="1.28515625" style="18" customWidth="1"/>
    <col min="11032" max="11032" width="7.7109375" style="18" customWidth="1"/>
    <col min="11033" max="11033" width="1.28515625" style="18" customWidth="1"/>
    <col min="11034" max="11034" width="0.42578125" style="18" customWidth="1"/>
    <col min="11035" max="11035" width="1.5703125" style="18" customWidth="1"/>
    <col min="11036" max="11036" width="4.85546875" style="18" customWidth="1"/>
    <col min="11037" max="11037" width="2.140625" style="18" customWidth="1"/>
    <col min="11038" max="11038" width="1.5703125" style="18" customWidth="1"/>
    <col min="11039" max="11040" width="2.5703125" style="18" customWidth="1"/>
    <col min="11041" max="11042" width="1.5703125" style="18" customWidth="1"/>
    <col min="11043" max="11043" width="2.85546875" style="18" customWidth="1"/>
    <col min="11044" max="11044" width="1.140625" style="18" customWidth="1"/>
    <col min="11045" max="11045" width="0.140625" style="18" customWidth="1"/>
    <col min="11046" max="11046" width="8.85546875" style="18" customWidth="1"/>
    <col min="11047" max="11047" width="0.140625" style="18" customWidth="1"/>
    <col min="11048" max="11048" width="3.5703125" style="18" customWidth="1"/>
    <col min="11049" max="11049" width="5.42578125" style="18" customWidth="1"/>
    <col min="11050" max="11050" width="0.140625" style="18" customWidth="1"/>
    <col min="11051" max="11051" width="8.85546875" style="18" customWidth="1"/>
    <col min="11052" max="11052" width="0.140625" style="18" customWidth="1"/>
    <col min="11053" max="11053" width="0.7109375" style="18" customWidth="1"/>
    <col min="11054" max="11054" width="8.28515625" style="18" customWidth="1"/>
    <col min="11055" max="11055" width="6.7109375" style="18" customWidth="1"/>
    <col min="11056" max="11057" width="0.140625" style="18" customWidth="1"/>
    <col min="11058" max="11058" width="15.28515625" style="18" customWidth="1"/>
    <col min="11059" max="11059" width="0.42578125" style="18" customWidth="1"/>
    <col min="11060" max="11060" width="15.28515625" style="18" customWidth="1"/>
    <col min="11061" max="11264" width="9.140625" style="18"/>
    <col min="11265" max="11265" width="1.5703125" style="18" customWidth="1"/>
    <col min="11266" max="11266" width="0.5703125" style="18" customWidth="1"/>
    <col min="11267" max="11267" width="0.140625" style="18" customWidth="1"/>
    <col min="11268" max="11268" width="1.85546875" style="18" customWidth="1"/>
    <col min="11269" max="11269" width="2.28515625" style="18" customWidth="1"/>
    <col min="11270" max="11270" width="1.42578125" style="18" customWidth="1"/>
    <col min="11271" max="11271" width="5.5703125" style="18" customWidth="1"/>
    <col min="11272" max="11272" width="6.42578125" style="18" customWidth="1"/>
    <col min="11273" max="11273" width="9.42578125" style="18" customWidth="1"/>
    <col min="11274" max="11274" width="1.42578125" style="18" customWidth="1"/>
    <col min="11275" max="11275" width="7.28515625" style="18" customWidth="1"/>
    <col min="11276" max="11276" width="7.140625" style="18" customWidth="1"/>
    <col min="11277" max="11277" width="0.42578125" style="18" customWidth="1"/>
    <col min="11278" max="11278" width="1.5703125" style="18" customWidth="1"/>
    <col min="11279" max="11279" width="6.5703125" style="18" customWidth="1"/>
    <col min="11280" max="11280" width="0.5703125" style="18" customWidth="1"/>
    <col min="11281" max="11281" width="2.85546875" style="18" customWidth="1"/>
    <col min="11282" max="11282" width="6.140625" style="18" customWidth="1"/>
    <col min="11283" max="11283" width="2" style="18" customWidth="1"/>
    <col min="11284" max="11284" width="2.140625" style="18" customWidth="1"/>
    <col min="11285" max="11285" width="0.5703125" style="18" customWidth="1"/>
    <col min="11286" max="11286" width="3" style="18" customWidth="1"/>
    <col min="11287" max="11287" width="1.28515625" style="18" customWidth="1"/>
    <col min="11288" max="11288" width="7.7109375" style="18" customWidth="1"/>
    <col min="11289" max="11289" width="1.28515625" style="18" customWidth="1"/>
    <col min="11290" max="11290" width="0.42578125" style="18" customWidth="1"/>
    <col min="11291" max="11291" width="1.5703125" style="18" customWidth="1"/>
    <col min="11292" max="11292" width="4.85546875" style="18" customWidth="1"/>
    <col min="11293" max="11293" width="2.140625" style="18" customWidth="1"/>
    <col min="11294" max="11294" width="1.5703125" style="18" customWidth="1"/>
    <col min="11295" max="11296" width="2.5703125" style="18" customWidth="1"/>
    <col min="11297" max="11298" width="1.5703125" style="18" customWidth="1"/>
    <col min="11299" max="11299" width="2.85546875" style="18" customWidth="1"/>
    <col min="11300" max="11300" width="1.140625" style="18" customWidth="1"/>
    <col min="11301" max="11301" width="0.140625" style="18" customWidth="1"/>
    <col min="11302" max="11302" width="8.85546875" style="18" customWidth="1"/>
    <col min="11303" max="11303" width="0.140625" style="18" customWidth="1"/>
    <col min="11304" max="11304" width="3.5703125" style="18" customWidth="1"/>
    <col min="11305" max="11305" width="5.42578125" style="18" customWidth="1"/>
    <col min="11306" max="11306" width="0.140625" style="18" customWidth="1"/>
    <col min="11307" max="11307" width="8.85546875" style="18" customWidth="1"/>
    <col min="11308" max="11308" width="0.140625" style="18" customWidth="1"/>
    <col min="11309" max="11309" width="0.7109375" style="18" customWidth="1"/>
    <col min="11310" max="11310" width="8.28515625" style="18" customWidth="1"/>
    <col min="11311" max="11311" width="6.7109375" style="18" customWidth="1"/>
    <col min="11312" max="11313" width="0.140625" style="18" customWidth="1"/>
    <col min="11314" max="11314" width="15.28515625" style="18" customWidth="1"/>
    <col min="11315" max="11315" width="0.42578125" style="18" customWidth="1"/>
    <col min="11316" max="11316" width="15.28515625" style="18" customWidth="1"/>
    <col min="11317" max="11520" width="9.140625" style="18"/>
    <col min="11521" max="11521" width="1.5703125" style="18" customWidth="1"/>
    <col min="11522" max="11522" width="0.5703125" style="18" customWidth="1"/>
    <col min="11523" max="11523" width="0.140625" style="18" customWidth="1"/>
    <col min="11524" max="11524" width="1.85546875" style="18" customWidth="1"/>
    <col min="11525" max="11525" width="2.28515625" style="18" customWidth="1"/>
    <col min="11526" max="11526" width="1.42578125" style="18" customWidth="1"/>
    <col min="11527" max="11527" width="5.5703125" style="18" customWidth="1"/>
    <col min="11528" max="11528" width="6.42578125" style="18" customWidth="1"/>
    <col min="11529" max="11529" width="9.42578125" style="18" customWidth="1"/>
    <col min="11530" max="11530" width="1.42578125" style="18" customWidth="1"/>
    <col min="11531" max="11531" width="7.28515625" style="18" customWidth="1"/>
    <col min="11532" max="11532" width="7.140625" style="18" customWidth="1"/>
    <col min="11533" max="11533" width="0.42578125" style="18" customWidth="1"/>
    <col min="11534" max="11534" width="1.5703125" style="18" customWidth="1"/>
    <col min="11535" max="11535" width="6.5703125" style="18" customWidth="1"/>
    <col min="11536" max="11536" width="0.5703125" style="18" customWidth="1"/>
    <col min="11537" max="11537" width="2.85546875" style="18" customWidth="1"/>
    <col min="11538" max="11538" width="6.140625" style="18" customWidth="1"/>
    <col min="11539" max="11539" width="2" style="18" customWidth="1"/>
    <col min="11540" max="11540" width="2.140625" style="18" customWidth="1"/>
    <col min="11541" max="11541" width="0.5703125" style="18" customWidth="1"/>
    <col min="11542" max="11542" width="3" style="18" customWidth="1"/>
    <col min="11543" max="11543" width="1.28515625" style="18" customWidth="1"/>
    <col min="11544" max="11544" width="7.7109375" style="18" customWidth="1"/>
    <col min="11545" max="11545" width="1.28515625" style="18" customWidth="1"/>
    <col min="11546" max="11546" width="0.42578125" style="18" customWidth="1"/>
    <col min="11547" max="11547" width="1.5703125" style="18" customWidth="1"/>
    <col min="11548" max="11548" width="4.85546875" style="18" customWidth="1"/>
    <col min="11549" max="11549" width="2.140625" style="18" customWidth="1"/>
    <col min="11550" max="11550" width="1.5703125" style="18" customWidth="1"/>
    <col min="11551" max="11552" width="2.5703125" style="18" customWidth="1"/>
    <col min="11553" max="11554" width="1.5703125" style="18" customWidth="1"/>
    <col min="11555" max="11555" width="2.85546875" style="18" customWidth="1"/>
    <col min="11556" max="11556" width="1.140625" style="18" customWidth="1"/>
    <col min="11557" max="11557" width="0.140625" style="18" customWidth="1"/>
    <col min="11558" max="11558" width="8.85546875" style="18" customWidth="1"/>
    <col min="11559" max="11559" width="0.140625" style="18" customWidth="1"/>
    <col min="11560" max="11560" width="3.5703125" style="18" customWidth="1"/>
    <col min="11561" max="11561" width="5.42578125" style="18" customWidth="1"/>
    <col min="11562" max="11562" width="0.140625" style="18" customWidth="1"/>
    <col min="11563" max="11563" width="8.85546875" style="18" customWidth="1"/>
    <col min="11564" max="11564" width="0.140625" style="18" customWidth="1"/>
    <col min="11565" max="11565" width="0.7109375" style="18" customWidth="1"/>
    <col min="11566" max="11566" width="8.28515625" style="18" customWidth="1"/>
    <col min="11567" max="11567" width="6.7109375" style="18" customWidth="1"/>
    <col min="11568" max="11569" width="0.140625" style="18" customWidth="1"/>
    <col min="11570" max="11570" width="15.28515625" style="18" customWidth="1"/>
    <col min="11571" max="11571" width="0.42578125" style="18" customWidth="1"/>
    <col min="11572" max="11572" width="15.28515625" style="18" customWidth="1"/>
    <col min="11573" max="11776" width="9.140625" style="18"/>
    <col min="11777" max="11777" width="1.5703125" style="18" customWidth="1"/>
    <col min="11778" max="11778" width="0.5703125" style="18" customWidth="1"/>
    <col min="11779" max="11779" width="0.140625" style="18" customWidth="1"/>
    <col min="11780" max="11780" width="1.85546875" style="18" customWidth="1"/>
    <col min="11781" max="11781" width="2.28515625" style="18" customWidth="1"/>
    <col min="11782" max="11782" width="1.42578125" style="18" customWidth="1"/>
    <col min="11783" max="11783" width="5.5703125" style="18" customWidth="1"/>
    <col min="11784" max="11784" width="6.42578125" style="18" customWidth="1"/>
    <col min="11785" max="11785" width="9.42578125" style="18" customWidth="1"/>
    <col min="11786" max="11786" width="1.42578125" style="18" customWidth="1"/>
    <col min="11787" max="11787" width="7.28515625" style="18" customWidth="1"/>
    <col min="11788" max="11788" width="7.140625" style="18" customWidth="1"/>
    <col min="11789" max="11789" width="0.42578125" style="18" customWidth="1"/>
    <col min="11790" max="11790" width="1.5703125" style="18" customWidth="1"/>
    <col min="11791" max="11791" width="6.5703125" style="18" customWidth="1"/>
    <col min="11792" max="11792" width="0.5703125" style="18" customWidth="1"/>
    <col min="11793" max="11793" width="2.85546875" style="18" customWidth="1"/>
    <col min="11794" max="11794" width="6.140625" style="18" customWidth="1"/>
    <col min="11795" max="11795" width="2" style="18" customWidth="1"/>
    <col min="11796" max="11796" width="2.140625" style="18" customWidth="1"/>
    <col min="11797" max="11797" width="0.5703125" style="18" customWidth="1"/>
    <col min="11798" max="11798" width="3" style="18" customWidth="1"/>
    <col min="11799" max="11799" width="1.28515625" style="18" customWidth="1"/>
    <col min="11800" max="11800" width="7.7109375" style="18" customWidth="1"/>
    <col min="11801" max="11801" width="1.28515625" style="18" customWidth="1"/>
    <col min="11802" max="11802" width="0.42578125" style="18" customWidth="1"/>
    <col min="11803" max="11803" width="1.5703125" style="18" customWidth="1"/>
    <col min="11804" max="11804" width="4.85546875" style="18" customWidth="1"/>
    <col min="11805" max="11805" width="2.140625" style="18" customWidth="1"/>
    <col min="11806" max="11806" width="1.5703125" style="18" customWidth="1"/>
    <col min="11807" max="11808" width="2.5703125" style="18" customWidth="1"/>
    <col min="11809" max="11810" width="1.5703125" style="18" customWidth="1"/>
    <col min="11811" max="11811" width="2.85546875" style="18" customWidth="1"/>
    <col min="11812" max="11812" width="1.140625" style="18" customWidth="1"/>
    <col min="11813" max="11813" width="0.140625" style="18" customWidth="1"/>
    <col min="11814" max="11814" width="8.85546875" style="18" customWidth="1"/>
    <col min="11815" max="11815" width="0.140625" style="18" customWidth="1"/>
    <col min="11816" max="11816" width="3.5703125" style="18" customWidth="1"/>
    <col min="11817" max="11817" width="5.42578125" style="18" customWidth="1"/>
    <col min="11818" max="11818" width="0.140625" style="18" customWidth="1"/>
    <col min="11819" max="11819" width="8.85546875" style="18" customWidth="1"/>
    <col min="11820" max="11820" width="0.140625" style="18" customWidth="1"/>
    <col min="11821" max="11821" width="0.7109375" style="18" customWidth="1"/>
    <col min="11822" max="11822" width="8.28515625" style="18" customWidth="1"/>
    <col min="11823" max="11823" width="6.7109375" style="18" customWidth="1"/>
    <col min="11824" max="11825" width="0.140625" style="18" customWidth="1"/>
    <col min="11826" max="11826" width="15.28515625" style="18" customWidth="1"/>
    <col min="11827" max="11827" width="0.42578125" style="18" customWidth="1"/>
    <col min="11828" max="11828" width="15.28515625" style="18" customWidth="1"/>
    <col min="11829" max="12032" width="9.140625" style="18"/>
    <col min="12033" max="12033" width="1.5703125" style="18" customWidth="1"/>
    <col min="12034" max="12034" width="0.5703125" style="18" customWidth="1"/>
    <col min="12035" max="12035" width="0.140625" style="18" customWidth="1"/>
    <col min="12036" max="12036" width="1.85546875" style="18" customWidth="1"/>
    <col min="12037" max="12037" width="2.28515625" style="18" customWidth="1"/>
    <col min="12038" max="12038" width="1.42578125" style="18" customWidth="1"/>
    <col min="12039" max="12039" width="5.5703125" style="18" customWidth="1"/>
    <col min="12040" max="12040" width="6.42578125" style="18" customWidth="1"/>
    <col min="12041" max="12041" width="9.42578125" style="18" customWidth="1"/>
    <col min="12042" max="12042" width="1.42578125" style="18" customWidth="1"/>
    <col min="12043" max="12043" width="7.28515625" style="18" customWidth="1"/>
    <col min="12044" max="12044" width="7.140625" style="18" customWidth="1"/>
    <col min="12045" max="12045" width="0.42578125" style="18" customWidth="1"/>
    <col min="12046" max="12046" width="1.5703125" style="18" customWidth="1"/>
    <col min="12047" max="12047" width="6.5703125" style="18" customWidth="1"/>
    <col min="12048" max="12048" width="0.5703125" style="18" customWidth="1"/>
    <col min="12049" max="12049" width="2.85546875" style="18" customWidth="1"/>
    <col min="12050" max="12050" width="6.140625" style="18" customWidth="1"/>
    <col min="12051" max="12051" width="2" style="18" customWidth="1"/>
    <col min="12052" max="12052" width="2.140625" style="18" customWidth="1"/>
    <col min="12053" max="12053" width="0.5703125" style="18" customWidth="1"/>
    <col min="12054" max="12054" width="3" style="18" customWidth="1"/>
    <col min="12055" max="12055" width="1.28515625" style="18" customWidth="1"/>
    <col min="12056" max="12056" width="7.7109375" style="18" customWidth="1"/>
    <col min="12057" max="12057" width="1.28515625" style="18" customWidth="1"/>
    <col min="12058" max="12058" width="0.42578125" style="18" customWidth="1"/>
    <col min="12059" max="12059" width="1.5703125" style="18" customWidth="1"/>
    <col min="12060" max="12060" width="4.85546875" style="18" customWidth="1"/>
    <col min="12061" max="12061" width="2.140625" style="18" customWidth="1"/>
    <col min="12062" max="12062" width="1.5703125" style="18" customWidth="1"/>
    <col min="12063" max="12064" width="2.5703125" style="18" customWidth="1"/>
    <col min="12065" max="12066" width="1.5703125" style="18" customWidth="1"/>
    <col min="12067" max="12067" width="2.85546875" style="18" customWidth="1"/>
    <col min="12068" max="12068" width="1.140625" style="18" customWidth="1"/>
    <col min="12069" max="12069" width="0.140625" style="18" customWidth="1"/>
    <col min="12070" max="12070" width="8.85546875" style="18" customWidth="1"/>
    <col min="12071" max="12071" width="0.140625" style="18" customWidth="1"/>
    <col min="12072" max="12072" width="3.5703125" style="18" customWidth="1"/>
    <col min="12073" max="12073" width="5.42578125" style="18" customWidth="1"/>
    <col min="12074" max="12074" width="0.140625" style="18" customWidth="1"/>
    <col min="12075" max="12075" width="8.85546875" style="18" customWidth="1"/>
    <col min="12076" max="12076" width="0.140625" style="18" customWidth="1"/>
    <col min="12077" max="12077" width="0.7109375" style="18" customWidth="1"/>
    <col min="12078" max="12078" width="8.28515625" style="18" customWidth="1"/>
    <col min="12079" max="12079" width="6.7109375" style="18" customWidth="1"/>
    <col min="12080" max="12081" width="0.140625" style="18" customWidth="1"/>
    <col min="12082" max="12082" width="15.28515625" style="18" customWidth="1"/>
    <col min="12083" max="12083" width="0.42578125" style="18" customWidth="1"/>
    <col min="12084" max="12084" width="15.28515625" style="18" customWidth="1"/>
    <col min="12085" max="12288" width="9.140625" style="18"/>
    <col min="12289" max="12289" width="1.5703125" style="18" customWidth="1"/>
    <col min="12290" max="12290" width="0.5703125" style="18" customWidth="1"/>
    <col min="12291" max="12291" width="0.140625" style="18" customWidth="1"/>
    <col min="12292" max="12292" width="1.85546875" style="18" customWidth="1"/>
    <col min="12293" max="12293" width="2.28515625" style="18" customWidth="1"/>
    <col min="12294" max="12294" width="1.42578125" style="18" customWidth="1"/>
    <col min="12295" max="12295" width="5.5703125" style="18" customWidth="1"/>
    <col min="12296" max="12296" width="6.42578125" style="18" customWidth="1"/>
    <col min="12297" max="12297" width="9.42578125" style="18" customWidth="1"/>
    <col min="12298" max="12298" width="1.42578125" style="18" customWidth="1"/>
    <col min="12299" max="12299" width="7.28515625" style="18" customWidth="1"/>
    <col min="12300" max="12300" width="7.140625" style="18" customWidth="1"/>
    <col min="12301" max="12301" width="0.42578125" style="18" customWidth="1"/>
    <col min="12302" max="12302" width="1.5703125" style="18" customWidth="1"/>
    <col min="12303" max="12303" width="6.5703125" style="18" customWidth="1"/>
    <col min="12304" max="12304" width="0.5703125" style="18" customWidth="1"/>
    <col min="12305" max="12305" width="2.85546875" style="18" customWidth="1"/>
    <col min="12306" max="12306" width="6.140625" style="18" customWidth="1"/>
    <col min="12307" max="12307" width="2" style="18" customWidth="1"/>
    <col min="12308" max="12308" width="2.140625" style="18" customWidth="1"/>
    <col min="12309" max="12309" width="0.5703125" style="18" customWidth="1"/>
    <col min="12310" max="12310" width="3" style="18" customWidth="1"/>
    <col min="12311" max="12311" width="1.28515625" style="18" customWidth="1"/>
    <col min="12312" max="12312" width="7.7109375" style="18" customWidth="1"/>
    <col min="12313" max="12313" width="1.28515625" style="18" customWidth="1"/>
    <col min="12314" max="12314" width="0.42578125" style="18" customWidth="1"/>
    <col min="12315" max="12315" width="1.5703125" style="18" customWidth="1"/>
    <col min="12316" max="12316" width="4.85546875" style="18" customWidth="1"/>
    <col min="12317" max="12317" width="2.140625" style="18" customWidth="1"/>
    <col min="12318" max="12318" width="1.5703125" style="18" customWidth="1"/>
    <col min="12319" max="12320" width="2.5703125" style="18" customWidth="1"/>
    <col min="12321" max="12322" width="1.5703125" style="18" customWidth="1"/>
    <col min="12323" max="12323" width="2.85546875" style="18" customWidth="1"/>
    <col min="12324" max="12324" width="1.140625" style="18" customWidth="1"/>
    <col min="12325" max="12325" width="0.140625" style="18" customWidth="1"/>
    <col min="12326" max="12326" width="8.85546875" style="18" customWidth="1"/>
    <col min="12327" max="12327" width="0.140625" style="18" customWidth="1"/>
    <col min="12328" max="12328" width="3.5703125" style="18" customWidth="1"/>
    <col min="12329" max="12329" width="5.42578125" style="18" customWidth="1"/>
    <col min="12330" max="12330" width="0.140625" style="18" customWidth="1"/>
    <col min="12331" max="12331" width="8.85546875" style="18" customWidth="1"/>
    <col min="12332" max="12332" width="0.140625" style="18" customWidth="1"/>
    <col min="12333" max="12333" width="0.7109375" style="18" customWidth="1"/>
    <col min="12334" max="12334" width="8.28515625" style="18" customWidth="1"/>
    <col min="12335" max="12335" width="6.7109375" style="18" customWidth="1"/>
    <col min="12336" max="12337" width="0.140625" style="18" customWidth="1"/>
    <col min="12338" max="12338" width="15.28515625" style="18" customWidth="1"/>
    <col min="12339" max="12339" width="0.42578125" style="18" customWidth="1"/>
    <col min="12340" max="12340" width="15.28515625" style="18" customWidth="1"/>
    <col min="12341" max="12544" width="9.140625" style="18"/>
    <col min="12545" max="12545" width="1.5703125" style="18" customWidth="1"/>
    <col min="12546" max="12546" width="0.5703125" style="18" customWidth="1"/>
    <col min="12547" max="12547" width="0.140625" style="18" customWidth="1"/>
    <col min="12548" max="12548" width="1.85546875" style="18" customWidth="1"/>
    <col min="12549" max="12549" width="2.28515625" style="18" customWidth="1"/>
    <col min="12550" max="12550" width="1.42578125" style="18" customWidth="1"/>
    <col min="12551" max="12551" width="5.5703125" style="18" customWidth="1"/>
    <col min="12552" max="12552" width="6.42578125" style="18" customWidth="1"/>
    <col min="12553" max="12553" width="9.42578125" style="18" customWidth="1"/>
    <col min="12554" max="12554" width="1.42578125" style="18" customWidth="1"/>
    <col min="12555" max="12555" width="7.28515625" style="18" customWidth="1"/>
    <col min="12556" max="12556" width="7.140625" style="18" customWidth="1"/>
    <col min="12557" max="12557" width="0.42578125" style="18" customWidth="1"/>
    <col min="12558" max="12558" width="1.5703125" style="18" customWidth="1"/>
    <col min="12559" max="12559" width="6.5703125" style="18" customWidth="1"/>
    <col min="12560" max="12560" width="0.5703125" style="18" customWidth="1"/>
    <col min="12561" max="12561" width="2.85546875" style="18" customWidth="1"/>
    <col min="12562" max="12562" width="6.140625" style="18" customWidth="1"/>
    <col min="12563" max="12563" width="2" style="18" customWidth="1"/>
    <col min="12564" max="12564" width="2.140625" style="18" customWidth="1"/>
    <col min="12565" max="12565" width="0.5703125" style="18" customWidth="1"/>
    <col min="12566" max="12566" width="3" style="18" customWidth="1"/>
    <col min="12567" max="12567" width="1.28515625" style="18" customWidth="1"/>
    <col min="12568" max="12568" width="7.7109375" style="18" customWidth="1"/>
    <col min="12569" max="12569" width="1.28515625" style="18" customWidth="1"/>
    <col min="12570" max="12570" width="0.42578125" style="18" customWidth="1"/>
    <col min="12571" max="12571" width="1.5703125" style="18" customWidth="1"/>
    <col min="12572" max="12572" width="4.85546875" style="18" customWidth="1"/>
    <col min="12573" max="12573" width="2.140625" style="18" customWidth="1"/>
    <col min="12574" max="12574" width="1.5703125" style="18" customWidth="1"/>
    <col min="12575" max="12576" width="2.5703125" style="18" customWidth="1"/>
    <col min="12577" max="12578" width="1.5703125" style="18" customWidth="1"/>
    <col min="12579" max="12579" width="2.85546875" style="18" customWidth="1"/>
    <col min="12580" max="12580" width="1.140625" style="18" customWidth="1"/>
    <col min="12581" max="12581" width="0.140625" style="18" customWidth="1"/>
    <col min="12582" max="12582" width="8.85546875" style="18" customWidth="1"/>
    <col min="12583" max="12583" width="0.140625" style="18" customWidth="1"/>
    <col min="12584" max="12584" width="3.5703125" style="18" customWidth="1"/>
    <col min="12585" max="12585" width="5.42578125" style="18" customWidth="1"/>
    <col min="12586" max="12586" width="0.140625" style="18" customWidth="1"/>
    <col min="12587" max="12587" width="8.85546875" style="18" customWidth="1"/>
    <col min="12588" max="12588" width="0.140625" style="18" customWidth="1"/>
    <col min="12589" max="12589" width="0.7109375" style="18" customWidth="1"/>
    <col min="12590" max="12590" width="8.28515625" style="18" customWidth="1"/>
    <col min="12591" max="12591" width="6.7109375" style="18" customWidth="1"/>
    <col min="12592" max="12593" width="0.140625" style="18" customWidth="1"/>
    <col min="12594" max="12594" width="15.28515625" style="18" customWidth="1"/>
    <col min="12595" max="12595" width="0.42578125" style="18" customWidth="1"/>
    <col min="12596" max="12596" width="15.28515625" style="18" customWidth="1"/>
    <col min="12597" max="12800" width="9.140625" style="18"/>
    <col min="12801" max="12801" width="1.5703125" style="18" customWidth="1"/>
    <col min="12802" max="12802" width="0.5703125" style="18" customWidth="1"/>
    <col min="12803" max="12803" width="0.140625" style="18" customWidth="1"/>
    <col min="12804" max="12804" width="1.85546875" style="18" customWidth="1"/>
    <col min="12805" max="12805" width="2.28515625" style="18" customWidth="1"/>
    <col min="12806" max="12806" width="1.42578125" style="18" customWidth="1"/>
    <col min="12807" max="12807" width="5.5703125" style="18" customWidth="1"/>
    <col min="12808" max="12808" width="6.42578125" style="18" customWidth="1"/>
    <col min="12809" max="12809" width="9.42578125" style="18" customWidth="1"/>
    <col min="12810" max="12810" width="1.42578125" style="18" customWidth="1"/>
    <col min="12811" max="12811" width="7.28515625" style="18" customWidth="1"/>
    <col min="12812" max="12812" width="7.140625" style="18" customWidth="1"/>
    <col min="12813" max="12813" width="0.42578125" style="18" customWidth="1"/>
    <col min="12814" max="12814" width="1.5703125" style="18" customWidth="1"/>
    <col min="12815" max="12815" width="6.5703125" style="18" customWidth="1"/>
    <col min="12816" max="12816" width="0.5703125" style="18" customWidth="1"/>
    <col min="12817" max="12817" width="2.85546875" style="18" customWidth="1"/>
    <col min="12818" max="12818" width="6.140625" style="18" customWidth="1"/>
    <col min="12819" max="12819" width="2" style="18" customWidth="1"/>
    <col min="12820" max="12820" width="2.140625" style="18" customWidth="1"/>
    <col min="12821" max="12821" width="0.5703125" style="18" customWidth="1"/>
    <col min="12822" max="12822" width="3" style="18" customWidth="1"/>
    <col min="12823" max="12823" width="1.28515625" style="18" customWidth="1"/>
    <col min="12824" max="12824" width="7.7109375" style="18" customWidth="1"/>
    <col min="12825" max="12825" width="1.28515625" style="18" customWidth="1"/>
    <col min="12826" max="12826" width="0.42578125" style="18" customWidth="1"/>
    <col min="12827" max="12827" width="1.5703125" style="18" customWidth="1"/>
    <col min="12828" max="12828" width="4.85546875" style="18" customWidth="1"/>
    <col min="12829" max="12829" width="2.140625" style="18" customWidth="1"/>
    <col min="12830" max="12830" width="1.5703125" style="18" customWidth="1"/>
    <col min="12831" max="12832" width="2.5703125" style="18" customWidth="1"/>
    <col min="12833" max="12834" width="1.5703125" style="18" customWidth="1"/>
    <col min="12835" max="12835" width="2.85546875" style="18" customWidth="1"/>
    <col min="12836" max="12836" width="1.140625" style="18" customWidth="1"/>
    <col min="12837" max="12837" width="0.140625" style="18" customWidth="1"/>
    <col min="12838" max="12838" width="8.85546875" style="18" customWidth="1"/>
    <col min="12839" max="12839" width="0.140625" style="18" customWidth="1"/>
    <col min="12840" max="12840" width="3.5703125" style="18" customWidth="1"/>
    <col min="12841" max="12841" width="5.42578125" style="18" customWidth="1"/>
    <col min="12842" max="12842" width="0.140625" style="18" customWidth="1"/>
    <col min="12843" max="12843" width="8.85546875" style="18" customWidth="1"/>
    <col min="12844" max="12844" width="0.140625" style="18" customWidth="1"/>
    <col min="12845" max="12845" width="0.7109375" style="18" customWidth="1"/>
    <col min="12846" max="12846" width="8.28515625" style="18" customWidth="1"/>
    <col min="12847" max="12847" width="6.7109375" style="18" customWidth="1"/>
    <col min="12848" max="12849" width="0.140625" style="18" customWidth="1"/>
    <col min="12850" max="12850" width="15.28515625" style="18" customWidth="1"/>
    <col min="12851" max="12851" width="0.42578125" style="18" customWidth="1"/>
    <col min="12852" max="12852" width="15.28515625" style="18" customWidth="1"/>
    <col min="12853" max="13056" width="9.140625" style="18"/>
    <col min="13057" max="13057" width="1.5703125" style="18" customWidth="1"/>
    <col min="13058" max="13058" width="0.5703125" style="18" customWidth="1"/>
    <col min="13059" max="13059" width="0.140625" style="18" customWidth="1"/>
    <col min="13060" max="13060" width="1.85546875" style="18" customWidth="1"/>
    <col min="13061" max="13061" width="2.28515625" style="18" customWidth="1"/>
    <col min="13062" max="13062" width="1.42578125" style="18" customWidth="1"/>
    <col min="13063" max="13063" width="5.5703125" style="18" customWidth="1"/>
    <col min="13064" max="13064" width="6.42578125" style="18" customWidth="1"/>
    <col min="13065" max="13065" width="9.42578125" style="18" customWidth="1"/>
    <col min="13066" max="13066" width="1.42578125" style="18" customWidth="1"/>
    <col min="13067" max="13067" width="7.28515625" style="18" customWidth="1"/>
    <col min="13068" max="13068" width="7.140625" style="18" customWidth="1"/>
    <col min="13069" max="13069" width="0.42578125" style="18" customWidth="1"/>
    <col min="13070" max="13070" width="1.5703125" style="18" customWidth="1"/>
    <col min="13071" max="13071" width="6.5703125" style="18" customWidth="1"/>
    <col min="13072" max="13072" width="0.5703125" style="18" customWidth="1"/>
    <col min="13073" max="13073" width="2.85546875" style="18" customWidth="1"/>
    <col min="13074" max="13074" width="6.140625" style="18" customWidth="1"/>
    <col min="13075" max="13075" width="2" style="18" customWidth="1"/>
    <col min="13076" max="13076" width="2.140625" style="18" customWidth="1"/>
    <col min="13077" max="13077" width="0.5703125" style="18" customWidth="1"/>
    <col min="13078" max="13078" width="3" style="18" customWidth="1"/>
    <col min="13079" max="13079" width="1.28515625" style="18" customWidth="1"/>
    <col min="13080" max="13080" width="7.7109375" style="18" customWidth="1"/>
    <col min="13081" max="13081" width="1.28515625" style="18" customWidth="1"/>
    <col min="13082" max="13082" width="0.42578125" style="18" customWidth="1"/>
    <col min="13083" max="13083" width="1.5703125" style="18" customWidth="1"/>
    <col min="13084" max="13084" width="4.85546875" style="18" customWidth="1"/>
    <col min="13085" max="13085" width="2.140625" style="18" customWidth="1"/>
    <col min="13086" max="13086" width="1.5703125" style="18" customWidth="1"/>
    <col min="13087" max="13088" width="2.5703125" style="18" customWidth="1"/>
    <col min="13089" max="13090" width="1.5703125" style="18" customWidth="1"/>
    <col min="13091" max="13091" width="2.85546875" style="18" customWidth="1"/>
    <col min="13092" max="13092" width="1.140625" style="18" customWidth="1"/>
    <col min="13093" max="13093" width="0.140625" style="18" customWidth="1"/>
    <col min="13094" max="13094" width="8.85546875" style="18" customWidth="1"/>
    <col min="13095" max="13095" width="0.140625" style="18" customWidth="1"/>
    <col min="13096" max="13096" width="3.5703125" style="18" customWidth="1"/>
    <col min="13097" max="13097" width="5.42578125" style="18" customWidth="1"/>
    <col min="13098" max="13098" width="0.140625" style="18" customWidth="1"/>
    <col min="13099" max="13099" width="8.85546875" style="18" customWidth="1"/>
    <col min="13100" max="13100" width="0.140625" style="18" customWidth="1"/>
    <col min="13101" max="13101" width="0.7109375" style="18" customWidth="1"/>
    <col min="13102" max="13102" width="8.28515625" style="18" customWidth="1"/>
    <col min="13103" max="13103" width="6.7109375" style="18" customWidth="1"/>
    <col min="13104" max="13105" width="0.140625" style="18" customWidth="1"/>
    <col min="13106" max="13106" width="15.28515625" style="18" customWidth="1"/>
    <col min="13107" max="13107" width="0.42578125" style="18" customWidth="1"/>
    <col min="13108" max="13108" width="15.28515625" style="18" customWidth="1"/>
    <col min="13109" max="13312" width="9.140625" style="18"/>
    <col min="13313" max="13313" width="1.5703125" style="18" customWidth="1"/>
    <col min="13314" max="13314" width="0.5703125" style="18" customWidth="1"/>
    <col min="13315" max="13315" width="0.140625" style="18" customWidth="1"/>
    <col min="13316" max="13316" width="1.85546875" style="18" customWidth="1"/>
    <col min="13317" max="13317" width="2.28515625" style="18" customWidth="1"/>
    <col min="13318" max="13318" width="1.42578125" style="18" customWidth="1"/>
    <col min="13319" max="13319" width="5.5703125" style="18" customWidth="1"/>
    <col min="13320" max="13320" width="6.42578125" style="18" customWidth="1"/>
    <col min="13321" max="13321" width="9.42578125" style="18" customWidth="1"/>
    <col min="13322" max="13322" width="1.42578125" style="18" customWidth="1"/>
    <col min="13323" max="13323" width="7.28515625" style="18" customWidth="1"/>
    <col min="13324" max="13324" width="7.140625" style="18" customWidth="1"/>
    <col min="13325" max="13325" width="0.42578125" style="18" customWidth="1"/>
    <col min="13326" max="13326" width="1.5703125" style="18" customWidth="1"/>
    <col min="13327" max="13327" width="6.5703125" style="18" customWidth="1"/>
    <col min="13328" max="13328" width="0.5703125" style="18" customWidth="1"/>
    <col min="13329" max="13329" width="2.85546875" style="18" customWidth="1"/>
    <col min="13330" max="13330" width="6.140625" style="18" customWidth="1"/>
    <col min="13331" max="13331" width="2" style="18" customWidth="1"/>
    <col min="13332" max="13332" width="2.140625" style="18" customWidth="1"/>
    <col min="13333" max="13333" width="0.5703125" style="18" customWidth="1"/>
    <col min="13334" max="13334" width="3" style="18" customWidth="1"/>
    <col min="13335" max="13335" width="1.28515625" style="18" customWidth="1"/>
    <col min="13336" max="13336" width="7.7109375" style="18" customWidth="1"/>
    <col min="13337" max="13337" width="1.28515625" style="18" customWidth="1"/>
    <col min="13338" max="13338" width="0.42578125" style="18" customWidth="1"/>
    <col min="13339" max="13339" width="1.5703125" style="18" customWidth="1"/>
    <col min="13340" max="13340" width="4.85546875" style="18" customWidth="1"/>
    <col min="13341" max="13341" width="2.140625" style="18" customWidth="1"/>
    <col min="13342" max="13342" width="1.5703125" style="18" customWidth="1"/>
    <col min="13343" max="13344" width="2.5703125" style="18" customWidth="1"/>
    <col min="13345" max="13346" width="1.5703125" style="18" customWidth="1"/>
    <col min="13347" max="13347" width="2.85546875" style="18" customWidth="1"/>
    <col min="13348" max="13348" width="1.140625" style="18" customWidth="1"/>
    <col min="13349" max="13349" width="0.140625" style="18" customWidth="1"/>
    <col min="13350" max="13350" width="8.85546875" style="18" customWidth="1"/>
    <col min="13351" max="13351" width="0.140625" style="18" customWidth="1"/>
    <col min="13352" max="13352" width="3.5703125" style="18" customWidth="1"/>
    <col min="13353" max="13353" width="5.42578125" style="18" customWidth="1"/>
    <col min="13354" max="13354" width="0.140625" style="18" customWidth="1"/>
    <col min="13355" max="13355" width="8.85546875" style="18" customWidth="1"/>
    <col min="13356" max="13356" width="0.140625" style="18" customWidth="1"/>
    <col min="13357" max="13357" width="0.7109375" style="18" customWidth="1"/>
    <col min="13358" max="13358" width="8.28515625" style="18" customWidth="1"/>
    <col min="13359" max="13359" width="6.7109375" style="18" customWidth="1"/>
    <col min="13360" max="13361" width="0.140625" style="18" customWidth="1"/>
    <col min="13362" max="13362" width="15.28515625" style="18" customWidth="1"/>
    <col min="13363" max="13363" width="0.42578125" style="18" customWidth="1"/>
    <col min="13364" max="13364" width="15.28515625" style="18" customWidth="1"/>
    <col min="13365" max="13568" width="9.140625" style="18"/>
    <col min="13569" max="13569" width="1.5703125" style="18" customWidth="1"/>
    <col min="13570" max="13570" width="0.5703125" style="18" customWidth="1"/>
    <col min="13571" max="13571" width="0.140625" style="18" customWidth="1"/>
    <col min="13572" max="13572" width="1.85546875" style="18" customWidth="1"/>
    <col min="13573" max="13573" width="2.28515625" style="18" customWidth="1"/>
    <col min="13574" max="13574" width="1.42578125" style="18" customWidth="1"/>
    <col min="13575" max="13575" width="5.5703125" style="18" customWidth="1"/>
    <col min="13576" max="13576" width="6.42578125" style="18" customWidth="1"/>
    <col min="13577" max="13577" width="9.42578125" style="18" customWidth="1"/>
    <col min="13578" max="13578" width="1.42578125" style="18" customWidth="1"/>
    <col min="13579" max="13579" width="7.28515625" style="18" customWidth="1"/>
    <col min="13580" max="13580" width="7.140625" style="18" customWidth="1"/>
    <col min="13581" max="13581" width="0.42578125" style="18" customWidth="1"/>
    <col min="13582" max="13582" width="1.5703125" style="18" customWidth="1"/>
    <col min="13583" max="13583" width="6.5703125" style="18" customWidth="1"/>
    <col min="13584" max="13584" width="0.5703125" style="18" customWidth="1"/>
    <col min="13585" max="13585" width="2.85546875" style="18" customWidth="1"/>
    <col min="13586" max="13586" width="6.140625" style="18" customWidth="1"/>
    <col min="13587" max="13587" width="2" style="18" customWidth="1"/>
    <col min="13588" max="13588" width="2.140625" style="18" customWidth="1"/>
    <col min="13589" max="13589" width="0.5703125" style="18" customWidth="1"/>
    <col min="13590" max="13590" width="3" style="18" customWidth="1"/>
    <col min="13591" max="13591" width="1.28515625" style="18" customWidth="1"/>
    <col min="13592" max="13592" width="7.7109375" style="18" customWidth="1"/>
    <col min="13593" max="13593" width="1.28515625" style="18" customWidth="1"/>
    <col min="13594" max="13594" width="0.42578125" style="18" customWidth="1"/>
    <col min="13595" max="13595" width="1.5703125" style="18" customWidth="1"/>
    <col min="13596" max="13596" width="4.85546875" style="18" customWidth="1"/>
    <col min="13597" max="13597" width="2.140625" style="18" customWidth="1"/>
    <col min="13598" max="13598" width="1.5703125" style="18" customWidth="1"/>
    <col min="13599" max="13600" width="2.5703125" style="18" customWidth="1"/>
    <col min="13601" max="13602" width="1.5703125" style="18" customWidth="1"/>
    <col min="13603" max="13603" width="2.85546875" style="18" customWidth="1"/>
    <col min="13604" max="13604" width="1.140625" style="18" customWidth="1"/>
    <col min="13605" max="13605" width="0.140625" style="18" customWidth="1"/>
    <col min="13606" max="13606" width="8.85546875" style="18" customWidth="1"/>
    <col min="13607" max="13607" width="0.140625" style="18" customWidth="1"/>
    <col min="13608" max="13608" width="3.5703125" style="18" customWidth="1"/>
    <col min="13609" max="13609" width="5.42578125" style="18" customWidth="1"/>
    <col min="13610" max="13610" width="0.140625" style="18" customWidth="1"/>
    <col min="13611" max="13611" width="8.85546875" style="18" customWidth="1"/>
    <col min="13612" max="13612" width="0.140625" style="18" customWidth="1"/>
    <col min="13613" max="13613" width="0.7109375" style="18" customWidth="1"/>
    <col min="13614" max="13614" width="8.28515625" style="18" customWidth="1"/>
    <col min="13615" max="13615" width="6.7109375" style="18" customWidth="1"/>
    <col min="13616" max="13617" width="0.140625" style="18" customWidth="1"/>
    <col min="13618" max="13618" width="15.28515625" style="18" customWidth="1"/>
    <col min="13619" max="13619" width="0.42578125" style="18" customWidth="1"/>
    <col min="13620" max="13620" width="15.28515625" style="18" customWidth="1"/>
    <col min="13621" max="13824" width="9.140625" style="18"/>
    <col min="13825" max="13825" width="1.5703125" style="18" customWidth="1"/>
    <col min="13826" max="13826" width="0.5703125" style="18" customWidth="1"/>
    <col min="13827" max="13827" width="0.140625" style="18" customWidth="1"/>
    <col min="13828" max="13828" width="1.85546875" style="18" customWidth="1"/>
    <col min="13829" max="13829" width="2.28515625" style="18" customWidth="1"/>
    <col min="13830" max="13830" width="1.42578125" style="18" customWidth="1"/>
    <col min="13831" max="13831" width="5.5703125" style="18" customWidth="1"/>
    <col min="13832" max="13832" width="6.42578125" style="18" customWidth="1"/>
    <col min="13833" max="13833" width="9.42578125" style="18" customWidth="1"/>
    <col min="13834" max="13834" width="1.42578125" style="18" customWidth="1"/>
    <col min="13835" max="13835" width="7.28515625" style="18" customWidth="1"/>
    <col min="13836" max="13836" width="7.140625" style="18" customWidth="1"/>
    <col min="13837" max="13837" width="0.42578125" style="18" customWidth="1"/>
    <col min="13838" max="13838" width="1.5703125" style="18" customWidth="1"/>
    <col min="13839" max="13839" width="6.5703125" style="18" customWidth="1"/>
    <col min="13840" max="13840" width="0.5703125" style="18" customWidth="1"/>
    <col min="13841" max="13841" width="2.85546875" style="18" customWidth="1"/>
    <col min="13842" max="13842" width="6.140625" style="18" customWidth="1"/>
    <col min="13843" max="13843" width="2" style="18" customWidth="1"/>
    <col min="13844" max="13844" width="2.140625" style="18" customWidth="1"/>
    <col min="13845" max="13845" width="0.5703125" style="18" customWidth="1"/>
    <col min="13846" max="13846" width="3" style="18" customWidth="1"/>
    <col min="13847" max="13847" width="1.28515625" style="18" customWidth="1"/>
    <col min="13848" max="13848" width="7.7109375" style="18" customWidth="1"/>
    <col min="13849" max="13849" width="1.28515625" style="18" customWidth="1"/>
    <col min="13850" max="13850" width="0.42578125" style="18" customWidth="1"/>
    <col min="13851" max="13851" width="1.5703125" style="18" customWidth="1"/>
    <col min="13852" max="13852" width="4.85546875" style="18" customWidth="1"/>
    <col min="13853" max="13853" width="2.140625" style="18" customWidth="1"/>
    <col min="13854" max="13854" width="1.5703125" style="18" customWidth="1"/>
    <col min="13855" max="13856" width="2.5703125" style="18" customWidth="1"/>
    <col min="13857" max="13858" width="1.5703125" style="18" customWidth="1"/>
    <col min="13859" max="13859" width="2.85546875" style="18" customWidth="1"/>
    <col min="13860" max="13860" width="1.140625" style="18" customWidth="1"/>
    <col min="13861" max="13861" width="0.140625" style="18" customWidth="1"/>
    <col min="13862" max="13862" width="8.85546875" style="18" customWidth="1"/>
    <col min="13863" max="13863" width="0.140625" style="18" customWidth="1"/>
    <col min="13864" max="13864" width="3.5703125" style="18" customWidth="1"/>
    <col min="13865" max="13865" width="5.42578125" style="18" customWidth="1"/>
    <col min="13866" max="13866" width="0.140625" style="18" customWidth="1"/>
    <col min="13867" max="13867" width="8.85546875" style="18" customWidth="1"/>
    <col min="13868" max="13868" width="0.140625" style="18" customWidth="1"/>
    <col min="13869" max="13869" width="0.7109375" style="18" customWidth="1"/>
    <col min="13870" max="13870" width="8.28515625" style="18" customWidth="1"/>
    <col min="13871" max="13871" width="6.7109375" style="18" customWidth="1"/>
    <col min="13872" max="13873" width="0.140625" style="18" customWidth="1"/>
    <col min="13874" max="13874" width="15.28515625" style="18" customWidth="1"/>
    <col min="13875" max="13875" width="0.42578125" style="18" customWidth="1"/>
    <col min="13876" max="13876" width="15.28515625" style="18" customWidth="1"/>
    <col min="13877" max="14080" width="9.140625" style="18"/>
    <col min="14081" max="14081" width="1.5703125" style="18" customWidth="1"/>
    <col min="14082" max="14082" width="0.5703125" style="18" customWidth="1"/>
    <col min="14083" max="14083" width="0.140625" style="18" customWidth="1"/>
    <col min="14084" max="14084" width="1.85546875" style="18" customWidth="1"/>
    <col min="14085" max="14085" width="2.28515625" style="18" customWidth="1"/>
    <col min="14086" max="14086" width="1.42578125" style="18" customWidth="1"/>
    <col min="14087" max="14087" width="5.5703125" style="18" customWidth="1"/>
    <col min="14088" max="14088" width="6.42578125" style="18" customWidth="1"/>
    <col min="14089" max="14089" width="9.42578125" style="18" customWidth="1"/>
    <col min="14090" max="14090" width="1.42578125" style="18" customWidth="1"/>
    <col min="14091" max="14091" width="7.28515625" style="18" customWidth="1"/>
    <col min="14092" max="14092" width="7.140625" style="18" customWidth="1"/>
    <col min="14093" max="14093" width="0.42578125" style="18" customWidth="1"/>
    <col min="14094" max="14094" width="1.5703125" style="18" customWidth="1"/>
    <col min="14095" max="14095" width="6.5703125" style="18" customWidth="1"/>
    <col min="14096" max="14096" width="0.5703125" style="18" customWidth="1"/>
    <col min="14097" max="14097" width="2.85546875" style="18" customWidth="1"/>
    <col min="14098" max="14098" width="6.140625" style="18" customWidth="1"/>
    <col min="14099" max="14099" width="2" style="18" customWidth="1"/>
    <col min="14100" max="14100" width="2.140625" style="18" customWidth="1"/>
    <col min="14101" max="14101" width="0.5703125" style="18" customWidth="1"/>
    <col min="14102" max="14102" width="3" style="18" customWidth="1"/>
    <col min="14103" max="14103" width="1.28515625" style="18" customWidth="1"/>
    <col min="14104" max="14104" width="7.7109375" style="18" customWidth="1"/>
    <col min="14105" max="14105" width="1.28515625" style="18" customWidth="1"/>
    <col min="14106" max="14106" width="0.42578125" style="18" customWidth="1"/>
    <col min="14107" max="14107" width="1.5703125" style="18" customWidth="1"/>
    <col min="14108" max="14108" width="4.85546875" style="18" customWidth="1"/>
    <col min="14109" max="14109" width="2.140625" style="18" customWidth="1"/>
    <col min="14110" max="14110" width="1.5703125" style="18" customWidth="1"/>
    <col min="14111" max="14112" width="2.5703125" style="18" customWidth="1"/>
    <col min="14113" max="14114" width="1.5703125" style="18" customWidth="1"/>
    <col min="14115" max="14115" width="2.85546875" style="18" customWidth="1"/>
    <col min="14116" max="14116" width="1.140625" style="18" customWidth="1"/>
    <col min="14117" max="14117" width="0.140625" style="18" customWidth="1"/>
    <col min="14118" max="14118" width="8.85546875" style="18" customWidth="1"/>
    <col min="14119" max="14119" width="0.140625" style="18" customWidth="1"/>
    <col min="14120" max="14120" width="3.5703125" style="18" customWidth="1"/>
    <col min="14121" max="14121" width="5.42578125" style="18" customWidth="1"/>
    <col min="14122" max="14122" width="0.140625" style="18" customWidth="1"/>
    <col min="14123" max="14123" width="8.85546875" style="18" customWidth="1"/>
    <col min="14124" max="14124" width="0.140625" style="18" customWidth="1"/>
    <col min="14125" max="14125" width="0.7109375" style="18" customWidth="1"/>
    <col min="14126" max="14126" width="8.28515625" style="18" customWidth="1"/>
    <col min="14127" max="14127" width="6.7109375" style="18" customWidth="1"/>
    <col min="14128" max="14129" width="0.140625" style="18" customWidth="1"/>
    <col min="14130" max="14130" width="15.28515625" style="18" customWidth="1"/>
    <col min="14131" max="14131" width="0.42578125" style="18" customWidth="1"/>
    <col min="14132" max="14132" width="15.28515625" style="18" customWidth="1"/>
    <col min="14133" max="14336" width="9.140625" style="18"/>
    <col min="14337" max="14337" width="1.5703125" style="18" customWidth="1"/>
    <col min="14338" max="14338" width="0.5703125" style="18" customWidth="1"/>
    <col min="14339" max="14339" width="0.140625" style="18" customWidth="1"/>
    <col min="14340" max="14340" width="1.85546875" style="18" customWidth="1"/>
    <col min="14341" max="14341" width="2.28515625" style="18" customWidth="1"/>
    <col min="14342" max="14342" width="1.42578125" style="18" customWidth="1"/>
    <col min="14343" max="14343" width="5.5703125" style="18" customWidth="1"/>
    <col min="14344" max="14344" width="6.42578125" style="18" customWidth="1"/>
    <col min="14345" max="14345" width="9.42578125" style="18" customWidth="1"/>
    <col min="14346" max="14346" width="1.42578125" style="18" customWidth="1"/>
    <col min="14347" max="14347" width="7.28515625" style="18" customWidth="1"/>
    <col min="14348" max="14348" width="7.140625" style="18" customWidth="1"/>
    <col min="14349" max="14349" width="0.42578125" style="18" customWidth="1"/>
    <col min="14350" max="14350" width="1.5703125" style="18" customWidth="1"/>
    <col min="14351" max="14351" width="6.5703125" style="18" customWidth="1"/>
    <col min="14352" max="14352" width="0.5703125" style="18" customWidth="1"/>
    <col min="14353" max="14353" width="2.85546875" style="18" customWidth="1"/>
    <col min="14354" max="14354" width="6.140625" style="18" customWidth="1"/>
    <col min="14355" max="14355" width="2" style="18" customWidth="1"/>
    <col min="14356" max="14356" width="2.140625" style="18" customWidth="1"/>
    <col min="14357" max="14357" width="0.5703125" style="18" customWidth="1"/>
    <col min="14358" max="14358" width="3" style="18" customWidth="1"/>
    <col min="14359" max="14359" width="1.28515625" style="18" customWidth="1"/>
    <col min="14360" max="14360" width="7.7109375" style="18" customWidth="1"/>
    <col min="14361" max="14361" width="1.28515625" style="18" customWidth="1"/>
    <col min="14362" max="14362" width="0.42578125" style="18" customWidth="1"/>
    <col min="14363" max="14363" width="1.5703125" style="18" customWidth="1"/>
    <col min="14364" max="14364" width="4.85546875" style="18" customWidth="1"/>
    <col min="14365" max="14365" width="2.140625" style="18" customWidth="1"/>
    <col min="14366" max="14366" width="1.5703125" style="18" customWidth="1"/>
    <col min="14367" max="14368" width="2.5703125" style="18" customWidth="1"/>
    <col min="14369" max="14370" width="1.5703125" style="18" customWidth="1"/>
    <col min="14371" max="14371" width="2.85546875" style="18" customWidth="1"/>
    <col min="14372" max="14372" width="1.140625" style="18" customWidth="1"/>
    <col min="14373" max="14373" width="0.140625" style="18" customWidth="1"/>
    <col min="14374" max="14374" width="8.85546875" style="18" customWidth="1"/>
    <col min="14375" max="14375" width="0.140625" style="18" customWidth="1"/>
    <col min="14376" max="14376" width="3.5703125" style="18" customWidth="1"/>
    <col min="14377" max="14377" width="5.42578125" style="18" customWidth="1"/>
    <col min="14378" max="14378" width="0.140625" style="18" customWidth="1"/>
    <col min="14379" max="14379" width="8.85546875" style="18" customWidth="1"/>
    <col min="14380" max="14380" width="0.140625" style="18" customWidth="1"/>
    <col min="14381" max="14381" width="0.7109375" style="18" customWidth="1"/>
    <col min="14382" max="14382" width="8.28515625" style="18" customWidth="1"/>
    <col min="14383" max="14383" width="6.7109375" style="18" customWidth="1"/>
    <col min="14384" max="14385" width="0.140625" style="18" customWidth="1"/>
    <col min="14386" max="14386" width="15.28515625" style="18" customWidth="1"/>
    <col min="14387" max="14387" width="0.42578125" style="18" customWidth="1"/>
    <col min="14388" max="14388" width="15.28515625" style="18" customWidth="1"/>
    <col min="14389" max="14592" width="9.140625" style="18"/>
    <col min="14593" max="14593" width="1.5703125" style="18" customWidth="1"/>
    <col min="14594" max="14594" width="0.5703125" style="18" customWidth="1"/>
    <col min="14595" max="14595" width="0.140625" style="18" customWidth="1"/>
    <col min="14596" max="14596" width="1.85546875" style="18" customWidth="1"/>
    <col min="14597" max="14597" width="2.28515625" style="18" customWidth="1"/>
    <col min="14598" max="14598" width="1.42578125" style="18" customWidth="1"/>
    <col min="14599" max="14599" width="5.5703125" style="18" customWidth="1"/>
    <col min="14600" max="14600" width="6.42578125" style="18" customWidth="1"/>
    <col min="14601" max="14601" width="9.42578125" style="18" customWidth="1"/>
    <col min="14602" max="14602" width="1.42578125" style="18" customWidth="1"/>
    <col min="14603" max="14603" width="7.28515625" style="18" customWidth="1"/>
    <col min="14604" max="14604" width="7.140625" style="18" customWidth="1"/>
    <col min="14605" max="14605" width="0.42578125" style="18" customWidth="1"/>
    <col min="14606" max="14606" width="1.5703125" style="18" customWidth="1"/>
    <col min="14607" max="14607" width="6.5703125" style="18" customWidth="1"/>
    <col min="14608" max="14608" width="0.5703125" style="18" customWidth="1"/>
    <col min="14609" max="14609" width="2.85546875" style="18" customWidth="1"/>
    <col min="14610" max="14610" width="6.140625" style="18" customWidth="1"/>
    <col min="14611" max="14611" width="2" style="18" customWidth="1"/>
    <col min="14612" max="14612" width="2.140625" style="18" customWidth="1"/>
    <col min="14613" max="14613" width="0.5703125" style="18" customWidth="1"/>
    <col min="14614" max="14614" width="3" style="18" customWidth="1"/>
    <col min="14615" max="14615" width="1.28515625" style="18" customWidth="1"/>
    <col min="14616" max="14616" width="7.7109375" style="18" customWidth="1"/>
    <col min="14617" max="14617" width="1.28515625" style="18" customWidth="1"/>
    <col min="14618" max="14618" width="0.42578125" style="18" customWidth="1"/>
    <col min="14619" max="14619" width="1.5703125" style="18" customWidth="1"/>
    <col min="14620" max="14620" width="4.85546875" style="18" customWidth="1"/>
    <col min="14621" max="14621" width="2.140625" style="18" customWidth="1"/>
    <col min="14622" max="14622" width="1.5703125" style="18" customWidth="1"/>
    <col min="14623" max="14624" width="2.5703125" style="18" customWidth="1"/>
    <col min="14625" max="14626" width="1.5703125" style="18" customWidth="1"/>
    <col min="14627" max="14627" width="2.85546875" style="18" customWidth="1"/>
    <col min="14628" max="14628" width="1.140625" style="18" customWidth="1"/>
    <col min="14629" max="14629" width="0.140625" style="18" customWidth="1"/>
    <col min="14630" max="14630" width="8.85546875" style="18" customWidth="1"/>
    <col min="14631" max="14631" width="0.140625" style="18" customWidth="1"/>
    <col min="14632" max="14632" width="3.5703125" style="18" customWidth="1"/>
    <col min="14633" max="14633" width="5.42578125" style="18" customWidth="1"/>
    <col min="14634" max="14634" width="0.140625" style="18" customWidth="1"/>
    <col min="14635" max="14635" width="8.85546875" style="18" customWidth="1"/>
    <col min="14636" max="14636" width="0.140625" style="18" customWidth="1"/>
    <col min="14637" max="14637" width="0.7109375" style="18" customWidth="1"/>
    <col min="14638" max="14638" width="8.28515625" style="18" customWidth="1"/>
    <col min="14639" max="14639" width="6.7109375" style="18" customWidth="1"/>
    <col min="14640" max="14641" width="0.140625" style="18" customWidth="1"/>
    <col min="14642" max="14642" width="15.28515625" style="18" customWidth="1"/>
    <col min="14643" max="14643" width="0.42578125" style="18" customWidth="1"/>
    <col min="14644" max="14644" width="15.28515625" style="18" customWidth="1"/>
    <col min="14645" max="14848" width="9.140625" style="18"/>
    <col min="14849" max="14849" width="1.5703125" style="18" customWidth="1"/>
    <col min="14850" max="14850" width="0.5703125" style="18" customWidth="1"/>
    <col min="14851" max="14851" width="0.140625" style="18" customWidth="1"/>
    <col min="14852" max="14852" width="1.85546875" style="18" customWidth="1"/>
    <col min="14853" max="14853" width="2.28515625" style="18" customWidth="1"/>
    <col min="14854" max="14854" width="1.42578125" style="18" customWidth="1"/>
    <col min="14855" max="14855" width="5.5703125" style="18" customWidth="1"/>
    <col min="14856" max="14856" width="6.42578125" style="18" customWidth="1"/>
    <col min="14857" max="14857" width="9.42578125" style="18" customWidth="1"/>
    <col min="14858" max="14858" width="1.42578125" style="18" customWidth="1"/>
    <col min="14859" max="14859" width="7.28515625" style="18" customWidth="1"/>
    <col min="14860" max="14860" width="7.140625" style="18" customWidth="1"/>
    <col min="14861" max="14861" width="0.42578125" style="18" customWidth="1"/>
    <col min="14862" max="14862" width="1.5703125" style="18" customWidth="1"/>
    <col min="14863" max="14863" width="6.5703125" style="18" customWidth="1"/>
    <col min="14864" max="14864" width="0.5703125" style="18" customWidth="1"/>
    <col min="14865" max="14865" width="2.85546875" style="18" customWidth="1"/>
    <col min="14866" max="14866" width="6.140625" style="18" customWidth="1"/>
    <col min="14867" max="14867" width="2" style="18" customWidth="1"/>
    <col min="14868" max="14868" width="2.140625" style="18" customWidth="1"/>
    <col min="14869" max="14869" width="0.5703125" style="18" customWidth="1"/>
    <col min="14870" max="14870" width="3" style="18" customWidth="1"/>
    <col min="14871" max="14871" width="1.28515625" style="18" customWidth="1"/>
    <col min="14872" max="14872" width="7.7109375" style="18" customWidth="1"/>
    <col min="14873" max="14873" width="1.28515625" style="18" customWidth="1"/>
    <col min="14874" max="14874" width="0.42578125" style="18" customWidth="1"/>
    <col min="14875" max="14875" width="1.5703125" style="18" customWidth="1"/>
    <col min="14876" max="14876" width="4.85546875" style="18" customWidth="1"/>
    <col min="14877" max="14877" width="2.140625" style="18" customWidth="1"/>
    <col min="14878" max="14878" width="1.5703125" style="18" customWidth="1"/>
    <col min="14879" max="14880" width="2.5703125" style="18" customWidth="1"/>
    <col min="14881" max="14882" width="1.5703125" style="18" customWidth="1"/>
    <col min="14883" max="14883" width="2.85546875" style="18" customWidth="1"/>
    <col min="14884" max="14884" width="1.140625" style="18" customWidth="1"/>
    <col min="14885" max="14885" width="0.140625" style="18" customWidth="1"/>
    <col min="14886" max="14886" width="8.85546875" style="18" customWidth="1"/>
    <col min="14887" max="14887" width="0.140625" style="18" customWidth="1"/>
    <col min="14888" max="14888" width="3.5703125" style="18" customWidth="1"/>
    <col min="14889" max="14889" width="5.42578125" style="18" customWidth="1"/>
    <col min="14890" max="14890" width="0.140625" style="18" customWidth="1"/>
    <col min="14891" max="14891" width="8.85546875" style="18" customWidth="1"/>
    <col min="14892" max="14892" width="0.140625" style="18" customWidth="1"/>
    <col min="14893" max="14893" width="0.7109375" style="18" customWidth="1"/>
    <col min="14894" max="14894" width="8.28515625" style="18" customWidth="1"/>
    <col min="14895" max="14895" width="6.7109375" style="18" customWidth="1"/>
    <col min="14896" max="14897" width="0.140625" style="18" customWidth="1"/>
    <col min="14898" max="14898" width="15.28515625" style="18" customWidth="1"/>
    <col min="14899" max="14899" width="0.42578125" style="18" customWidth="1"/>
    <col min="14900" max="14900" width="15.28515625" style="18" customWidth="1"/>
    <col min="14901" max="15104" width="9.140625" style="18"/>
    <col min="15105" max="15105" width="1.5703125" style="18" customWidth="1"/>
    <col min="15106" max="15106" width="0.5703125" style="18" customWidth="1"/>
    <col min="15107" max="15107" width="0.140625" style="18" customWidth="1"/>
    <col min="15108" max="15108" width="1.85546875" style="18" customWidth="1"/>
    <col min="15109" max="15109" width="2.28515625" style="18" customWidth="1"/>
    <col min="15110" max="15110" width="1.42578125" style="18" customWidth="1"/>
    <col min="15111" max="15111" width="5.5703125" style="18" customWidth="1"/>
    <col min="15112" max="15112" width="6.42578125" style="18" customWidth="1"/>
    <col min="15113" max="15113" width="9.42578125" style="18" customWidth="1"/>
    <col min="15114" max="15114" width="1.42578125" style="18" customWidth="1"/>
    <col min="15115" max="15115" width="7.28515625" style="18" customWidth="1"/>
    <col min="15116" max="15116" width="7.140625" style="18" customWidth="1"/>
    <col min="15117" max="15117" width="0.42578125" style="18" customWidth="1"/>
    <col min="15118" max="15118" width="1.5703125" style="18" customWidth="1"/>
    <col min="15119" max="15119" width="6.5703125" style="18" customWidth="1"/>
    <col min="15120" max="15120" width="0.5703125" style="18" customWidth="1"/>
    <col min="15121" max="15121" width="2.85546875" style="18" customWidth="1"/>
    <col min="15122" max="15122" width="6.140625" style="18" customWidth="1"/>
    <col min="15123" max="15123" width="2" style="18" customWidth="1"/>
    <col min="15124" max="15124" width="2.140625" style="18" customWidth="1"/>
    <col min="15125" max="15125" width="0.5703125" style="18" customWidth="1"/>
    <col min="15126" max="15126" width="3" style="18" customWidth="1"/>
    <col min="15127" max="15127" width="1.28515625" style="18" customWidth="1"/>
    <col min="15128" max="15128" width="7.7109375" style="18" customWidth="1"/>
    <col min="15129" max="15129" width="1.28515625" style="18" customWidth="1"/>
    <col min="15130" max="15130" width="0.42578125" style="18" customWidth="1"/>
    <col min="15131" max="15131" width="1.5703125" style="18" customWidth="1"/>
    <col min="15132" max="15132" width="4.85546875" style="18" customWidth="1"/>
    <col min="15133" max="15133" width="2.140625" style="18" customWidth="1"/>
    <col min="15134" max="15134" width="1.5703125" style="18" customWidth="1"/>
    <col min="15135" max="15136" width="2.5703125" style="18" customWidth="1"/>
    <col min="15137" max="15138" width="1.5703125" style="18" customWidth="1"/>
    <col min="15139" max="15139" width="2.85546875" style="18" customWidth="1"/>
    <col min="15140" max="15140" width="1.140625" style="18" customWidth="1"/>
    <col min="15141" max="15141" width="0.140625" style="18" customWidth="1"/>
    <col min="15142" max="15142" width="8.85546875" style="18" customWidth="1"/>
    <col min="15143" max="15143" width="0.140625" style="18" customWidth="1"/>
    <col min="15144" max="15144" width="3.5703125" style="18" customWidth="1"/>
    <col min="15145" max="15145" width="5.42578125" style="18" customWidth="1"/>
    <col min="15146" max="15146" width="0.140625" style="18" customWidth="1"/>
    <col min="15147" max="15147" width="8.85546875" style="18" customWidth="1"/>
    <col min="15148" max="15148" width="0.140625" style="18" customWidth="1"/>
    <col min="15149" max="15149" width="0.7109375" style="18" customWidth="1"/>
    <col min="15150" max="15150" width="8.28515625" style="18" customWidth="1"/>
    <col min="15151" max="15151" width="6.7109375" style="18" customWidth="1"/>
    <col min="15152" max="15153" width="0.140625" style="18" customWidth="1"/>
    <col min="15154" max="15154" width="15.28515625" style="18" customWidth="1"/>
    <col min="15155" max="15155" width="0.42578125" style="18" customWidth="1"/>
    <col min="15156" max="15156" width="15.28515625" style="18" customWidth="1"/>
    <col min="15157" max="15360" width="9.140625" style="18"/>
    <col min="15361" max="15361" width="1.5703125" style="18" customWidth="1"/>
    <col min="15362" max="15362" width="0.5703125" style="18" customWidth="1"/>
    <col min="15363" max="15363" width="0.140625" style="18" customWidth="1"/>
    <col min="15364" max="15364" width="1.85546875" style="18" customWidth="1"/>
    <col min="15365" max="15365" width="2.28515625" style="18" customWidth="1"/>
    <col min="15366" max="15366" width="1.42578125" style="18" customWidth="1"/>
    <col min="15367" max="15367" width="5.5703125" style="18" customWidth="1"/>
    <col min="15368" max="15368" width="6.42578125" style="18" customWidth="1"/>
    <col min="15369" max="15369" width="9.42578125" style="18" customWidth="1"/>
    <col min="15370" max="15370" width="1.42578125" style="18" customWidth="1"/>
    <col min="15371" max="15371" width="7.28515625" style="18" customWidth="1"/>
    <col min="15372" max="15372" width="7.140625" style="18" customWidth="1"/>
    <col min="15373" max="15373" width="0.42578125" style="18" customWidth="1"/>
    <col min="15374" max="15374" width="1.5703125" style="18" customWidth="1"/>
    <col min="15375" max="15375" width="6.5703125" style="18" customWidth="1"/>
    <col min="15376" max="15376" width="0.5703125" style="18" customWidth="1"/>
    <col min="15377" max="15377" width="2.85546875" style="18" customWidth="1"/>
    <col min="15378" max="15378" width="6.140625" style="18" customWidth="1"/>
    <col min="15379" max="15379" width="2" style="18" customWidth="1"/>
    <col min="15380" max="15380" width="2.140625" style="18" customWidth="1"/>
    <col min="15381" max="15381" width="0.5703125" style="18" customWidth="1"/>
    <col min="15382" max="15382" width="3" style="18" customWidth="1"/>
    <col min="15383" max="15383" width="1.28515625" style="18" customWidth="1"/>
    <col min="15384" max="15384" width="7.7109375" style="18" customWidth="1"/>
    <col min="15385" max="15385" width="1.28515625" style="18" customWidth="1"/>
    <col min="15386" max="15386" width="0.42578125" style="18" customWidth="1"/>
    <col min="15387" max="15387" width="1.5703125" style="18" customWidth="1"/>
    <col min="15388" max="15388" width="4.85546875" style="18" customWidth="1"/>
    <col min="15389" max="15389" width="2.140625" style="18" customWidth="1"/>
    <col min="15390" max="15390" width="1.5703125" style="18" customWidth="1"/>
    <col min="15391" max="15392" width="2.5703125" style="18" customWidth="1"/>
    <col min="15393" max="15394" width="1.5703125" style="18" customWidth="1"/>
    <col min="15395" max="15395" width="2.85546875" style="18" customWidth="1"/>
    <col min="15396" max="15396" width="1.140625" style="18" customWidth="1"/>
    <col min="15397" max="15397" width="0.140625" style="18" customWidth="1"/>
    <col min="15398" max="15398" width="8.85546875" style="18" customWidth="1"/>
    <col min="15399" max="15399" width="0.140625" style="18" customWidth="1"/>
    <col min="15400" max="15400" width="3.5703125" style="18" customWidth="1"/>
    <col min="15401" max="15401" width="5.42578125" style="18" customWidth="1"/>
    <col min="15402" max="15402" width="0.140625" style="18" customWidth="1"/>
    <col min="15403" max="15403" width="8.85546875" style="18" customWidth="1"/>
    <col min="15404" max="15404" width="0.140625" style="18" customWidth="1"/>
    <col min="15405" max="15405" width="0.7109375" style="18" customWidth="1"/>
    <col min="15406" max="15406" width="8.28515625" style="18" customWidth="1"/>
    <col min="15407" max="15407" width="6.7109375" style="18" customWidth="1"/>
    <col min="15408" max="15409" width="0.140625" style="18" customWidth="1"/>
    <col min="15410" max="15410" width="15.28515625" style="18" customWidth="1"/>
    <col min="15411" max="15411" width="0.42578125" style="18" customWidth="1"/>
    <col min="15412" max="15412" width="15.28515625" style="18" customWidth="1"/>
    <col min="15413" max="15616" width="9.140625" style="18"/>
    <col min="15617" max="15617" width="1.5703125" style="18" customWidth="1"/>
    <col min="15618" max="15618" width="0.5703125" style="18" customWidth="1"/>
    <col min="15619" max="15619" width="0.140625" style="18" customWidth="1"/>
    <col min="15620" max="15620" width="1.85546875" style="18" customWidth="1"/>
    <col min="15621" max="15621" width="2.28515625" style="18" customWidth="1"/>
    <col min="15622" max="15622" width="1.42578125" style="18" customWidth="1"/>
    <col min="15623" max="15623" width="5.5703125" style="18" customWidth="1"/>
    <col min="15624" max="15624" width="6.42578125" style="18" customWidth="1"/>
    <col min="15625" max="15625" width="9.42578125" style="18" customWidth="1"/>
    <col min="15626" max="15626" width="1.42578125" style="18" customWidth="1"/>
    <col min="15627" max="15627" width="7.28515625" style="18" customWidth="1"/>
    <col min="15628" max="15628" width="7.140625" style="18" customWidth="1"/>
    <col min="15629" max="15629" width="0.42578125" style="18" customWidth="1"/>
    <col min="15630" max="15630" width="1.5703125" style="18" customWidth="1"/>
    <col min="15631" max="15631" width="6.5703125" style="18" customWidth="1"/>
    <col min="15632" max="15632" width="0.5703125" style="18" customWidth="1"/>
    <col min="15633" max="15633" width="2.85546875" style="18" customWidth="1"/>
    <col min="15634" max="15634" width="6.140625" style="18" customWidth="1"/>
    <col min="15635" max="15635" width="2" style="18" customWidth="1"/>
    <col min="15636" max="15636" width="2.140625" style="18" customWidth="1"/>
    <col min="15637" max="15637" width="0.5703125" style="18" customWidth="1"/>
    <col min="15638" max="15638" width="3" style="18" customWidth="1"/>
    <col min="15639" max="15639" width="1.28515625" style="18" customWidth="1"/>
    <col min="15640" max="15640" width="7.7109375" style="18" customWidth="1"/>
    <col min="15641" max="15641" width="1.28515625" style="18" customWidth="1"/>
    <col min="15642" max="15642" width="0.42578125" style="18" customWidth="1"/>
    <col min="15643" max="15643" width="1.5703125" style="18" customWidth="1"/>
    <col min="15644" max="15644" width="4.85546875" style="18" customWidth="1"/>
    <col min="15645" max="15645" width="2.140625" style="18" customWidth="1"/>
    <col min="15646" max="15646" width="1.5703125" style="18" customWidth="1"/>
    <col min="15647" max="15648" width="2.5703125" style="18" customWidth="1"/>
    <col min="15649" max="15650" width="1.5703125" style="18" customWidth="1"/>
    <col min="15651" max="15651" width="2.85546875" style="18" customWidth="1"/>
    <col min="15652" max="15652" width="1.140625" style="18" customWidth="1"/>
    <col min="15653" max="15653" width="0.140625" style="18" customWidth="1"/>
    <col min="15654" max="15654" width="8.85546875" style="18" customWidth="1"/>
    <col min="15655" max="15655" width="0.140625" style="18" customWidth="1"/>
    <col min="15656" max="15656" width="3.5703125" style="18" customWidth="1"/>
    <col min="15657" max="15657" width="5.42578125" style="18" customWidth="1"/>
    <col min="15658" max="15658" width="0.140625" style="18" customWidth="1"/>
    <col min="15659" max="15659" width="8.85546875" style="18" customWidth="1"/>
    <col min="15660" max="15660" width="0.140625" style="18" customWidth="1"/>
    <col min="15661" max="15661" width="0.7109375" style="18" customWidth="1"/>
    <col min="15662" max="15662" width="8.28515625" style="18" customWidth="1"/>
    <col min="15663" max="15663" width="6.7109375" style="18" customWidth="1"/>
    <col min="15664" max="15665" width="0.140625" style="18" customWidth="1"/>
    <col min="15666" max="15666" width="15.28515625" style="18" customWidth="1"/>
    <col min="15667" max="15667" width="0.42578125" style="18" customWidth="1"/>
    <col min="15668" max="15668" width="15.28515625" style="18" customWidth="1"/>
    <col min="15669" max="15872" width="9.140625" style="18"/>
    <col min="15873" max="15873" width="1.5703125" style="18" customWidth="1"/>
    <col min="15874" max="15874" width="0.5703125" style="18" customWidth="1"/>
    <col min="15875" max="15875" width="0.140625" style="18" customWidth="1"/>
    <col min="15876" max="15876" width="1.85546875" style="18" customWidth="1"/>
    <col min="15877" max="15877" width="2.28515625" style="18" customWidth="1"/>
    <col min="15878" max="15878" width="1.42578125" style="18" customWidth="1"/>
    <col min="15879" max="15879" width="5.5703125" style="18" customWidth="1"/>
    <col min="15880" max="15880" width="6.42578125" style="18" customWidth="1"/>
    <col min="15881" max="15881" width="9.42578125" style="18" customWidth="1"/>
    <col min="15882" max="15882" width="1.42578125" style="18" customWidth="1"/>
    <col min="15883" max="15883" width="7.28515625" style="18" customWidth="1"/>
    <col min="15884" max="15884" width="7.140625" style="18" customWidth="1"/>
    <col min="15885" max="15885" width="0.42578125" style="18" customWidth="1"/>
    <col min="15886" max="15886" width="1.5703125" style="18" customWidth="1"/>
    <col min="15887" max="15887" width="6.5703125" style="18" customWidth="1"/>
    <col min="15888" max="15888" width="0.5703125" style="18" customWidth="1"/>
    <col min="15889" max="15889" width="2.85546875" style="18" customWidth="1"/>
    <col min="15890" max="15890" width="6.140625" style="18" customWidth="1"/>
    <col min="15891" max="15891" width="2" style="18" customWidth="1"/>
    <col min="15892" max="15892" width="2.140625" style="18" customWidth="1"/>
    <col min="15893" max="15893" width="0.5703125" style="18" customWidth="1"/>
    <col min="15894" max="15894" width="3" style="18" customWidth="1"/>
    <col min="15895" max="15895" width="1.28515625" style="18" customWidth="1"/>
    <col min="15896" max="15896" width="7.7109375" style="18" customWidth="1"/>
    <col min="15897" max="15897" width="1.28515625" style="18" customWidth="1"/>
    <col min="15898" max="15898" width="0.42578125" style="18" customWidth="1"/>
    <col min="15899" max="15899" width="1.5703125" style="18" customWidth="1"/>
    <col min="15900" max="15900" width="4.85546875" style="18" customWidth="1"/>
    <col min="15901" max="15901" width="2.140625" style="18" customWidth="1"/>
    <col min="15902" max="15902" width="1.5703125" style="18" customWidth="1"/>
    <col min="15903" max="15904" width="2.5703125" style="18" customWidth="1"/>
    <col min="15905" max="15906" width="1.5703125" style="18" customWidth="1"/>
    <col min="15907" max="15907" width="2.85546875" style="18" customWidth="1"/>
    <col min="15908" max="15908" width="1.140625" style="18" customWidth="1"/>
    <col min="15909" max="15909" width="0.140625" style="18" customWidth="1"/>
    <col min="15910" max="15910" width="8.85546875" style="18" customWidth="1"/>
    <col min="15911" max="15911" width="0.140625" style="18" customWidth="1"/>
    <col min="15912" max="15912" width="3.5703125" style="18" customWidth="1"/>
    <col min="15913" max="15913" width="5.42578125" style="18" customWidth="1"/>
    <col min="15914" max="15914" width="0.140625" style="18" customWidth="1"/>
    <col min="15915" max="15915" width="8.85546875" style="18" customWidth="1"/>
    <col min="15916" max="15916" width="0.140625" style="18" customWidth="1"/>
    <col min="15917" max="15917" width="0.7109375" style="18" customWidth="1"/>
    <col min="15918" max="15918" width="8.28515625" style="18" customWidth="1"/>
    <col min="15919" max="15919" width="6.7109375" style="18" customWidth="1"/>
    <col min="15920" max="15921" width="0.140625" style="18" customWidth="1"/>
    <col min="15922" max="15922" width="15.28515625" style="18" customWidth="1"/>
    <col min="15923" max="15923" width="0.42578125" style="18" customWidth="1"/>
    <col min="15924" max="15924" width="15.28515625" style="18" customWidth="1"/>
    <col min="15925" max="16128" width="9.140625" style="18"/>
    <col min="16129" max="16129" width="1.5703125" style="18" customWidth="1"/>
    <col min="16130" max="16130" width="0.5703125" style="18" customWidth="1"/>
    <col min="16131" max="16131" width="0.140625" style="18" customWidth="1"/>
    <col min="16132" max="16132" width="1.85546875" style="18" customWidth="1"/>
    <col min="16133" max="16133" width="2.28515625" style="18" customWidth="1"/>
    <col min="16134" max="16134" width="1.42578125" style="18" customWidth="1"/>
    <col min="16135" max="16135" width="5.5703125" style="18" customWidth="1"/>
    <col min="16136" max="16136" width="6.42578125" style="18" customWidth="1"/>
    <col min="16137" max="16137" width="9.42578125" style="18" customWidth="1"/>
    <col min="16138" max="16138" width="1.42578125" style="18" customWidth="1"/>
    <col min="16139" max="16139" width="7.28515625" style="18" customWidth="1"/>
    <col min="16140" max="16140" width="7.140625" style="18" customWidth="1"/>
    <col min="16141" max="16141" width="0.42578125" style="18" customWidth="1"/>
    <col min="16142" max="16142" width="1.5703125" style="18" customWidth="1"/>
    <col min="16143" max="16143" width="6.5703125" style="18" customWidth="1"/>
    <col min="16144" max="16144" width="0.5703125" style="18" customWidth="1"/>
    <col min="16145" max="16145" width="2.85546875" style="18" customWidth="1"/>
    <col min="16146" max="16146" width="6.140625" style="18" customWidth="1"/>
    <col min="16147" max="16147" width="2" style="18" customWidth="1"/>
    <col min="16148" max="16148" width="2.140625" style="18" customWidth="1"/>
    <col min="16149" max="16149" width="0.5703125" style="18" customWidth="1"/>
    <col min="16150" max="16150" width="3" style="18" customWidth="1"/>
    <col min="16151" max="16151" width="1.28515625" style="18" customWidth="1"/>
    <col min="16152" max="16152" width="7.7109375" style="18" customWidth="1"/>
    <col min="16153" max="16153" width="1.28515625" style="18" customWidth="1"/>
    <col min="16154" max="16154" width="0.42578125" style="18" customWidth="1"/>
    <col min="16155" max="16155" width="1.5703125" style="18" customWidth="1"/>
    <col min="16156" max="16156" width="4.85546875" style="18" customWidth="1"/>
    <col min="16157" max="16157" width="2.140625" style="18" customWidth="1"/>
    <col min="16158" max="16158" width="1.5703125" style="18" customWidth="1"/>
    <col min="16159" max="16160" width="2.5703125" style="18" customWidth="1"/>
    <col min="16161" max="16162" width="1.5703125" style="18" customWidth="1"/>
    <col min="16163" max="16163" width="2.85546875" style="18" customWidth="1"/>
    <col min="16164" max="16164" width="1.140625" style="18" customWidth="1"/>
    <col min="16165" max="16165" width="0.140625" style="18" customWidth="1"/>
    <col min="16166" max="16166" width="8.85546875" style="18" customWidth="1"/>
    <col min="16167" max="16167" width="0.140625" style="18" customWidth="1"/>
    <col min="16168" max="16168" width="3.5703125" style="18" customWidth="1"/>
    <col min="16169" max="16169" width="5.42578125" style="18" customWidth="1"/>
    <col min="16170" max="16170" width="0.140625" style="18" customWidth="1"/>
    <col min="16171" max="16171" width="8.85546875" style="18" customWidth="1"/>
    <col min="16172" max="16172" width="0.140625" style="18" customWidth="1"/>
    <col min="16173" max="16173" width="0.7109375" style="18" customWidth="1"/>
    <col min="16174" max="16174" width="8.28515625" style="18" customWidth="1"/>
    <col min="16175" max="16175" width="6.7109375" style="18" customWidth="1"/>
    <col min="16176" max="16177" width="0.140625" style="18" customWidth="1"/>
    <col min="16178" max="16178" width="15.28515625" style="18" customWidth="1"/>
    <col min="16179" max="16179" width="0.42578125" style="18" customWidth="1"/>
    <col min="16180" max="16180" width="15.28515625" style="18" customWidth="1"/>
    <col min="16181" max="16384" width="9.140625" style="18"/>
  </cols>
  <sheetData>
    <row r="1" spans="6:47" ht="11.25" customHeight="1" x14ac:dyDescent="0.2">
      <c r="AL1" s="421" t="s">
        <v>433</v>
      </c>
      <c r="AM1" s="421"/>
      <c r="AN1" s="421"/>
      <c r="AO1" s="421"/>
      <c r="AP1" s="421"/>
      <c r="AQ1" s="421"/>
      <c r="AR1" s="421"/>
      <c r="AS1" s="421"/>
      <c r="AT1" s="421"/>
      <c r="AU1" s="421"/>
    </row>
    <row r="2" spans="6:47" ht="11.25" customHeight="1" x14ac:dyDescent="0.2">
      <c r="AL2" s="483"/>
      <c r="AM2" s="483"/>
      <c r="AN2" s="483"/>
      <c r="AO2" s="483"/>
      <c r="AP2" s="483"/>
      <c r="AQ2" s="483"/>
      <c r="AR2" s="483"/>
      <c r="AS2" s="483"/>
      <c r="AT2" s="483"/>
      <c r="AU2" s="483"/>
    </row>
    <row r="3" spans="6:47" ht="11.25" customHeight="1" x14ac:dyDescent="0.2">
      <c r="AL3" s="483"/>
      <c r="AM3" s="483"/>
      <c r="AN3" s="483"/>
      <c r="AO3" s="483"/>
      <c r="AP3" s="483"/>
      <c r="AQ3" s="483"/>
      <c r="AR3" s="483"/>
      <c r="AS3" s="483"/>
      <c r="AT3" s="483"/>
      <c r="AU3" s="483"/>
    </row>
    <row r="4" spans="6:47" ht="19.5" customHeight="1" x14ac:dyDescent="0.2">
      <c r="AL4" s="483"/>
      <c r="AM4" s="483"/>
      <c r="AN4" s="483"/>
      <c r="AO4" s="483"/>
      <c r="AP4" s="483"/>
      <c r="AQ4" s="483"/>
      <c r="AR4" s="483"/>
      <c r="AS4" s="483"/>
      <c r="AT4" s="483"/>
      <c r="AU4" s="483"/>
    </row>
    <row r="5" spans="6:47" ht="45" customHeight="1" x14ac:dyDescent="0.2">
      <c r="AL5" s="421" t="s">
        <v>434</v>
      </c>
      <c r="AM5" s="421"/>
      <c r="AN5" s="421"/>
      <c r="AO5" s="421"/>
      <c r="AP5" s="421"/>
      <c r="AQ5" s="421"/>
      <c r="AR5" s="421"/>
      <c r="AS5" s="421"/>
      <c r="AT5" s="421"/>
      <c r="AU5" s="421"/>
    </row>
    <row r="6" spans="6:47" ht="11.25" customHeight="1" x14ac:dyDescent="0.2">
      <c r="AQ6" s="72" t="s">
        <v>8</v>
      </c>
      <c r="AR6" s="72"/>
    </row>
    <row r="7" spans="6:47" ht="15" customHeight="1" x14ac:dyDescent="0.25">
      <c r="G7" s="423" t="s">
        <v>435</v>
      </c>
      <c r="H7" s="423"/>
      <c r="I7" s="423"/>
      <c r="J7" s="423"/>
      <c r="K7" s="423"/>
      <c r="L7" s="423"/>
      <c r="M7" s="423"/>
      <c r="N7" s="423"/>
      <c r="O7" s="484" t="s">
        <v>664</v>
      </c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</row>
    <row r="8" spans="6:47" ht="11.25" customHeight="1" x14ac:dyDescent="0.2"/>
    <row r="9" spans="6:47" ht="12" customHeight="1" x14ac:dyDescent="0.2">
      <c r="F9" s="46" t="s">
        <v>10</v>
      </c>
      <c r="G9" s="46"/>
      <c r="H9" s="46"/>
      <c r="I9" s="46"/>
      <c r="J9" s="46"/>
      <c r="K9" s="46" t="s">
        <v>436</v>
      </c>
      <c r="L9" s="46"/>
    </row>
    <row r="10" spans="6:47" ht="11.25" customHeight="1" x14ac:dyDescent="0.2"/>
    <row r="11" spans="6:47" ht="12" customHeight="1" x14ac:dyDescent="0.2">
      <c r="F11" s="46" t="s">
        <v>12</v>
      </c>
      <c r="G11" s="46"/>
      <c r="H11" s="46"/>
      <c r="I11" s="46"/>
      <c r="J11" s="46"/>
      <c r="K11" s="46" t="s">
        <v>289</v>
      </c>
      <c r="L11" s="46"/>
    </row>
    <row r="12" spans="6:47" ht="11.25" customHeight="1" x14ac:dyDescent="0.2"/>
    <row r="13" spans="6:47" ht="12" customHeight="1" x14ac:dyDescent="0.2">
      <c r="F13" s="46" t="s">
        <v>13</v>
      </c>
      <c r="G13" s="46"/>
      <c r="H13" s="46"/>
      <c r="I13" s="46"/>
      <c r="J13" s="46"/>
      <c r="K13" s="425" t="s">
        <v>297</v>
      </c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</row>
    <row r="14" spans="6:47" ht="11.25" customHeight="1" x14ac:dyDescent="0.2"/>
    <row r="15" spans="6:47" ht="12" customHeight="1" x14ac:dyDescent="0.2">
      <c r="F15" s="46" t="s">
        <v>298</v>
      </c>
      <c r="G15" s="46"/>
      <c r="H15" s="46"/>
      <c r="I15" s="46"/>
      <c r="J15" s="46"/>
      <c r="K15" s="425" t="s">
        <v>437</v>
      </c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</row>
    <row r="16" spans="6:47" ht="11.25" customHeight="1" x14ac:dyDescent="0.2"/>
    <row r="17" spans="3:52" ht="12" customHeight="1" x14ac:dyDescent="0.2">
      <c r="F17" s="46" t="s">
        <v>301</v>
      </c>
      <c r="G17" s="46"/>
      <c r="H17" s="46"/>
      <c r="I17" s="46"/>
      <c r="J17" s="46"/>
      <c r="K17" s="46" t="s">
        <v>438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3:52" ht="11.25" customHeight="1" x14ac:dyDescent="0.2"/>
    <row r="19" spans="3:52" ht="12" customHeight="1" x14ac:dyDescent="0.2">
      <c r="F19" s="425" t="s">
        <v>439</v>
      </c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</row>
    <row r="20" spans="3:52" ht="12" customHeight="1" x14ac:dyDescent="0.2">
      <c r="C20" s="425" t="s">
        <v>440</v>
      </c>
      <c r="D20" s="425"/>
      <c r="E20" s="425"/>
      <c r="F20" s="425"/>
      <c r="G20" s="425"/>
      <c r="H20" s="425"/>
      <c r="I20" s="425"/>
      <c r="J20" s="425"/>
      <c r="K20" s="425"/>
      <c r="L20" s="425"/>
    </row>
    <row r="21" spans="3:52" ht="11.25" customHeight="1" x14ac:dyDescent="0.2"/>
    <row r="22" spans="3:52" ht="12" customHeight="1" x14ac:dyDescent="0.2">
      <c r="F22" s="46" t="s">
        <v>304</v>
      </c>
      <c r="G22" s="46"/>
      <c r="H22" s="46"/>
      <c r="I22" s="46"/>
      <c r="J22" s="46"/>
    </row>
    <row r="23" spans="3:52" ht="12" customHeight="1" x14ac:dyDescent="0.2">
      <c r="F23" s="492" t="s">
        <v>22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</row>
    <row r="24" spans="3:52" ht="11.25" customHeight="1" x14ac:dyDescent="0.2"/>
    <row r="25" spans="3:52" ht="15" customHeight="1" x14ac:dyDescent="0.2">
      <c r="F25" s="493" t="s">
        <v>651</v>
      </c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</row>
    <row r="26" spans="3:52" ht="11.25" customHeight="1" thickBot="1" x14ac:dyDescent="0.25">
      <c r="AW26" s="73" t="s">
        <v>305</v>
      </c>
      <c r="AX26" s="73"/>
      <c r="AY26" s="73"/>
    </row>
    <row r="27" spans="3:52" ht="12.75" customHeight="1" thickBot="1" x14ac:dyDescent="0.25">
      <c r="D27" s="494" t="s">
        <v>441</v>
      </c>
      <c r="E27" s="494"/>
      <c r="F27" s="494"/>
      <c r="G27" s="494"/>
      <c r="H27" s="494"/>
      <c r="I27" s="494"/>
      <c r="J27" s="494"/>
      <c r="K27" s="494"/>
      <c r="L27" s="494"/>
      <c r="M27" s="494"/>
      <c r="N27" s="497" t="s">
        <v>306</v>
      </c>
      <c r="O27" s="497"/>
      <c r="P27" s="500" t="s">
        <v>442</v>
      </c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485" t="s">
        <v>443</v>
      </c>
      <c r="AY27" s="487" t="s">
        <v>444</v>
      </c>
      <c r="AZ27" s="487"/>
    </row>
    <row r="28" spans="3:52" s="74" customFormat="1" ht="45.75" customHeight="1" x14ac:dyDescent="0.2">
      <c r="D28" s="495"/>
      <c r="E28" s="496"/>
      <c r="F28" s="496"/>
      <c r="G28" s="496"/>
      <c r="H28" s="496"/>
      <c r="I28" s="496"/>
      <c r="J28" s="496"/>
      <c r="K28" s="496"/>
      <c r="L28" s="496"/>
      <c r="M28" s="496"/>
      <c r="N28" s="498"/>
      <c r="O28" s="499"/>
      <c r="P28" s="490" t="s">
        <v>445</v>
      </c>
      <c r="Q28" s="490"/>
      <c r="R28" s="490"/>
      <c r="S28" s="490"/>
      <c r="T28" s="490"/>
      <c r="U28" s="490"/>
      <c r="V28" s="490" t="s">
        <v>446</v>
      </c>
      <c r="W28" s="490"/>
      <c r="X28" s="490"/>
      <c r="Y28" s="490"/>
      <c r="Z28" s="490"/>
      <c r="AA28" s="490"/>
      <c r="AB28" s="490" t="s">
        <v>447</v>
      </c>
      <c r="AC28" s="490"/>
      <c r="AD28" s="490"/>
      <c r="AE28" s="490"/>
      <c r="AF28" s="490"/>
      <c r="AG28" s="490"/>
      <c r="AH28" s="490" t="s">
        <v>448</v>
      </c>
      <c r="AI28" s="490"/>
      <c r="AJ28" s="490"/>
      <c r="AK28" s="490"/>
      <c r="AL28" s="490"/>
      <c r="AM28" s="490"/>
      <c r="AN28" s="490"/>
      <c r="AO28" s="490" t="s">
        <v>449</v>
      </c>
      <c r="AP28" s="490"/>
      <c r="AQ28" s="490"/>
      <c r="AR28" s="490"/>
      <c r="AS28" s="490"/>
      <c r="AT28" s="491" t="s">
        <v>450</v>
      </c>
      <c r="AU28" s="491"/>
      <c r="AV28" s="491"/>
      <c r="AW28" s="491"/>
      <c r="AX28" s="486"/>
      <c r="AY28" s="488"/>
      <c r="AZ28" s="489"/>
    </row>
    <row r="29" spans="3:52" ht="11.25" customHeight="1" x14ac:dyDescent="0.2">
      <c r="D29" s="509" t="s">
        <v>307</v>
      </c>
      <c r="E29" s="509"/>
      <c r="F29" s="509"/>
      <c r="G29" s="509"/>
      <c r="H29" s="509"/>
      <c r="I29" s="509"/>
      <c r="J29" s="509"/>
      <c r="K29" s="509"/>
      <c r="L29" s="509"/>
      <c r="M29" s="509"/>
      <c r="N29" s="510" t="s">
        <v>308</v>
      </c>
      <c r="O29" s="510"/>
      <c r="P29" s="510" t="s">
        <v>309</v>
      </c>
      <c r="Q29" s="510"/>
      <c r="R29" s="510"/>
      <c r="S29" s="510"/>
      <c r="T29" s="510"/>
      <c r="U29" s="510"/>
      <c r="V29" s="510" t="s">
        <v>310</v>
      </c>
      <c r="W29" s="510"/>
      <c r="X29" s="510"/>
      <c r="Y29" s="510"/>
      <c r="Z29" s="510"/>
      <c r="AA29" s="510"/>
      <c r="AB29" s="501" t="s">
        <v>451</v>
      </c>
      <c r="AC29" s="501"/>
      <c r="AD29" s="501"/>
      <c r="AE29" s="501"/>
      <c r="AF29" s="501"/>
      <c r="AG29" s="501"/>
      <c r="AH29" s="501" t="s">
        <v>452</v>
      </c>
      <c r="AI29" s="501"/>
      <c r="AJ29" s="501"/>
      <c r="AK29" s="501"/>
      <c r="AL29" s="501"/>
      <c r="AM29" s="501"/>
      <c r="AN29" s="501"/>
      <c r="AO29" s="501" t="s">
        <v>453</v>
      </c>
      <c r="AP29" s="501"/>
      <c r="AQ29" s="501"/>
      <c r="AR29" s="501"/>
      <c r="AS29" s="501"/>
      <c r="AT29" s="501" t="s">
        <v>454</v>
      </c>
      <c r="AU29" s="501"/>
      <c r="AV29" s="501"/>
      <c r="AW29" s="501"/>
      <c r="AX29" s="75" t="s">
        <v>455</v>
      </c>
      <c r="AY29" s="502" t="s">
        <v>456</v>
      </c>
      <c r="AZ29" s="502"/>
    </row>
    <row r="30" spans="3:52" ht="12" customHeight="1" x14ac:dyDescent="0.2">
      <c r="D30" s="503" t="s">
        <v>457</v>
      </c>
      <c r="E30" s="503"/>
      <c r="F30" s="503"/>
      <c r="G30" s="503"/>
      <c r="H30" s="503"/>
      <c r="I30" s="503"/>
      <c r="J30" s="503"/>
      <c r="K30" s="503"/>
      <c r="L30" s="503"/>
      <c r="M30" s="503"/>
      <c r="N30" s="504" t="s">
        <v>313</v>
      </c>
      <c r="O30" s="504"/>
      <c r="P30" s="505">
        <v>130000</v>
      </c>
      <c r="Q30" s="505"/>
      <c r="R30" s="505"/>
      <c r="S30" s="505"/>
      <c r="T30" s="505"/>
      <c r="U30" s="505"/>
      <c r="V30" s="506" t="s">
        <v>32</v>
      </c>
      <c r="W30" s="506"/>
      <c r="X30" s="506"/>
      <c r="Y30" s="506"/>
      <c r="Z30" s="506"/>
      <c r="AA30" s="506"/>
      <c r="AB30" s="507">
        <v>0</v>
      </c>
      <c r="AC30" s="507"/>
      <c r="AD30" s="507"/>
      <c r="AE30" s="507"/>
      <c r="AF30" s="507"/>
      <c r="AG30" s="507"/>
      <c r="AH30" s="508">
        <v>0</v>
      </c>
      <c r="AI30" s="508"/>
      <c r="AJ30" s="508"/>
      <c r="AK30" s="508"/>
      <c r="AL30" s="508"/>
      <c r="AM30" s="508"/>
      <c r="AN30" s="508"/>
      <c r="AO30" s="508">
        <v>-32779</v>
      </c>
      <c r="AP30" s="508"/>
      <c r="AQ30" s="508"/>
      <c r="AR30" s="508"/>
      <c r="AS30" s="508"/>
      <c r="AT30" s="508">
        <v>0</v>
      </c>
      <c r="AU30" s="508"/>
      <c r="AV30" s="508"/>
      <c r="AW30" s="508"/>
      <c r="AX30" s="76">
        <v>0</v>
      </c>
      <c r="AY30" s="511">
        <f>SUM(P30:AX30)</f>
        <v>97221</v>
      </c>
      <c r="AZ30" s="511"/>
    </row>
    <row r="31" spans="3:52" ht="12" customHeight="1" x14ac:dyDescent="0.2">
      <c r="D31" s="512" t="s">
        <v>458</v>
      </c>
      <c r="E31" s="512"/>
      <c r="F31" s="512"/>
      <c r="G31" s="512"/>
      <c r="H31" s="512"/>
      <c r="I31" s="512"/>
      <c r="J31" s="512"/>
      <c r="K31" s="512"/>
      <c r="L31" s="512"/>
      <c r="M31" s="512"/>
      <c r="N31" s="504" t="s">
        <v>315</v>
      </c>
      <c r="O31" s="504"/>
      <c r="P31" s="505" t="s">
        <v>32</v>
      </c>
      <c r="Q31" s="505"/>
      <c r="R31" s="505"/>
      <c r="S31" s="505"/>
      <c r="T31" s="505"/>
      <c r="U31" s="505"/>
      <c r="V31" s="506" t="s">
        <v>32</v>
      </c>
      <c r="W31" s="506"/>
      <c r="X31" s="506"/>
      <c r="Y31" s="506"/>
      <c r="Z31" s="506"/>
      <c r="AA31" s="506"/>
      <c r="AB31" s="506" t="s">
        <v>32</v>
      </c>
      <c r="AC31" s="506"/>
      <c r="AD31" s="506"/>
      <c r="AE31" s="506"/>
      <c r="AF31" s="506"/>
      <c r="AG31" s="506"/>
      <c r="AH31" s="508">
        <v>0</v>
      </c>
      <c r="AI31" s="508"/>
      <c r="AJ31" s="508"/>
      <c r="AK31" s="508"/>
      <c r="AL31" s="508"/>
      <c r="AM31" s="508"/>
      <c r="AN31" s="508"/>
      <c r="AO31" s="508">
        <v>0</v>
      </c>
      <c r="AP31" s="508"/>
      <c r="AQ31" s="508"/>
      <c r="AR31" s="508"/>
      <c r="AS31" s="508"/>
      <c r="AT31" s="508">
        <v>0</v>
      </c>
      <c r="AU31" s="508"/>
      <c r="AV31" s="508"/>
      <c r="AW31" s="508"/>
      <c r="AX31" s="76">
        <v>0</v>
      </c>
      <c r="AY31" s="511">
        <v>0</v>
      </c>
      <c r="AZ31" s="511"/>
    </row>
    <row r="32" spans="3:52" ht="12" customHeight="1" x14ac:dyDescent="0.2">
      <c r="D32" s="513" t="s">
        <v>459</v>
      </c>
      <c r="E32" s="513"/>
      <c r="F32" s="513"/>
      <c r="G32" s="513"/>
      <c r="H32" s="513"/>
      <c r="I32" s="513"/>
      <c r="J32" s="513"/>
      <c r="K32" s="513"/>
      <c r="L32" s="513"/>
      <c r="M32" s="513"/>
      <c r="N32" s="514" t="s">
        <v>408</v>
      </c>
      <c r="O32" s="514"/>
      <c r="P32" s="515">
        <v>130000</v>
      </c>
      <c r="Q32" s="515"/>
      <c r="R32" s="515"/>
      <c r="S32" s="515"/>
      <c r="T32" s="515"/>
      <c r="U32" s="515"/>
      <c r="V32" s="516" t="s">
        <v>32</v>
      </c>
      <c r="W32" s="516"/>
      <c r="X32" s="516"/>
      <c r="Y32" s="516"/>
      <c r="Z32" s="516"/>
      <c r="AA32" s="516"/>
      <c r="AB32" s="516" t="s">
        <v>32</v>
      </c>
      <c r="AC32" s="516"/>
      <c r="AD32" s="516"/>
      <c r="AE32" s="516"/>
      <c r="AF32" s="516"/>
      <c r="AG32" s="516"/>
      <c r="AH32" s="517">
        <v>0</v>
      </c>
      <c r="AI32" s="517"/>
      <c r="AJ32" s="517"/>
      <c r="AK32" s="517"/>
      <c r="AL32" s="517"/>
      <c r="AM32" s="517"/>
      <c r="AN32" s="517"/>
      <c r="AO32" s="517">
        <v>-32779</v>
      </c>
      <c r="AP32" s="517"/>
      <c r="AQ32" s="517"/>
      <c r="AR32" s="517"/>
      <c r="AS32" s="517"/>
      <c r="AT32" s="517">
        <v>0</v>
      </c>
      <c r="AU32" s="517"/>
      <c r="AV32" s="517"/>
      <c r="AW32" s="517"/>
      <c r="AX32" s="77">
        <v>0</v>
      </c>
      <c r="AY32" s="511">
        <f>SUM(P32:AX32)</f>
        <v>97221</v>
      </c>
      <c r="AZ32" s="511"/>
    </row>
    <row r="33" spans="4:52" ht="23.25" customHeight="1" x14ac:dyDescent="0.2">
      <c r="D33" s="526" t="s">
        <v>460</v>
      </c>
      <c r="E33" s="526"/>
      <c r="F33" s="526"/>
      <c r="G33" s="526"/>
      <c r="H33" s="526"/>
      <c r="I33" s="526"/>
      <c r="J33" s="526"/>
      <c r="K33" s="526"/>
      <c r="L33" s="526"/>
      <c r="M33" s="526"/>
      <c r="N33" s="527" t="s">
        <v>461</v>
      </c>
      <c r="O33" s="527"/>
      <c r="P33" s="528" t="s">
        <v>32</v>
      </c>
      <c r="Q33" s="528"/>
      <c r="R33" s="528"/>
      <c r="S33" s="528"/>
      <c r="T33" s="528"/>
      <c r="U33" s="528"/>
      <c r="V33" s="528" t="s">
        <v>32</v>
      </c>
      <c r="W33" s="528"/>
      <c r="X33" s="528"/>
      <c r="Y33" s="528"/>
      <c r="Z33" s="528"/>
      <c r="AA33" s="528"/>
      <c r="AB33" s="528" t="s">
        <v>32</v>
      </c>
      <c r="AC33" s="528"/>
      <c r="AD33" s="528"/>
      <c r="AE33" s="528"/>
      <c r="AF33" s="528"/>
      <c r="AG33" s="528"/>
      <c r="AH33" s="521">
        <v>0</v>
      </c>
      <c r="AI33" s="521"/>
      <c r="AJ33" s="521"/>
      <c r="AK33" s="521"/>
      <c r="AL33" s="521"/>
      <c r="AM33" s="521"/>
      <c r="AN33" s="521"/>
      <c r="AO33" s="518">
        <v>-32779</v>
      </c>
      <c r="AP33" s="519"/>
      <c r="AQ33" s="519"/>
      <c r="AR33" s="519"/>
      <c r="AS33" s="520"/>
      <c r="AT33" s="521">
        <v>0</v>
      </c>
      <c r="AU33" s="521"/>
      <c r="AV33" s="521"/>
      <c r="AW33" s="521"/>
      <c r="AX33" s="78">
        <v>0</v>
      </c>
      <c r="AY33" s="522">
        <f>SUM(P33:AX33)</f>
        <v>-32779</v>
      </c>
      <c r="AZ33" s="522"/>
    </row>
    <row r="34" spans="4:52" ht="12" customHeight="1" x14ac:dyDescent="0.2">
      <c r="D34" s="513" t="s">
        <v>462</v>
      </c>
      <c r="E34" s="513"/>
      <c r="F34" s="513"/>
      <c r="G34" s="513"/>
      <c r="H34" s="513"/>
      <c r="I34" s="513"/>
      <c r="J34" s="513"/>
      <c r="K34" s="513"/>
      <c r="L34" s="513"/>
      <c r="M34" s="513"/>
      <c r="N34" s="523" t="s">
        <v>463</v>
      </c>
      <c r="O34" s="523"/>
      <c r="P34" s="506" t="s">
        <v>32</v>
      </c>
      <c r="Q34" s="506"/>
      <c r="R34" s="506"/>
      <c r="S34" s="506"/>
      <c r="T34" s="506"/>
      <c r="U34" s="506"/>
      <c r="V34" s="506" t="s">
        <v>32</v>
      </c>
      <c r="W34" s="506"/>
      <c r="X34" s="506"/>
      <c r="Y34" s="506"/>
      <c r="Z34" s="506"/>
      <c r="AA34" s="506"/>
      <c r="AB34" s="506" t="s">
        <v>32</v>
      </c>
      <c r="AC34" s="506"/>
      <c r="AD34" s="506"/>
      <c r="AE34" s="506"/>
      <c r="AF34" s="506"/>
      <c r="AG34" s="506"/>
      <c r="AH34" s="508">
        <v>0</v>
      </c>
      <c r="AI34" s="508"/>
      <c r="AJ34" s="508"/>
      <c r="AK34" s="508"/>
      <c r="AL34" s="508"/>
      <c r="AM34" s="508"/>
      <c r="AN34" s="508"/>
      <c r="AO34" s="524">
        <v>646403</v>
      </c>
      <c r="AP34" s="439"/>
      <c r="AQ34" s="439"/>
      <c r="AR34" s="439"/>
      <c r="AS34" s="525"/>
      <c r="AT34" s="508">
        <v>0</v>
      </c>
      <c r="AU34" s="508"/>
      <c r="AV34" s="508"/>
      <c r="AW34" s="508"/>
      <c r="AX34" s="76">
        <v>0</v>
      </c>
      <c r="AY34" s="522">
        <f>SUM(P34:AX34)</f>
        <v>646403</v>
      </c>
      <c r="AZ34" s="522"/>
    </row>
    <row r="35" spans="4:52" ht="23.25" customHeight="1" x14ac:dyDescent="0.2">
      <c r="D35" s="503" t="s">
        <v>464</v>
      </c>
      <c r="E35" s="503"/>
      <c r="F35" s="503"/>
      <c r="G35" s="503"/>
      <c r="H35" s="503"/>
      <c r="I35" s="503"/>
      <c r="J35" s="503"/>
      <c r="K35" s="503"/>
      <c r="L35" s="503"/>
      <c r="M35" s="503"/>
      <c r="N35" s="529" t="s">
        <v>465</v>
      </c>
      <c r="O35" s="529"/>
      <c r="P35" s="516" t="s">
        <v>32</v>
      </c>
      <c r="Q35" s="516"/>
      <c r="R35" s="516"/>
      <c r="S35" s="516"/>
      <c r="T35" s="516"/>
      <c r="U35" s="516"/>
      <c r="V35" s="516" t="s">
        <v>32</v>
      </c>
      <c r="W35" s="516"/>
      <c r="X35" s="516"/>
      <c r="Y35" s="516"/>
      <c r="Z35" s="516"/>
      <c r="AA35" s="516"/>
      <c r="AB35" s="530">
        <v>0</v>
      </c>
      <c r="AC35" s="530"/>
      <c r="AD35" s="530"/>
      <c r="AE35" s="530"/>
      <c r="AF35" s="530"/>
      <c r="AG35" s="530"/>
      <c r="AH35" s="517">
        <v>0</v>
      </c>
      <c r="AI35" s="517"/>
      <c r="AJ35" s="517"/>
      <c r="AK35" s="517"/>
      <c r="AL35" s="517"/>
      <c r="AM35" s="517"/>
      <c r="AN35" s="517"/>
      <c r="AO35" s="517">
        <v>0</v>
      </c>
      <c r="AP35" s="517"/>
      <c r="AQ35" s="517"/>
      <c r="AR35" s="517"/>
      <c r="AS35" s="517"/>
      <c r="AT35" s="531" t="s">
        <v>32</v>
      </c>
      <c r="AU35" s="531"/>
      <c r="AV35" s="531"/>
      <c r="AW35" s="531"/>
      <c r="AX35" s="77">
        <v>0</v>
      </c>
      <c r="AY35" s="532">
        <v>0</v>
      </c>
      <c r="AZ35" s="532"/>
    </row>
    <row r="36" spans="4:52" ht="12" customHeight="1" x14ac:dyDescent="0.2">
      <c r="D36" s="513" t="s">
        <v>149</v>
      </c>
      <c r="E36" s="513"/>
      <c r="F36" s="513"/>
      <c r="G36" s="513"/>
      <c r="H36" s="513"/>
      <c r="I36" s="513"/>
      <c r="J36" s="513"/>
      <c r="K36" s="513"/>
      <c r="L36" s="513"/>
      <c r="M36" s="513"/>
      <c r="N36" s="79"/>
      <c r="O36" s="80"/>
      <c r="P36" s="81"/>
      <c r="Q36" s="82"/>
      <c r="R36" s="82"/>
      <c r="S36" s="82"/>
      <c r="T36" s="82"/>
      <c r="U36" s="82"/>
      <c r="V36" s="81"/>
      <c r="W36" s="82"/>
      <c r="X36" s="82"/>
      <c r="Y36" s="82"/>
      <c r="Z36" s="82"/>
      <c r="AA36" s="82"/>
      <c r="AB36" s="81"/>
      <c r="AC36" s="82"/>
      <c r="AD36" s="82"/>
      <c r="AE36" s="82"/>
      <c r="AF36" s="82"/>
      <c r="AG36" s="82"/>
      <c r="AH36" s="81"/>
      <c r="AI36" s="82"/>
      <c r="AJ36" s="82"/>
      <c r="AK36" s="82"/>
      <c r="AL36" s="82"/>
      <c r="AM36" s="82"/>
      <c r="AN36" s="82"/>
      <c r="AO36" s="83"/>
      <c r="AP36" s="84"/>
      <c r="AQ36" s="84"/>
      <c r="AR36" s="84"/>
      <c r="AS36" s="85"/>
      <c r="AT36" s="81"/>
      <c r="AU36" s="82"/>
      <c r="AV36" s="82"/>
      <c r="AW36" s="82"/>
      <c r="AX36" s="81"/>
      <c r="AY36" s="86"/>
      <c r="AZ36" s="87"/>
    </row>
    <row r="37" spans="4:52" ht="45.75" customHeight="1" x14ac:dyDescent="0.2">
      <c r="D37" s="513" t="s">
        <v>466</v>
      </c>
      <c r="E37" s="513"/>
      <c r="F37" s="513"/>
      <c r="G37" s="513"/>
      <c r="H37" s="513"/>
      <c r="I37" s="513"/>
      <c r="J37" s="513"/>
      <c r="K37" s="513"/>
      <c r="L37" s="513"/>
      <c r="M37" s="513"/>
      <c r="N37" s="504" t="s">
        <v>467</v>
      </c>
      <c r="O37" s="504"/>
      <c r="P37" s="505" t="s">
        <v>32</v>
      </c>
      <c r="Q37" s="505"/>
      <c r="R37" s="505"/>
      <c r="S37" s="505"/>
      <c r="T37" s="505"/>
      <c r="U37" s="505"/>
      <c r="V37" s="506" t="s">
        <v>32</v>
      </c>
      <c r="W37" s="506"/>
      <c r="X37" s="506"/>
      <c r="Y37" s="506"/>
      <c r="Z37" s="506"/>
      <c r="AA37" s="506"/>
      <c r="AB37" s="506" t="s">
        <v>32</v>
      </c>
      <c r="AC37" s="506"/>
      <c r="AD37" s="506"/>
      <c r="AE37" s="506"/>
      <c r="AF37" s="506"/>
      <c r="AG37" s="506"/>
      <c r="AH37" s="508">
        <v>0</v>
      </c>
      <c r="AI37" s="508"/>
      <c r="AJ37" s="508"/>
      <c r="AK37" s="508"/>
      <c r="AL37" s="508"/>
      <c r="AM37" s="508"/>
      <c r="AN37" s="508"/>
      <c r="AO37" s="508">
        <v>0</v>
      </c>
      <c r="AP37" s="508"/>
      <c r="AQ37" s="508"/>
      <c r="AR37" s="508"/>
      <c r="AS37" s="508"/>
      <c r="AT37" s="533" t="s">
        <v>32</v>
      </c>
      <c r="AU37" s="533"/>
      <c r="AV37" s="533"/>
      <c r="AW37" s="533"/>
      <c r="AX37" s="76">
        <v>0</v>
      </c>
      <c r="AY37" s="532">
        <v>0</v>
      </c>
      <c r="AZ37" s="532"/>
    </row>
    <row r="38" spans="4:52" ht="45.75" customHeight="1" thickBot="1" x14ac:dyDescent="0.25">
      <c r="D38" s="534" t="s">
        <v>468</v>
      </c>
      <c r="E38" s="534"/>
      <c r="F38" s="534"/>
      <c r="G38" s="534"/>
      <c r="H38" s="534"/>
      <c r="I38" s="534"/>
      <c r="J38" s="534"/>
      <c r="K38" s="534"/>
      <c r="L38" s="534"/>
      <c r="M38" s="534"/>
      <c r="N38" s="535" t="s">
        <v>469</v>
      </c>
      <c r="O38" s="535"/>
      <c r="P38" s="536" t="s">
        <v>32</v>
      </c>
      <c r="Q38" s="536"/>
      <c r="R38" s="536"/>
      <c r="S38" s="536"/>
      <c r="T38" s="536"/>
      <c r="U38" s="536"/>
      <c r="V38" s="536" t="s">
        <v>32</v>
      </c>
      <c r="W38" s="536"/>
      <c r="X38" s="536"/>
      <c r="Y38" s="536"/>
      <c r="Z38" s="536"/>
      <c r="AA38" s="536"/>
      <c r="AB38" s="536" t="s">
        <v>32</v>
      </c>
      <c r="AC38" s="536"/>
      <c r="AD38" s="536"/>
      <c r="AE38" s="536"/>
      <c r="AF38" s="536"/>
      <c r="AG38" s="536"/>
      <c r="AH38" s="536" t="s">
        <v>32</v>
      </c>
      <c r="AI38" s="536"/>
      <c r="AJ38" s="536"/>
      <c r="AK38" s="536"/>
      <c r="AL38" s="536"/>
      <c r="AM38" s="536"/>
      <c r="AN38" s="536"/>
      <c r="AO38" s="537">
        <v>0</v>
      </c>
      <c r="AP38" s="537"/>
      <c r="AQ38" s="537"/>
      <c r="AR38" s="537"/>
      <c r="AS38" s="537"/>
      <c r="AT38" s="536" t="s">
        <v>32</v>
      </c>
      <c r="AU38" s="536"/>
      <c r="AV38" s="536"/>
      <c r="AW38" s="536"/>
      <c r="AX38" s="88" t="s">
        <v>32</v>
      </c>
      <c r="AY38" s="538">
        <v>0</v>
      </c>
      <c r="AZ38" s="538"/>
    </row>
    <row r="39" spans="4:52" ht="11.25" customHeight="1" x14ac:dyDescent="0.2"/>
    <row r="40" spans="4:52" ht="11.25" customHeight="1" x14ac:dyDescent="0.2"/>
    <row r="41" spans="4:52" ht="11.25" customHeight="1" x14ac:dyDescent="0.2"/>
    <row r="42" spans="4:52" ht="11.25" customHeight="1" x14ac:dyDescent="0.2"/>
  </sheetData>
  <mergeCells count="103">
    <mergeCell ref="AY37:AZ37"/>
    <mergeCell ref="D38:M38"/>
    <mergeCell ref="N38:O38"/>
    <mergeCell ref="P38:U38"/>
    <mergeCell ref="V38:AA38"/>
    <mergeCell ref="AB38:AG38"/>
    <mergeCell ref="AH38:AN38"/>
    <mergeCell ref="AO38:AS38"/>
    <mergeCell ref="AT38:AW38"/>
    <mergeCell ref="AY38:AZ38"/>
    <mergeCell ref="D36:M36"/>
    <mergeCell ref="D37:M37"/>
    <mergeCell ref="N37:O37"/>
    <mergeCell ref="P37:U37"/>
    <mergeCell ref="V37:AA37"/>
    <mergeCell ref="AB37:AG37"/>
    <mergeCell ref="AH37:AN37"/>
    <mergeCell ref="AO37:AS37"/>
    <mergeCell ref="AT37:AW37"/>
    <mergeCell ref="D35:M35"/>
    <mergeCell ref="N35:O35"/>
    <mergeCell ref="P35:U35"/>
    <mergeCell ref="V35:AA35"/>
    <mergeCell ref="AB35:AG35"/>
    <mergeCell ref="AH35:AN35"/>
    <mergeCell ref="AO35:AS35"/>
    <mergeCell ref="AT35:AW35"/>
    <mergeCell ref="AY35:AZ35"/>
    <mergeCell ref="AO33:AS33"/>
    <mergeCell ref="AT33:AW33"/>
    <mergeCell ref="AY33:AZ33"/>
    <mergeCell ref="D34:M34"/>
    <mergeCell ref="N34:O34"/>
    <mergeCell ref="P34:U34"/>
    <mergeCell ref="V34:AA34"/>
    <mergeCell ref="AB34:AG34"/>
    <mergeCell ref="AH34:AN34"/>
    <mergeCell ref="AO34:AS34"/>
    <mergeCell ref="D33:M33"/>
    <mergeCell ref="N33:O33"/>
    <mergeCell ref="P33:U33"/>
    <mergeCell ref="V33:AA33"/>
    <mergeCell ref="AB33:AG33"/>
    <mergeCell ref="AH33:AN33"/>
    <mergeCell ref="AT34:AW34"/>
    <mergeCell ref="AY34:AZ34"/>
    <mergeCell ref="D32:M32"/>
    <mergeCell ref="N32:O32"/>
    <mergeCell ref="P32:U32"/>
    <mergeCell ref="V32:AA32"/>
    <mergeCell ref="AB32:AG32"/>
    <mergeCell ref="AH32:AN32"/>
    <mergeCell ref="AO32:AS32"/>
    <mergeCell ref="AT32:AW32"/>
    <mergeCell ref="AY32:AZ32"/>
    <mergeCell ref="D31:M31"/>
    <mergeCell ref="N31:O31"/>
    <mergeCell ref="P31:U31"/>
    <mergeCell ref="V31:AA31"/>
    <mergeCell ref="AB31:AG31"/>
    <mergeCell ref="AH31:AN31"/>
    <mergeCell ref="AO31:AS31"/>
    <mergeCell ref="AT31:AW31"/>
    <mergeCell ref="AY31:AZ31"/>
    <mergeCell ref="AO29:AS29"/>
    <mergeCell ref="AT29:AW29"/>
    <mergeCell ref="AY29:AZ29"/>
    <mergeCell ref="D30:M30"/>
    <mergeCell ref="N30:O30"/>
    <mergeCell ref="P30:U30"/>
    <mergeCell ref="V30:AA30"/>
    <mergeCell ref="AB30:AG30"/>
    <mergeCell ref="AH30:AN30"/>
    <mergeCell ref="AO30:AS30"/>
    <mergeCell ref="D29:M29"/>
    <mergeCell ref="N29:O29"/>
    <mergeCell ref="P29:U29"/>
    <mergeCell ref="V29:AA29"/>
    <mergeCell ref="AB29:AG29"/>
    <mergeCell ref="AH29:AN29"/>
    <mergeCell ref="AT30:AW30"/>
    <mergeCell ref="AY30:AZ30"/>
    <mergeCell ref="AL1:AU4"/>
    <mergeCell ref="AL5:AU5"/>
    <mergeCell ref="G7:N7"/>
    <mergeCell ref="O7:AE7"/>
    <mergeCell ref="K13:AC13"/>
    <mergeCell ref="K15:AR15"/>
    <mergeCell ref="AX27:AX28"/>
    <mergeCell ref="AY27:AZ28"/>
    <mergeCell ref="P28:U28"/>
    <mergeCell ref="V28:AA28"/>
    <mergeCell ref="AB28:AG28"/>
    <mergeCell ref="AH28:AN28"/>
    <mergeCell ref="AO28:AS28"/>
    <mergeCell ref="AT28:AW28"/>
    <mergeCell ref="F19:AR19"/>
    <mergeCell ref="C20:L20"/>
    <mergeCell ref="F23:AC23"/>
    <mergeCell ref="F25:AK25"/>
    <mergeCell ref="D27:M28"/>
    <mergeCell ref="N27:O28"/>
    <mergeCell ref="P27:AW27"/>
  </mergeCells>
  <pageMargins left="0.39370078740157477" right="0.39370078740157477" top="0.39370078740157477" bottom="0.39370078740157477" header="0.39370078740157477" footer="0.39370078740157477"/>
  <pageSetup paperSize="9" scale="77" fitToHeight="0" pageOrder="overThenDown" orientation="landscape" blackAndWhite="1" r:id="rId1"/>
  <headerFooter alignWithMargins="0"/>
  <rowBreaks count="1" manualBreakCount="1">
    <brk id="4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B1:AI36"/>
  <sheetViews>
    <sheetView workbookViewId="0">
      <selection activeCell="AI30" sqref="AI30"/>
    </sheetView>
  </sheetViews>
  <sheetFormatPr defaultColWidth="9.140625" defaultRowHeight="11.25" x14ac:dyDescent="0.2"/>
  <cols>
    <col min="1" max="1" width="2.28515625" style="18" customWidth="1"/>
    <col min="2" max="2" width="1.85546875" style="18" customWidth="1"/>
    <col min="3" max="3" width="2.28515625" style="18" customWidth="1"/>
    <col min="4" max="4" width="13.140625" style="18" customWidth="1"/>
    <col min="5" max="5" width="1.42578125" style="18" customWidth="1"/>
    <col min="6" max="6" width="11.140625" style="18" customWidth="1"/>
    <col min="7" max="7" width="1.7109375" style="18" customWidth="1"/>
    <col min="8" max="8" width="11.5703125" style="18" customWidth="1"/>
    <col min="9" max="9" width="4.85546875" style="18" customWidth="1"/>
    <col min="10" max="10" width="3.28515625" style="18" customWidth="1"/>
    <col min="11" max="11" width="1.5703125" style="18" customWidth="1"/>
    <col min="12" max="12" width="1.7109375" style="18" customWidth="1"/>
    <col min="13" max="13" width="10.28515625" style="18" customWidth="1"/>
    <col min="14" max="14" width="0.5703125" style="18" customWidth="1"/>
    <col min="15" max="15" width="2.7109375" style="18" customWidth="1"/>
    <col min="16" max="16" width="1.5703125" style="18" customWidth="1"/>
    <col min="17" max="17" width="3.7109375" style="18" customWidth="1"/>
    <col min="18" max="18" width="4.42578125" style="18" customWidth="1"/>
    <col min="19" max="19" width="1.140625" style="18" customWidth="1"/>
    <col min="20" max="20" width="1.5703125" style="18" customWidth="1"/>
    <col min="21" max="21" width="0.140625" style="18" customWidth="1"/>
    <col min="22" max="22" width="1.42578125" style="18" customWidth="1"/>
    <col min="23" max="23" width="12.140625" style="18" customWidth="1"/>
    <col min="24" max="24" width="1.5703125" style="18" customWidth="1"/>
    <col min="25" max="25" width="0.140625" style="18" customWidth="1"/>
    <col min="26" max="26" width="4.5703125" style="18" customWidth="1"/>
    <col min="27" max="27" width="0.140625" style="18" customWidth="1"/>
    <col min="28" max="28" width="9" style="18" customWidth="1"/>
    <col min="29" max="29" width="3.5703125" style="18" customWidth="1"/>
    <col min="30" max="30" width="5.5703125" style="18" customWidth="1"/>
    <col min="31" max="31" width="9" style="18" customWidth="1"/>
    <col min="32" max="32" width="0.7109375" style="18" customWidth="1"/>
    <col min="33" max="34" width="15.28515625" style="18" customWidth="1"/>
    <col min="35" max="35" width="15.5703125" style="18" customWidth="1"/>
    <col min="36" max="36" width="1.85546875" style="18" customWidth="1"/>
    <col min="37" max="256" width="9.140625" style="18"/>
    <col min="257" max="257" width="2.28515625" style="18" customWidth="1"/>
    <col min="258" max="258" width="1.85546875" style="18" customWidth="1"/>
    <col min="259" max="259" width="2.28515625" style="18" customWidth="1"/>
    <col min="260" max="260" width="13.140625" style="18" customWidth="1"/>
    <col min="261" max="261" width="1.42578125" style="18" customWidth="1"/>
    <col min="262" max="262" width="11.140625" style="18" customWidth="1"/>
    <col min="263" max="263" width="1.7109375" style="18" customWidth="1"/>
    <col min="264" max="264" width="11.5703125" style="18" customWidth="1"/>
    <col min="265" max="265" width="4.85546875" style="18" customWidth="1"/>
    <col min="266" max="266" width="3.28515625" style="18" customWidth="1"/>
    <col min="267" max="267" width="1.5703125" style="18" customWidth="1"/>
    <col min="268" max="268" width="1.7109375" style="18" customWidth="1"/>
    <col min="269" max="269" width="10.28515625" style="18" customWidth="1"/>
    <col min="270" max="270" width="0.5703125" style="18" customWidth="1"/>
    <col min="271" max="271" width="2.7109375" style="18" customWidth="1"/>
    <col min="272" max="272" width="1.5703125" style="18" customWidth="1"/>
    <col min="273" max="273" width="3.7109375" style="18" customWidth="1"/>
    <col min="274" max="274" width="4.42578125" style="18" customWidth="1"/>
    <col min="275" max="275" width="1.140625" style="18" customWidth="1"/>
    <col min="276" max="276" width="1.5703125" style="18" customWidth="1"/>
    <col min="277" max="277" width="0.140625" style="18" customWidth="1"/>
    <col min="278" max="278" width="1.42578125" style="18" customWidth="1"/>
    <col min="279" max="279" width="12.140625" style="18" customWidth="1"/>
    <col min="280" max="280" width="1.5703125" style="18" customWidth="1"/>
    <col min="281" max="281" width="0.140625" style="18" customWidth="1"/>
    <col min="282" max="282" width="4.5703125" style="18" customWidth="1"/>
    <col min="283" max="283" width="0.140625" style="18" customWidth="1"/>
    <col min="284" max="284" width="9" style="18" customWidth="1"/>
    <col min="285" max="285" width="3.5703125" style="18" customWidth="1"/>
    <col min="286" max="286" width="5.5703125" style="18" customWidth="1"/>
    <col min="287" max="287" width="9" style="18" customWidth="1"/>
    <col min="288" max="288" width="0.7109375" style="18" customWidth="1"/>
    <col min="289" max="290" width="15.28515625" style="18" customWidth="1"/>
    <col min="291" max="291" width="15.5703125" style="18" customWidth="1"/>
    <col min="292" max="292" width="1.85546875" style="18" customWidth="1"/>
    <col min="293" max="512" width="9.140625" style="18"/>
    <col min="513" max="513" width="2.28515625" style="18" customWidth="1"/>
    <col min="514" max="514" width="1.85546875" style="18" customWidth="1"/>
    <col min="515" max="515" width="2.28515625" style="18" customWidth="1"/>
    <col min="516" max="516" width="13.140625" style="18" customWidth="1"/>
    <col min="517" max="517" width="1.42578125" style="18" customWidth="1"/>
    <col min="518" max="518" width="11.140625" style="18" customWidth="1"/>
    <col min="519" max="519" width="1.7109375" style="18" customWidth="1"/>
    <col min="520" max="520" width="11.5703125" style="18" customWidth="1"/>
    <col min="521" max="521" width="4.85546875" style="18" customWidth="1"/>
    <col min="522" max="522" width="3.28515625" style="18" customWidth="1"/>
    <col min="523" max="523" width="1.5703125" style="18" customWidth="1"/>
    <col min="524" max="524" width="1.7109375" style="18" customWidth="1"/>
    <col min="525" max="525" width="10.28515625" style="18" customWidth="1"/>
    <col min="526" max="526" width="0.5703125" style="18" customWidth="1"/>
    <col min="527" max="527" width="2.7109375" style="18" customWidth="1"/>
    <col min="528" max="528" width="1.5703125" style="18" customWidth="1"/>
    <col min="529" max="529" width="3.7109375" style="18" customWidth="1"/>
    <col min="530" max="530" width="4.42578125" style="18" customWidth="1"/>
    <col min="531" max="531" width="1.140625" style="18" customWidth="1"/>
    <col min="532" max="532" width="1.5703125" style="18" customWidth="1"/>
    <col min="533" max="533" width="0.140625" style="18" customWidth="1"/>
    <col min="534" max="534" width="1.42578125" style="18" customWidth="1"/>
    <col min="535" max="535" width="12.140625" style="18" customWidth="1"/>
    <col min="536" max="536" width="1.5703125" style="18" customWidth="1"/>
    <col min="537" max="537" width="0.140625" style="18" customWidth="1"/>
    <col min="538" max="538" width="4.5703125" style="18" customWidth="1"/>
    <col min="539" max="539" width="0.140625" style="18" customWidth="1"/>
    <col min="540" max="540" width="9" style="18" customWidth="1"/>
    <col min="541" max="541" width="3.5703125" style="18" customWidth="1"/>
    <col min="542" max="542" width="5.5703125" style="18" customWidth="1"/>
    <col min="543" max="543" width="9" style="18" customWidth="1"/>
    <col min="544" max="544" width="0.7109375" style="18" customWidth="1"/>
    <col min="545" max="546" width="15.28515625" style="18" customWidth="1"/>
    <col min="547" max="547" width="15.5703125" style="18" customWidth="1"/>
    <col min="548" max="548" width="1.85546875" style="18" customWidth="1"/>
    <col min="549" max="768" width="9.140625" style="18"/>
    <col min="769" max="769" width="2.28515625" style="18" customWidth="1"/>
    <col min="770" max="770" width="1.85546875" style="18" customWidth="1"/>
    <col min="771" max="771" width="2.28515625" style="18" customWidth="1"/>
    <col min="772" max="772" width="13.140625" style="18" customWidth="1"/>
    <col min="773" max="773" width="1.42578125" style="18" customWidth="1"/>
    <col min="774" max="774" width="11.140625" style="18" customWidth="1"/>
    <col min="775" max="775" width="1.7109375" style="18" customWidth="1"/>
    <col min="776" max="776" width="11.5703125" style="18" customWidth="1"/>
    <col min="777" max="777" width="4.85546875" style="18" customWidth="1"/>
    <col min="778" max="778" width="3.28515625" style="18" customWidth="1"/>
    <col min="779" max="779" width="1.5703125" style="18" customWidth="1"/>
    <col min="780" max="780" width="1.7109375" style="18" customWidth="1"/>
    <col min="781" max="781" width="10.28515625" style="18" customWidth="1"/>
    <col min="782" max="782" width="0.5703125" style="18" customWidth="1"/>
    <col min="783" max="783" width="2.7109375" style="18" customWidth="1"/>
    <col min="784" max="784" width="1.5703125" style="18" customWidth="1"/>
    <col min="785" max="785" width="3.7109375" style="18" customWidth="1"/>
    <col min="786" max="786" width="4.42578125" style="18" customWidth="1"/>
    <col min="787" max="787" width="1.140625" style="18" customWidth="1"/>
    <col min="788" max="788" width="1.5703125" style="18" customWidth="1"/>
    <col min="789" max="789" width="0.140625" style="18" customWidth="1"/>
    <col min="790" max="790" width="1.42578125" style="18" customWidth="1"/>
    <col min="791" max="791" width="12.140625" style="18" customWidth="1"/>
    <col min="792" max="792" width="1.5703125" style="18" customWidth="1"/>
    <col min="793" max="793" width="0.140625" style="18" customWidth="1"/>
    <col min="794" max="794" width="4.5703125" style="18" customWidth="1"/>
    <col min="795" max="795" width="0.140625" style="18" customWidth="1"/>
    <col min="796" max="796" width="9" style="18" customWidth="1"/>
    <col min="797" max="797" width="3.5703125" style="18" customWidth="1"/>
    <col min="798" max="798" width="5.5703125" style="18" customWidth="1"/>
    <col min="799" max="799" width="9" style="18" customWidth="1"/>
    <col min="800" max="800" width="0.7109375" style="18" customWidth="1"/>
    <col min="801" max="802" width="15.28515625" style="18" customWidth="1"/>
    <col min="803" max="803" width="15.5703125" style="18" customWidth="1"/>
    <col min="804" max="804" width="1.85546875" style="18" customWidth="1"/>
    <col min="805" max="1024" width="9.140625" style="18"/>
    <col min="1025" max="1025" width="2.28515625" style="18" customWidth="1"/>
    <col min="1026" max="1026" width="1.85546875" style="18" customWidth="1"/>
    <col min="1027" max="1027" width="2.28515625" style="18" customWidth="1"/>
    <col min="1028" max="1028" width="13.140625" style="18" customWidth="1"/>
    <col min="1029" max="1029" width="1.42578125" style="18" customWidth="1"/>
    <col min="1030" max="1030" width="11.140625" style="18" customWidth="1"/>
    <col min="1031" max="1031" width="1.7109375" style="18" customWidth="1"/>
    <col min="1032" max="1032" width="11.5703125" style="18" customWidth="1"/>
    <col min="1033" max="1033" width="4.85546875" style="18" customWidth="1"/>
    <col min="1034" max="1034" width="3.28515625" style="18" customWidth="1"/>
    <col min="1035" max="1035" width="1.5703125" style="18" customWidth="1"/>
    <col min="1036" max="1036" width="1.7109375" style="18" customWidth="1"/>
    <col min="1037" max="1037" width="10.28515625" style="18" customWidth="1"/>
    <col min="1038" max="1038" width="0.5703125" style="18" customWidth="1"/>
    <col min="1039" max="1039" width="2.7109375" style="18" customWidth="1"/>
    <col min="1040" max="1040" width="1.5703125" style="18" customWidth="1"/>
    <col min="1041" max="1041" width="3.7109375" style="18" customWidth="1"/>
    <col min="1042" max="1042" width="4.42578125" style="18" customWidth="1"/>
    <col min="1043" max="1043" width="1.140625" style="18" customWidth="1"/>
    <col min="1044" max="1044" width="1.5703125" style="18" customWidth="1"/>
    <col min="1045" max="1045" width="0.140625" style="18" customWidth="1"/>
    <col min="1046" max="1046" width="1.42578125" style="18" customWidth="1"/>
    <col min="1047" max="1047" width="12.140625" style="18" customWidth="1"/>
    <col min="1048" max="1048" width="1.5703125" style="18" customWidth="1"/>
    <col min="1049" max="1049" width="0.140625" style="18" customWidth="1"/>
    <col min="1050" max="1050" width="4.5703125" style="18" customWidth="1"/>
    <col min="1051" max="1051" width="0.140625" style="18" customWidth="1"/>
    <col min="1052" max="1052" width="9" style="18" customWidth="1"/>
    <col min="1053" max="1053" width="3.5703125" style="18" customWidth="1"/>
    <col min="1054" max="1054" width="5.5703125" style="18" customWidth="1"/>
    <col min="1055" max="1055" width="9" style="18" customWidth="1"/>
    <col min="1056" max="1056" width="0.7109375" style="18" customWidth="1"/>
    <col min="1057" max="1058" width="15.28515625" style="18" customWidth="1"/>
    <col min="1059" max="1059" width="15.5703125" style="18" customWidth="1"/>
    <col min="1060" max="1060" width="1.85546875" style="18" customWidth="1"/>
    <col min="1061" max="1280" width="9.140625" style="18"/>
    <col min="1281" max="1281" width="2.28515625" style="18" customWidth="1"/>
    <col min="1282" max="1282" width="1.85546875" style="18" customWidth="1"/>
    <col min="1283" max="1283" width="2.28515625" style="18" customWidth="1"/>
    <col min="1284" max="1284" width="13.140625" style="18" customWidth="1"/>
    <col min="1285" max="1285" width="1.42578125" style="18" customWidth="1"/>
    <col min="1286" max="1286" width="11.140625" style="18" customWidth="1"/>
    <col min="1287" max="1287" width="1.7109375" style="18" customWidth="1"/>
    <col min="1288" max="1288" width="11.5703125" style="18" customWidth="1"/>
    <col min="1289" max="1289" width="4.85546875" style="18" customWidth="1"/>
    <col min="1290" max="1290" width="3.28515625" style="18" customWidth="1"/>
    <col min="1291" max="1291" width="1.5703125" style="18" customWidth="1"/>
    <col min="1292" max="1292" width="1.7109375" style="18" customWidth="1"/>
    <col min="1293" max="1293" width="10.28515625" style="18" customWidth="1"/>
    <col min="1294" max="1294" width="0.5703125" style="18" customWidth="1"/>
    <col min="1295" max="1295" width="2.7109375" style="18" customWidth="1"/>
    <col min="1296" max="1296" width="1.5703125" style="18" customWidth="1"/>
    <col min="1297" max="1297" width="3.7109375" style="18" customWidth="1"/>
    <col min="1298" max="1298" width="4.42578125" style="18" customWidth="1"/>
    <col min="1299" max="1299" width="1.140625" style="18" customWidth="1"/>
    <col min="1300" max="1300" width="1.5703125" style="18" customWidth="1"/>
    <col min="1301" max="1301" width="0.140625" style="18" customWidth="1"/>
    <col min="1302" max="1302" width="1.42578125" style="18" customWidth="1"/>
    <col min="1303" max="1303" width="12.140625" style="18" customWidth="1"/>
    <col min="1304" max="1304" width="1.5703125" style="18" customWidth="1"/>
    <col min="1305" max="1305" width="0.140625" style="18" customWidth="1"/>
    <col min="1306" max="1306" width="4.5703125" style="18" customWidth="1"/>
    <col min="1307" max="1307" width="0.140625" style="18" customWidth="1"/>
    <col min="1308" max="1308" width="9" style="18" customWidth="1"/>
    <col min="1309" max="1309" width="3.5703125" style="18" customWidth="1"/>
    <col min="1310" max="1310" width="5.5703125" style="18" customWidth="1"/>
    <col min="1311" max="1311" width="9" style="18" customWidth="1"/>
    <col min="1312" max="1312" width="0.7109375" style="18" customWidth="1"/>
    <col min="1313" max="1314" width="15.28515625" style="18" customWidth="1"/>
    <col min="1315" max="1315" width="15.5703125" style="18" customWidth="1"/>
    <col min="1316" max="1316" width="1.85546875" style="18" customWidth="1"/>
    <col min="1317" max="1536" width="9.140625" style="18"/>
    <col min="1537" max="1537" width="2.28515625" style="18" customWidth="1"/>
    <col min="1538" max="1538" width="1.85546875" style="18" customWidth="1"/>
    <col min="1539" max="1539" width="2.28515625" style="18" customWidth="1"/>
    <col min="1540" max="1540" width="13.140625" style="18" customWidth="1"/>
    <col min="1541" max="1541" width="1.42578125" style="18" customWidth="1"/>
    <col min="1542" max="1542" width="11.140625" style="18" customWidth="1"/>
    <col min="1543" max="1543" width="1.7109375" style="18" customWidth="1"/>
    <col min="1544" max="1544" width="11.5703125" style="18" customWidth="1"/>
    <col min="1545" max="1545" width="4.85546875" style="18" customWidth="1"/>
    <col min="1546" max="1546" width="3.28515625" style="18" customWidth="1"/>
    <col min="1547" max="1547" width="1.5703125" style="18" customWidth="1"/>
    <col min="1548" max="1548" width="1.7109375" style="18" customWidth="1"/>
    <col min="1549" max="1549" width="10.28515625" style="18" customWidth="1"/>
    <col min="1550" max="1550" width="0.5703125" style="18" customWidth="1"/>
    <col min="1551" max="1551" width="2.7109375" style="18" customWidth="1"/>
    <col min="1552" max="1552" width="1.5703125" style="18" customWidth="1"/>
    <col min="1553" max="1553" width="3.7109375" style="18" customWidth="1"/>
    <col min="1554" max="1554" width="4.42578125" style="18" customWidth="1"/>
    <col min="1555" max="1555" width="1.140625" style="18" customWidth="1"/>
    <col min="1556" max="1556" width="1.5703125" style="18" customWidth="1"/>
    <col min="1557" max="1557" width="0.140625" style="18" customWidth="1"/>
    <col min="1558" max="1558" width="1.42578125" style="18" customWidth="1"/>
    <col min="1559" max="1559" width="12.140625" style="18" customWidth="1"/>
    <col min="1560" max="1560" width="1.5703125" style="18" customWidth="1"/>
    <col min="1561" max="1561" width="0.140625" style="18" customWidth="1"/>
    <col min="1562" max="1562" width="4.5703125" style="18" customWidth="1"/>
    <col min="1563" max="1563" width="0.140625" style="18" customWidth="1"/>
    <col min="1564" max="1564" width="9" style="18" customWidth="1"/>
    <col min="1565" max="1565" width="3.5703125" style="18" customWidth="1"/>
    <col min="1566" max="1566" width="5.5703125" style="18" customWidth="1"/>
    <col min="1567" max="1567" width="9" style="18" customWidth="1"/>
    <col min="1568" max="1568" width="0.7109375" style="18" customWidth="1"/>
    <col min="1569" max="1570" width="15.28515625" style="18" customWidth="1"/>
    <col min="1571" max="1571" width="15.5703125" style="18" customWidth="1"/>
    <col min="1572" max="1572" width="1.85546875" style="18" customWidth="1"/>
    <col min="1573" max="1792" width="9.140625" style="18"/>
    <col min="1793" max="1793" width="2.28515625" style="18" customWidth="1"/>
    <col min="1794" max="1794" width="1.85546875" style="18" customWidth="1"/>
    <col min="1795" max="1795" width="2.28515625" style="18" customWidth="1"/>
    <col min="1796" max="1796" width="13.140625" style="18" customWidth="1"/>
    <col min="1797" max="1797" width="1.42578125" style="18" customWidth="1"/>
    <col min="1798" max="1798" width="11.140625" style="18" customWidth="1"/>
    <col min="1799" max="1799" width="1.7109375" style="18" customWidth="1"/>
    <col min="1800" max="1800" width="11.5703125" style="18" customWidth="1"/>
    <col min="1801" max="1801" width="4.85546875" style="18" customWidth="1"/>
    <col min="1802" max="1802" width="3.28515625" style="18" customWidth="1"/>
    <col min="1803" max="1803" width="1.5703125" style="18" customWidth="1"/>
    <col min="1804" max="1804" width="1.7109375" style="18" customWidth="1"/>
    <col min="1805" max="1805" width="10.28515625" style="18" customWidth="1"/>
    <col min="1806" max="1806" width="0.5703125" style="18" customWidth="1"/>
    <col min="1807" max="1807" width="2.7109375" style="18" customWidth="1"/>
    <col min="1808" max="1808" width="1.5703125" style="18" customWidth="1"/>
    <col min="1809" max="1809" width="3.7109375" style="18" customWidth="1"/>
    <col min="1810" max="1810" width="4.42578125" style="18" customWidth="1"/>
    <col min="1811" max="1811" width="1.140625" style="18" customWidth="1"/>
    <col min="1812" max="1812" width="1.5703125" style="18" customWidth="1"/>
    <col min="1813" max="1813" width="0.140625" style="18" customWidth="1"/>
    <col min="1814" max="1814" width="1.42578125" style="18" customWidth="1"/>
    <col min="1815" max="1815" width="12.140625" style="18" customWidth="1"/>
    <col min="1816" max="1816" width="1.5703125" style="18" customWidth="1"/>
    <col min="1817" max="1817" width="0.140625" style="18" customWidth="1"/>
    <col min="1818" max="1818" width="4.5703125" style="18" customWidth="1"/>
    <col min="1819" max="1819" width="0.140625" style="18" customWidth="1"/>
    <col min="1820" max="1820" width="9" style="18" customWidth="1"/>
    <col min="1821" max="1821" width="3.5703125" style="18" customWidth="1"/>
    <col min="1822" max="1822" width="5.5703125" style="18" customWidth="1"/>
    <col min="1823" max="1823" width="9" style="18" customWidth="1"/>
    <col min="1824" max="1824" width="0.7109375" style="18" customWidth="1"/>
    <col min="1825" max="1826" width="15.28515625" style="18" customWidth="1"/>
    <col min="1827" max="1827" width="15.5703125" style="18" customWidth="1"/>
    <col min="1828" max="1828" width="1.85546875" style="18" customWidth="1"/>
    <col min="1829" max="2048" width="9.140625" style="18"/>
    <col min="2049" max="2049" width="2.28515625" style="18" customWidth="1"/>
    <col min="2050" max="2050" width="1.85546875" style="18" customWidth="1"/>
    <col min="2051" max="2051" width="2.28515625" style="18" customWidth="1"/>
    <col min="2052" max="2052" width="13.140625" style="18" customWidth="1"/>
    <col min="2053" max="2053" width="1.42578125" style="18" customWidth="1"/>
    <col min="2054" max="2054" width="11.140625" style="18" customWidth="1"/>
    <col min="2055" max="2055" width="1.7109375" style="18" customWidth="1"/>
    <col min="2056" max="2056" width="11.5703125" style="18" customWidth="1"/>
    <col min="2057" max="2057" width="4.85546875" style="18" customWidth="1"/>
    <col min="2058" max="2058" width="3.28515625" style="18" customWidth="1"/>
    <col min="2059" max="2059" width="1.5703125" style="18" customWidth="1"/>
    <col min="2060" max="2060" width="1.7109375" style="18" customWidth="1"/>
    <col min="2061" max="2061" width="10.28515625" style="18" customWidth="1"/>
    <col min="2062" max="2062" width="0.5703125" style="18" customWidth="1"/>
    <col min="2063" max="2063" width="2.7109375" style="18" customWidth="1"/>
    <col min="2064" max="2064" width="1.5703125" style="18" customWidth="1"/>
    <col min="2065" max="2065" width="3.7109375" style="18" customWidth="1"/>
    <col min="2066" max="2066" width="4.42578125" style="18" customWidth="1"/>
    <col min="2067" max="2067" width="1.140625" style="18" customWidth="1"/>
    <col min="2068" max="2068" width="1.5703125" style="18" customWidth="1"/>
    <col min="2069" max="2069" width="0.140625" style="18" customWidth="1"/>
    <col min="2070" max="2070" width="1.42578125" style="18" customWidth="1"/>
    <col min="2071" max="2071" width="12.140625" style="18" customWidth="1"/>
    <col min="2072" max="2072" width="1.5703125" style="18" customWidth="1"/>
    <col min="2073" max="2073" width="0.140625" style="18" customWidth="1"/>
    <col min="2074" max="2074" width="4.5703125" style="18" customWidth="1"/>
    <col min="2075" max="2075" width="0.140625" style="18" customWidth="1"/>
    <col min="2076" max="2076" width="9" style="18" customWidth="1"/>
    <col min="2077" max="2077" width="3.5703125" style="18" customWidth="1"/>
    <col min="2078" max="2078" width="5.5703125" style="18" customWidth="1"/>
    <col min="2079" max="2079" width="9" style="18" customWidth="1"/>
    <col min="2080" max="2080" width="0.7109375" style="18" customWidth="1"/>
    <col min="2081" max="2082" width="15.28515625" style="18" customWidth="1"/>
    <col min="2083" max="2083" width="15.5703125" style="18" customWidth="1"/>
    <col min="2084" max="2084" width="1.85546875" style="18" customWidth="1"/>
    <col min="2085" max="2304" width="9.140625" style="18"/>
    <col min="2305" max="2305" width="2.28515625" style="18" customWidth="1"/>
    <col min="2306" max="2306" width="1.85546875" style="18" customWidth="1"/>
    <col min="2307" max="2307" width="2.28515625" style="18" customWidth="1"/>
    <col min="2308" max="2308" width="13.140625" style="18" customWidth="1"/>
    <col min="2309" max="2309" width="1.42578125" style="18" customWidth="1"/>
    <col min="2310" max="2310" width="11.140625" style="18" customWidth="1"/>
    <col min="2311" max="2311" width="1.7109375" style="18" customWidth="1"/>
    <col min="2312" max="2312" width="11.5703125" style="18" customWidth="1"/>
    <col min="2313" max="2313" width="4.85546875" style="18" customWidth="1"/>
    <col min="2314" max="2314" width="3.28515625" style="18" customWidth="1"/>
    <col min="2315" max="2315" width="1.5703125" style="18" customWidth="1"/>
    <col min="2316" max="2316" width="1.7109375" style="18" customWidth="1"/>
    <col min="2317" max="2317" width="10.28515625" style="18" customWidth="1"/>
    <col min="2318" max="2318" width="0.5703125" style="18" customWidth="1"/>
    <col min="2319" max="2319" width="2.7109375" style="18" customWidth="1"/>
    <col min="2320" max="2320" width="1.5703125" style="18" customWidth="1"/>
    <col min="2321" max="2321" width="3.7109375" style="18" customWidth="1"/>
    <col min="2322" max="2322" width="4.42578125" style="18" customWidth="1"/>
    <col min="2323" max="2323" width="1.140625" style="18" customWidth="1"/>
    <col min="2324" max="2324" width="1.5703125" style="18" customWidth="1"/>
    <col min="2325" max="2325" width="0.140625" style="18" customWidth="1"/>
    <col min="2326" max="2326" width="1.42578125" style="18" customWidth="1"/>
    <col min="2327" max="2327" width="12.140625" style="18" customWidth="1"/>
    <col min="2328" max="2328" width="1.5703125" style="18" customWidth="1"/>
    <col min="2329" max="2329" width="0.140625" style="18" customWidth="1"/>
    <col min="2330" max="2330" width="4.5703125" style="18" customWidth="1"/>
    <col min="2331" max="2331" width="0.140625" style="18" customWidth="1"/>
    <col min="2332" max="2332" width="9" style="18" customWidth="1"/>
    <col min="2333" max="2333" width="3.5703125" style="18" customWidth="1"/>
    <col min="2334" max="2334" width="5.5703125" style="18" customWidth="1"/>
    <col min="2335" max="2335" width="9" style="18" customWidth="1"/>
    <col min="2336" max="2336" width="0.7109375" style="18" customWidth="1"/>
    <col min="2337" max="2338" width="15.28515625" style="18" customWidth="1"/>
    <col min="2339" max="2339" width="15.5703125" style="18" customWidth="1"/>
    <col min="2340" max="2340" width="1.85546875" style="18" customWidth="1"/>
    <col min="2341" max="2560" width="9.140625" style="18"/>
    <col min="2561" max="2561" width="2.28515625" style="18" customWidth="1"/>
    <col min="2562" max="2562" width="1.85546875" style="18" customWidth="1"/>
    <col min="2563" max="2563" width="2.28515625" style="18" customWidth="1"/>
    <col min="2564" max="2564" width="13.140625" style="18" customWidth="1"/>
    <col min="2565" max="2565" width="1.42578125" style="18" customWidth="1"/>
    <col min="2566" max="2566" width="11.140625" style="18" customWidth="1"/>
    <col min="2567" max="2567" width="1.7109375" style="18" customWidth="1"/>
    <col min="2568" max="2568" width="11.5703125" style="18" customWidth="1"/>
    <col min="2569" max="2569" width="4.85546875" style="18" customWidth="1"/>
    <col min="2570" max="2570" width="3.28515625" style="18" customWidth="1"/>
    <col min="2571" max="2571" width="1.5703125" style="18" customWidth="1"/>
    <col min="2572" max="2572" width="1.7109375" style="18" customWidth="1"/>
    <col min="2573" max="2573" width="10.28515625" style="18" customWidth="1"/>
    <col min="2574" max="2574" width="0.5703125" style="18" customWidth="1"/>
    <col min="2575" max="2575" width="2.7109375" style="18" customWidth="1"/>
    <col min="2576" max="2576" width="1.5703125" style="18" customWidth="1"/>
    <col min="2577" max="2577" width="3.7109375" style="18" customWidth="1"/>
    <col min="2578" max="2578" width="4.42578125" style="18" customWidth="1"/>
    <col min="2579" max="2579" width="1.140625" style="18" customWidth="1"/>
    <col min="2580" max="2580" width="1.5703125" style="18" customWidth="1"/>
    <col min="2581" max="2581" width="0.140625" style="18" customWidth="1"/>
    <col min="2582" max="2582" width="1.42578125" style="18" customWidth="1"/>
    <col min="2583" max="2583" width="12.140625" style="18" customWidth="1"/>
    <col min="2584" max="2584" width="1.5703125" style="18" customWidth="1"/>
    <col min="2585" max="2585" width="0.140625" style="18" customWidth="1"/>
    <col min="2586" max="2586" width="4.5703125" style="18" customWidth="1"/>
    <col min="2587" max="2587" width="0.140625" style="18" customWidth="1"/>
    <col min="2588" max="2588" width="9" style="18" customWidth="1"/>
    <col min="2589" max="2589" width="3.5703125" style="18" customWidth="1"/>
    <col min="2590" max="2590" width="5.5703125" style="18" customWidth="1"/>
    <col min="2591" max="2591" width="9" style="18" customWidth="1"/>
    <col min="2592" max="2592" width="0.7109375" style="18" customWidth="1"/>
    <col min="2593" max="2594" width="15.28515625" style="18" customWidth="1"/>
    <col min="2595" max="2595" width="15.5703125" style="18" customWidth="1"/>
    <col min="2596" max="2596" width="1.85546875" style="18" customWidth="1"/>
    <col min="2597" max="2816" width="9.140625" style="18"/>
    <col min="2817" max="2817" width="2.28515625" style="18" customWidth="1"/>
    <col min="2818" max="2818" width="1.85546875" style="18" customWidth="1"/>
    <col min="2819" max="2819" width="2.28515625" style="18" customWidth="1"/>
    <col min="2820" max="2820" width="13.140625" style="18" customWidth="1"/>
    <col min="2821" max="2821" width="1.42578125" style="18" customWidth="1"/>
    <col min="2822" max="2822" width="11.140625" style="18" customWidth="1"/>
    <col min="2823" max="2823" width="1.7109375" style="18" customWidth="1"/>
    <col min="2824" max="2824" width="11.5703125" style="18" customWidth="1"/>
    <col min="2825" max="2825" width="4.85546875" style="18" customWidth="1"/>
    <col min="2826" max="2826" width="3.28515625" style="18" customWidth="1"/>
    <col min="2827" max="2827" width="1.5703125" style="18" customWidth="1"/>
    <col min="2828" max="2828" width="1.7109375" style="18" customWidth="1"/>
    <col min="2829" max="2829" width="10.28515625" style="18" customWidth="1"/>
    <col min="2830" max="2830" width="0.5703125" style="18" customWidth="1"/>
    <col min="2831" max="2831" width="2.7109375" style="18" customWidth="1"/>
    <col min="2832" max="2832" width="1.5703125" style="18" customWidth="1"/>
    <col min="2833" max="2833" width="3.7109375" style="18" customWidth="1"/>
    <col min="2834" max="2834" width="4.42578125" style="18" customWidth="1"/>
    <col min="2835" max="2835" width="1.140625" style="18" customWidth="1"/>
    <col min="2836" max="2836" width="1.5703125" style="18" customWidth="1"/>
    <col min="2837" max="2837" width="0.140625" style="18" customWidth="1"/>
    <col min="2838" max="2838" width="1.42578125" style="18" customWidth="1"/>
    <col min="2839" max="2839" width="12.140625" style="18" customWidth="1"/>
    <col min="2840" max="2840" width="1.5703125" style="18" customWidth="1"/>
    <col min="2841" max="2841" width="0.140625" style="18" customWidth="1"/>
    <col min="2842" max="2842" width="4.5703125" style="18" customWidth="1"/>
    <col min="2843" max="2843" width="0.140625" style="18" customWidth="1"/>
    <col min="2844" max="2844" width="9" style="18" customWidth="1"/>
    <col min="2845" max="2845" width="3.5703125" style="18" customWidth="1"/>
    <col min="2846" max="2846" width="5.5703125" style="18" customWidth="1"/>
    <col min="2847" max="2847" width="9" style="18" customWidth="1"/>
    <col min="2848" max="2848" width="0.7109375" style="18" customWidth="1"/>
    <col min="2849" max="2850" width="15.28515625" style="18" customWidth="1"/>
    <col min="2851" max="2851" width="15.5703125" style="18" customWidth="1"/>
    <col min="2852" max="2852" width="1.85546875" style="18" customWidth="1"/>
    <col min="2853" max="3072" width="9.140625" style="18"/>
    <col min="3073" max="3073" width="2.28515625" style="18" customWidth="1"/>
    <col min="3074" max="3074" width="1.85546875" style="18" customWidth="1"/>
    <col min="3075" max="3075" width="2.28515625" style="18" customWidth="1"/>
    <col min="3076" max="3076" width="13.140625" style="18" customWidth="1"/>
    <col min="3077" max="3077" width="1.42578125" style="18" customWidth="1"/>
    <col min="3078" max="3078" width="11.140625" style="18" customWidth="1"/>
    <col min="3079" max="3079" width="1.7109375" style="18" customWidth="1"/>
    <col min="3080" max="3080" width="11.5703125" style="18" customWidth="1"/>
    <col min="3081" max="3081" width="4.85546875" style="18" customWidth="1"/>
    <col min="3082" max="3082" width="3.28515625" style="18" customWidth="1"/>
    <col min="3083" max="3083" width="1.5703125" style="18" customWidth="1"/>
    <col min="3084" max="3084" width="1.7109375" style="18" customWidth="1"/>
    <col min="3085" max="3085" width="10.28515625" style="18" customWidth="1"/>
    <col min="3086" max="3086" width="0.5703125" style="18" customWidth="1"/>
    <col min="3087" max="3087" width="2.7109375" style="18" customWidth="1"/>
    <col min="3088" max="3088" width="1.5703125" style="18" customWidth="1"/>
    <col min="3089" max="3089" width="3.7109375" style="18" customWidth="1"/>
    <col min="3090" max="3090" width="4.42578125" style="18" customWidth="1"/>
    <col min="3091" max="3091" width="1.140625" style="18" customWidth="1"/>
    <col min="3092" max="3092" width="1.5703125" style="18" customWidth="1"/>
    <col min="3093" max="3093" width="0.140625" style="18" customWidth="1"/>
    <col min="3094" max="3094" width="1.42578125" style="18" customWidth="1"/>
    <col min="3095" max="3095" width="12.140625" style="18" customWidth="1"/>
    <col min="3096" max="3096" width="1.5703125" style="18" customWidth="1"/>
    <col min="3097" max="3097" width="0.140625" style="18" customWidth="1"/>
    <col min="3098" max="3098" width="4.5703125" style="18" customWidth="1"/>
    <col min="3099" max="3099" width="0.140625" style="18" customWidth="1"/>
    <col min="3100" max="3100" width="9" style="18" customWidth="1"/>
    <col min="3101" max="3101" width="3.5703125" style="18" customWidth="1"/>
    <col min="3102" max="3102" width="5.5703125" style="18" customWidth="1"/>
    <col min="3103" max="3103" width="9" style="18" customWidth="1"/>
    <col min="3104" max="3104" width="0.7109375" style="18" customWidth="1"/>
    <col min="3105" max="3106" width="15.28515625" style="18" customWidth="1"/>
    <col min="3107" max="3107" width="15.5703125" style="18" customWidth="1"/>
    <col min="3108" max="3108" width="1.85546875" style="18" customWidth="1"/>
    <col min="3109" max="3328" width="9.140625" style="18"/>
    <col min="3329" max="3329" width="2.28515625" style="18" customWidth="1"/>
    <col min="3330" max="3330" width="1.85546875" style="18" customWidth="1"/>
    <col min="3331" max="3331" width="2.28515625" style="18" customWidth="1"/>
    <col min="3332" max="3332" width="13.140625" style="18" customWidth="1"/>
    <col min="3333" max="3333" width="1.42578125" style="18" customWidth="1"/>
    <col min="3334" max="3334" width="11.140625" style="18" customWidth="1"/>
    <col min="3335" max="3335" width="1.7109375" style="18" customWidth="1"/>
    <col min="3336" max="3336" width="11.5703125" style="18" customWidth="1"/>
    <col min="3337" max="3337" width="4.85546875" style="18" customWidth="1"/>
    <col min="3338" max="3338" width="3.28515625" style="18" customWidth="1"/>
    <col min="3339" max="3339" width="1.5703125" style="18" customWidth="1"/>
    <col min="3340" max="3340" width="1.7109375" style="18" customWidth="1"/>
    <col min="3341" max="3341" width="10.28515625" style="18" customWidth="1"/>
    <col min="3342" max="3342" width="0.5703125" style="18" customWidth="1"/>
    <col min="3343" max="3343" width="2.7109375" style="18" customWidth="1"/>
    <col min="3344" max="3344" width="1.5703125" style="18" customWidth="1"/>
    <col min="3345" max="3345" width="3.7109375" style="18" customWidth="1"/>
    <col min="3346" max="3346" width="4.42578125" style="18" customWidth="1"/>
    <col min="3347" max="3347" width="1.140625" style="18" customWidth="1"/>
    <col min="3348" max="3348" width="1.5703125" style="18" customWidth="1"/>
    <col min="3349" max="3349" width="0.140625" style="18" customWidth="1"/>
    <col min="3350" max="3350" width="1.42578125" style="18" customWidth="1"/>
    <col min="3351" max="3351" width="12.140625" style="18" customWidth="1"/>
    <col min="3352" max="3352" width="1.5703125" style="18" customWidth="1"/>
    <col min="3353" max="3353" width="0.140625" style="18" customWidth="1"/>
    <col min="3354" max="3354" width="4.5703125" style="18" customWidth="1"/>
    <col min="3355" max="3355" width="0.140625" style="18" customWidth="1"/>
    <col min="3356" max="3356" width="9" style="18" customWidth="1"/>
    <col min="3357" max="3357" width="3.5703125" style="18" customWidth="1"/>
    <col min="3358" max="3358" width="5.5703125" style="18" customWidth="1"/>
    <col min="3359" max="3359" width="9" style="18" customWidth="1"/>
    <col min="3360" max="3360" width="0.7109375" style="18" customWidth="1"/>
    <col min="3361" max="3362" width="15.28515625" style="18" customWidth="1"/>
    <col min="3363" max="3363" width="15.5703125" style="18" customWidth="1"/>
    <col min="3364" max="3364" width="1.85546875" style="18" customWidth="1"/>
    <col min="3365" max="3584" width="9.140625" style="18"/>
    <col min="3585" max="3585" width="2.28515625" style="18" customWidth="1"/>
    <col min="3586" max="3586" width="1.85546875" style="18" customWidth="1"/>
    <col min="3587" max="3587" width="2.28515625" style="18" customWidth="1"/>
    <col min="3588" max="3588" width="13.140625" style="18" customWidth="1"/>
    <col min="3589" max="3589" width="1.42578125" style="18" customWidth="1"/>
    <col min="3590" max="3590" width="11.140625" style="18" customWidth="1"/>
    <col min="3591" max="3591" width="1.7109375" style="18" customWidth="1"/>
    <col min="3592" max="3592" width="11.5703125" style="18" customWidth="1"/>
    <col min="3593" max="3593" width="4.85546875" style="18" customWidth="1"/>
    <col min="3594" max="3594" width="3.28515625" style="18" customWidth="1"/>
    <col min="3595" max="3595" width="1.5703125" style="18" customWidth="1"/>
    <col min="3596" max="3596" width="1.7109375" style="18" customWidth="1"/>
    <col min="3597" max="3597" width="10.28515625" style="18" customWidth="1"/>
    <col min="3598" max="3598" width="0.5703125" style="18" customWidth="1"/>
    <col min="3599" max="3599" width="2.7109375" style="18" customWidth="1"/>
    <col min="3600" max="3600" width="1.5703125" style="18" customWidth="1"/>
    <col min="3601" max="3601" width="3.7109375" style="18" customWidth="1"/>
    <col min="3602" max="3602" width="4.42578125" style="18" customWidth="1"/>
    <col min="3603" max="3603" width="1.140625" style="18" customWidth="1"/>
    <col min="3604" max="3604" width="1.5703125" style="18" customWidth="1"/>
    <col min="3605" max="3605" width="0.140625" style="18" customWidth="1"/>
    <col min="3606" max="3606" width="1.42578125" style="18" customWidth="1"/>
    <col min="3607" max="3607" width="12.140625" style="18" customWidth="1"/>
    <col min="3608" max="3608" width="1.5703125" style="18" customWidth="1"/>
    <col min="3609" max="3609" width="0.140625" style="18" customWidth="1"/>
    <col min="3610" max="3610" width="4.5703125" style="18" customWidth="1"/>
    <col min="3611" max="3611" width="0.140625" style="18" customWidth="1"/>
    <col min="3612" max="3612" width="9" style="18" customWidth="1"/>
    <col min="3613" max="3613" width="3.5703125" style="18" customWidth="1"/>
    <col min="3614" max="3614" width="5.5703125" style="18" customWidth="1"/>
    <col min="3615" max="3615" width="9" style="18" customWidth="1"/>
    <col min="3616" max="3616" width="0.7109375" style="18" customWidth="1"/>
    <col min="3617" max="3618" width="15.28515625" style="18" customWidth="1"/>
    <col min="3619" max="3619" width="15.5703125" style="18" customWidth="1"/>
    <col min="3620" max="3620" width="1.85546875" style="18" customWidth="1"/>
    <col min="3621" max="3840" width="9.140625" style="18"/>
    <col min="3841" max="3841" width="2.28515625" style="18" customWidth="1"/>
    <col min="3842" max="3842" width="1.85546875" style="18" customWidth="1"/>
    <col min="3843" max="3843" width="2.28515625" style="18" customWidth="1"/>
    <col min="3844" max="3844" width="13.140625" style="18" customWidth="1"/>
    <col min="3845" max="3845" width="1.42578125" style="18" customWidth="1"/>
    <col min="3846" max="3846" width="11.140625" style="18" customWidth="1"/>
    <col min="3847" max="3847" width="1.7109375" style="18" customWidth="1"/>
    <col min="3848" max="3848" width="11.5703125" style="18" customWidth="1"/>
    <col min="3849" max="3849" width="4.85546875" style="18" customWidth="1"/>
    <col min="3850" max="3850" width="3.28515625" style="18" customWidth="1"/>
    <col min="3851" max="3851" width="1.5703125" style="18" customWidth="1"/>
    <col min="3852" max="3852" width="1.7109375" style="18" customWidth="1"/>
    <col min="3853" max="3853" width="10.28515625" style="18" customWidth="1"/>
    <col min="3854" max="3854" width="0.5703125" style="18" customWidth="1"/>
    <col min="3855" max="3855" width="2.7109375" style="18" customWidth="1"/>
    <col min="3856" max="3856" width="1.5703125" style="18" customWidth="1"/>
    <col min="3857" max="3857" width="3.7109375" style="18" customWidth="1"/>
    <col min="3858" max="3858" width="4.42578125" style="18" customWidth="1"/>
    <col min="3859" max="3859" width="1.140625" style="18" customWidth="1"/>
    <col min="3860" max="3860" width="1.5703125" style="18" customWidth="1"/>
    <col min="3861" max="3861" width="0.140625" style="18" customWidth="1"/>
    <col min="3862" max="3862" width="1.42578125" style="18" customWidth="1"/>
    <col min="3863" max="3863" width="12.140625" style="18" customWidth="1"/>
    <col min="3864" max="3864" width="1.5703125" style="18" customWidth="1"/>
    <col min="3865" max="3865" width="0.140625" style="18" customWidth="1"/>
    <col min="3866" max="3866" width="4.5703125" style="18" customWidth="1"/>
    <col min="3867" max="3867" width="0.140625" style="18" customWidth="1"/>
    <col min="3868" max="3868" width="9" style="18" customWidth="1"/>
    <col min="3869" max="3869" width="3.5703125" style="18" customWidth="1"/>
    <col min="3870" max="3870" width="5.5703125" style="18" customWidth="1"/>
    <col min="3871" max="3871" width="9" style="18" customWidth="1"/>
    <col min="3872" max="3872" width="0.7109375" style="18" customWidth="1"/>
    <col min="3873" max="3874" width="15.28515625" style="18" customWidth="1"/>
    <col min="3875" max="3875" width="15.5703125" style="18" customWidth="1"/>
    <col min="3876" max="3876" width="1.85546875" style="18" customWidth="1"/>
    <col min="3877" max="4096" width="9.140625" style="18"/>
    <col min="4097" max="4097" width="2.28515625" style="18" customWidth="1"/>
    <col min="4098" max="4098" width="1.85546875" style="18" customWidth="1"/>
    <col min="4099" max="4099" width="2.28515625" style="18" customWidth="1"/>
    <col min="4100" max="4100" width="13.140625" style="18" customWidth="1"/>
    <col min="4101" max="4101" width="1.42578125" style="18" customWidth="1"/>
    <col min="4102" max="4102" width="11.140625" style="18" customWidth="1"/>
    <col min="4103" max="4103" width="1.7109375" style="18" customWidth="1"/>
    <col min="4104" max="4104" width="11.5703125" style="18" customWidth="1"/>
    <col min="4105" max="4105" width="4.85546875" style="18" customWidth="1"/>
    <col min="4106" max="4106" width="3.28515625" style="18" customWidth="1"/>
    <col min="4107" max="4107" width="1.5703125" style="18" customWidth="1"/>
    <col min="4108" max="4108" width="1.7109375" style="18" customWidth="1"/>
    <col min="4109" max="4109" width="10.28515625" style="18" customWidth="1"/>
    <col min="4110" max="4110" width="0.5703125" style="18" customWidth="1"/>
    <col min="4111" max="4111" width="2.7109375" style="18" customWidth="1"/>
    <col min="4112" max="4112" width="1.5703125" style="18" customWidth="1"/>
    <col min="4113" max="4113" width="3.7109375" style="18" customWidth="1"/>
    <col min="4114" max="4114" width="4.42578125" style="18" customWidth="1"/>
    <col min="4115" max="4115" width="1.140625" style="18" customWidth="1"/>
    <col min="4116" max="4116" width="1.5703125" style="18" customWidth="1"/>
    <col min="4117" max="4117" width="0.140625" style="18" customWidth="1"/>
    <col min="4118" max="4118" width="1.42578125" style="18" customWidth="1"/>
    <col min="4119" max="4119" width="12.140625" style="18" customWidth="1"/>
    <col min="4120" max="4120" width="1.5703125" style="18" customWidth="1"/>
    <col min="4121" max="4121" width="0.140625" style="18" customWidth="1"/>
    <col min="4122" max="4122" width="4.5703125" style="18" customWidth="1"/>
    <col min="4123" max="4123" width="0.140625" style="18" customWidth="1"/>
    <col min="4124" max="4124" width="9" style="18" customWidth="1"/>
    <col min="4125" max="4125" width="3.5703125" style="18" customWidth="1"/>
    <col min="4126" max="4126" width="5.5703125" style="18" customWidth="1"/>
    <col min="4127" max="4127" width="9" style="18" customWidth="1"/>
    <col min="4128" max="4128" width="0.7109375" style="18" customWidth="1"/>
    <col min="4129" max="4130" width="15.28515625" style="18" customWidth="1"/>
    <col min="4131" max="4131" width="15.5703125" style="18" customWidth="1"/>
    <col min="4132" max="4132" width="1.85546875" style="18" customWidth="1"/>
    <col min="4133" max="4352" width="9.140625" style="18"/>
    <col min="4353" max="4353" width="2.28515625" style="18" customWidth="1"/>
    <col min="4354" max="4354" width="1.85546875" style="18" customWidth="1"/>
    <col min="4355" max="4355" width="2.28515625" style="18" customWidth="1"/>
    <col min="4356" max="4356" width="13.140625" style="18" customWidth="1"/>
    <col min="4357" max="4357" width="1.42578125" style="18" customWidth="1"/>
    <col min="4358" max="4358" width="11.140625" style="18" customWidth="1"/>
    <col min="4359" max="4359" width="1.7109375" style="18" customWidth="1"/>
    <col min="4360" max="4360" width="11.5703125" style="18" customWidth="1"/>
    <col min="4361" max="4361" width="4.85546875" style="18" customWidth="1"/>
    <col min="4362" max="4362" width="3.28515625" style="18" customWidth="1"/>
    <col min="4363" max="4363" width="1.5703125" style="18" customWidth="1"/>
    <col min="4364" max="4364" width="1.7109375" style="18" customWidth="1"/>
    <col min="4365" max="4365" width="10.28515625" style="18" customWidth="1"/>
    <col min="4366" max="4366" width="0.5703125" style="18" customWidth="1"/>
    <col min="4367" max="4367" width="2.7109375" style="18" customWidth="1"/>
    <col min="4368" max="4368" width="1.5703125" style="18" customWidth="1"/>
    <col min="4369" max="4369" width="3.7109375" style="18" customWidth="1"/>
    <col min="4370" max="4370" width="4.42578125" style="18" customWidth="1"/>
    <col min="4371" max="4371" width="1.140625" style="18" customWidth="1"/>
    <col min="4372" max="4372" width="1.5703125" style="18" customWidth="1"/>
    <col min="4373" max="4373" width="0.140625" style="18" customWidth="1"/>
    <col min="4374" max="4374" width="1.42578125" style="18" customWidth="1"/>
    <col min="4375" max="4375" width="12.140625" style="18" customWidth="1"/>
    <col min="4376" max="4376" width="1.5703125" style="18" customWidth="1"/>
    <col min="4377" max="4377" width="0.140625" style="18" customWidth="1"/>
    <col min="4378" max="4378" width="4.5703125" style="18" customWidth="1"/>
    <col min="4379" max="4379" width="0.140625" style="18" customWidth="1"/>
    <col min="4380" max="4380" width="9" style="18" customWidth="1"/>
    <col min="4381" max="4381" width="3.5703125" style="18" customWidth="1"/>
    <col min="4382" max="4382" width="5.5703125" style="18" customWidth="1"/>
    <col min="4383" max="4383" width="9" style="18" customWidth="1"/>
    <col min="4384" max="4384" width="0.7109375" style="18" customWidth="1"/>
    <col min="4385" max="4386" width="15.28515625" style="18" customWidth="1"/>
    <col min="4387" max="4387" width="15.5703125" style="18" customWidth="1"/>
    <col min="4388" max="4388" width="1.85546875" style="18" customWidth="1"/>
    <col min="4389" max="4608" width="9.140625" style="18"/>
    <col min="4609" max="4609" width="2.28515625" style="18" customWidth="1"/>
    <col min="4610" max="4610" width="1.85546875" style="18" customWidth="1"/>
    <col min="4611" max="4611" width="2.28515625" style="18" customWidth="1"/>
    <col min="4612" max="4612" width="13.140625" style="18" customWidth="1"/>
    <col min="4613" max="4613" width="1.42578125" style="18" customWidth="1"/>
    <col min="4614" max="4614" width="11.140625" style="18" customWidth="1"/>
    <col min="4615" max="4615" width="1.7109375" style="18" customWidth="1"/>
    <col min="4616" max="4616" width="11.5703125" style="18" customWidth="1"/>
    <col min="4617" max="4617" width="4.85546875" style="18" customWidth="1"/>
    <col min="4618" max="4618" width="3.28515625" style="18" customWidth="1"/>
    <col min="4619" max="4619" width="1.5703125" style="18" customWidth="1"/>
    <col min="4620" max="4620" width="1.7109375" style="18" customWidth="1"/>
    <col min="4621" max="4621" width="10.28515625" style="18" customWidth="1"/>
    <col min="4622" max="4622" width="0.5703125" style="18" customWidth="1"/>
    <col min="4623" max="4623" width="2.7109375" style="18" customWidth="1"/>
    <col min="4624" max="4624" width="1.5703125" style="18" customWidth="1"/>
    <col min="4625" max="4625" width="3.7109375" style="18" customWidth="1"/>
    <col min="4626" max="4626" width="4.42578125" style="18" customWidth="1"/>
    <col min="4627" max="4627" width="1.140625" style="18" customWidth="1"/>
    <col min="4628" max="4628" width="1.5703125" style="18" customWidth="1"/>
    <col min="4629" max="4629" width="0.140625" style="18" customWidth="1"/>
    <col min="4630" max="4630" width="1.42578125" style="18" customWidth="1"/>
    <col min="4631" max="4631" width="12.140625" style="18" customWidth="1"/>
    <col min="4632" max="4632" width="1.5703125" style="18" customWidth="1"/>
    <col min="4633" max="4633" width="0.140625" style="18" customWidth="1"/>
    <col min="4634" max="4634" width="4.5703125" style="18" customWidth="1"/>
    <col min="4635" max="4635" width="0.140625" style="18" customWidth="1"/>
    <col min="4636" max="4636" width="9" style="18" customWidth="1"/>
    <col min="4637" max="4637" width="3.5703125" style="18" customWidth="1"/>
    <col min="4638" max="4638" width="5.5703125" style="18" customWidth="1"/>
    <col min="4639" max="4639" width="9" style="18" customWidth="1"/>
    <col min="4640" max="4640" width="0.7109375" style="18" customWidth="1"/>
    <col min="4641" max="4642" width="15.28515625" style="18" customWidth="1"/>
    <col min="4643" max="4643" width="15.5703125" style="18" customWidth="1"/>
    <col min="4644" max="4644" width="1.85546875" style="18" customWidth="1"/>
    <col min="4645" max="4864" width="9.140625" style="18"/>
    <col min="4865" max="4865" width="2.28515625" style="18" customWidth="1"/>
    <col min="4866" max="4866" width="1.85546875" style="18" customWidth="1"/>
    <col min="4867" max="4867" width="2.28515625" style="18" customWidth="1"/>
    <col min="4868" max="4868" width="13.140625" style="18" customWidth="1"/>
    <col min="4869" max="4869" width="1.42578125" style="18" customWidth="1"/>
    <col min="4870" max="4870" width="11.140625" style="18" customWidth="1"/>
    <col min="4871" max="4871" width="1.7109375" style="18" customWidth="1"/>
    <col min="4872" max="4872" width="11.5703125" style="18" customWidth="1"/>
    <col min="4873" max="4873" width="4.85546875" style="18" customWidth="1"/>
    <col min="4874" max="4874" width="3.28515625" style="18" customWidth="1"/>
    <col min="4875" max="4875" width="1.5703125" style="18" customWidth="1"/>
    <col min="4876" max="4876" width="1.7109375" style="18" customWidth="1"/>
    <col min="4877" max="4877" width="10.28515625" style="18" customWidth="1"/>
    <col min="4878" max="4878" width="0.5703125" style="18" customWidth="1"/>
    <col min="4879" max="4879" width="2.7109375" style="18" customWidth="1"/>
    <col min="4880" max="4880" width="1.5703125" style="18" customWidth="1"/>
    <col min="4881" max="4881" width="3.7109375" style="18" customWidth="1"/>
    <col min="4882" max="4882" width="4.42578125" style="18" customWidth="1"/>
    <col min="4883" max="4883" width="1.140625" style="18" customWidth="1"/>
    <col min="4884" max="4884" width="1.5703125" style="18" customWidth="1"/>
    <col min="4885" max="4885" width="0.140625" style="18" customWidth="1"/>
    <col min="4886" max="4886" width="1.42578125" style="18" customWidth="1"/>
    <col min="4887" max="4887" width="12.140625" style="18" customWidth="1"/>
    <col min="4888" max="4888" width="1.5703125" style="18" customWidth="1"/>
    <col min="4889" max="4889" width="0.140625" style="18" customWidth="1"/>
    <col min="4890" max="4890" width="4.5703125" style="18" customWidth="1"/>
    <col min="4891" max="4891" width="0.140625" style="18" customWidth="1"/>
    <col min="4892" max="4892" width="9" style="18" customWidth="1"/>
    <col min="4893" max="4893" width="3.5703125" style="18" customWidth="1"/>
    <col min="4894" max="4894" width="5.5703125" style="18" customWidth="1"/>
    <col min="4895" max="4895" width="9" style="18" customWidth="1"/>
    <col min="4896" max="4896" width="0.7109375" style="18" customWidth="1"/>
    <col min="4897" max="4898" width="15.28515625" style="18" customWidth="1"/>
    <col min="4899" max="4899" width="15.5703125" style="18" customWidth="1"/>
    <col min="4900" max="4900" width="1.85546875" style="18" customWidth="1"/>
    <col min="4901" max="5120" width="9.140625" style="18"/>
    <col min="5121" max="5121" width="2.28515625" style="18" customWidth="1"/>
    <col min="5122" max="5122" width="1.85546875" style="18" customWidth="1"/>
    <col min="5123" max="5123" width="2.28515625" style="18" customWidth="1"/>
    <col min="5124" max="5124" width="13.140625" style="18" customWidth="1"/>
    <col min="5125" max="5125" width="1.42578125" style="18" customWidth="1"/>
    <col min="5126" max="5126" width="11.140625" style="18" customWidth="1"/>
    <col min="5127" max="5127" width="1.7109375" style="18" customWidth="1"/>
    <col min="5128" max="5128" width="11.5703125" style="18" customWidth="1"/>
    <col min="5129" max="5129" width="4.85546875" style="18" customWidth="1"/>
    <col min="5130" max="5130" width="3.28515625" style="18" customWidth="1"/>
    <col min="5131" max="5131" width="1.5703125" style="18" customWidth="1"/>
    <col min="5132" max="5132" width="1.7109375" style="18" customWidth="1"/>
    <col min="5133" max="5133" width="10.28515625" style="18" customWidth="1"/>
    <col min="5134" max="5134" width="0.5703125" style="18" customWidth="1"/>
    <col min="5135" max="5135" width="2.7109375" style="18" customWidth="1"/>
    <col min="5136" max="5136" width="1.5703125" style="18" customWidth="1"/>
    <col min="5137" max="5137" width="3.7109375" style="18" customWidth="1"/>
    <col min="5138" max="5138" width="4.42578125" style="18" customWidth="1"/>
    <col min="5139" max="5139" width="1.140625" style="18" customWidth="1"/>
    <col min="5140" max="5140" width="1.5703125" style="18" customWidth="1"/>
    <col min="5141" max="5141" width="0.140625" style="18" customWidth="1"/>
    <col min="5142" max="5142" width="1.42578125" style="18" customWidth="1"/>
    <col min="5143" max="5143" width="12.140625" style="18" customWidth="1"/>
    <col min="5144" max="5144" width="1.5703125" style="18" customWidth="1"/>
    <col min="5145" max="5145" width="0.140625" style="18" customWidth="1"/>
    <col min="5146" max="5146" width="4.5703125" style="18" customWidth="1"/>
    <col min="5147" max="5147" width="0.140625" style="18" customWidth="1"/>
    <col min="5148" max="5148" width="9" style="18" customWidth="1"/>
    <col min="5149" max="5149" width="3.5703125" style="18" customWidth="1"/>
    <col min="5150" max="5150" width="5.5703125" style="18" customWidth="1"/>
    <col min="5151" max="5151" width="9" style="18" customWidth="1"/>
    <col min="5152" max="5152" width="0.7109375" style="18" customWidth="1"/>
    <col min="5153" max="5154" width="15.28515625" style="18" customWidth="1"/>
    <col min="5155" max="5155" width="15.5703125" style="18" customWidth="1"/>
    <col min="5156" max="5156" width="1.85546875" style="18" customWidth="1"/>
    <col min="5157" max="5376" width="9.140625" style="18"/>
    <col min="5377" max="5377" width="2.28515625" style="18" customWidth="1"/>
    <col min="5378" max="5378" width="1.85546875" style="18" customWidth="1"/>
    <col min="5379" max="5379" width="2.28515625" style="18" customWidth="1"/>
    <col min="5380" max="5380" width="13.140625" style="18" customWidth="1"/>
    <col min="5381" max="5381" width="1.42578125" style="18" customWidth="1"/>
    <col min="5382" max="5382" width="11.140625" style="18" customWidth="1"/>
    <col min="5383" max="5383" width="1.7109375" style="18" customWidth="1"/>
    <col min="5384" max="5384" width="11.5703125" style="18" customWidth="1"/>
    <col min="5385" max="5385" width="4.85546875" style="18" customWidth="1"/>
    <col min="5386" max="5386" width="3.28515625" style="18" customWidth="1"/>
    <col min="5387" max="5387" width="1.5703125" style="18" customWidth="1"/>
    <col min="5388" max="5388" width="1.7109375" style="18" customWidth="1"/>
    <col min="5389" max="5389" width="10.28515625" style="18" customWidth="1"/>
    <col min="5390" max="5390" width="0.5703125" style="18" customWidth="1"/>
    <col min="5391" max="5391" width="2.7109375" style="18" customWidth="1"/>
    <col min="5392" max="5392" width="1.5703125" style="18" customWidth="1"/>
    <col min="5393" max="5393" width="3.7109375" style="18" customWidth="1"/>
    <col min="5394" max="5394" width="4.42578125" style="18" customWidth="1"/>
    <col min="5395" max="5395" width="1.140625" style="18" customWidth="1"/>
    <col min="5396" max="5396" width="1.5703125" style="18" customWidth="1"/>
    <col min="5397" max="5397" width="0.140625" style="18" customWidth="1"/>
    <col min="5398" max="5398" width="1.42578125" style="18" customWidth="1"/>
    <col min="5399" max="5399" width="12.140625" style="18" customWidth="1"/>
    <col min="5400" max="5400" width="1.5703125" style="18" customWidth="1"/>
    <col min="5401" max="5401" width="0.140625" style="18" customWidth="1"/>
    <col min="5402" max="5402" width="4.5703125" style="18" customWidth="1"/>
    <col min="5403" max="5403" width="0.140625" style="18" customWidth="1"/>
    <col min="5404" max="5404" width="9" style="18" customWidth="1"/>
    <col min="5405" max="5405" width="3.5703125" style="18" customWidth="1"/>
    <col min="5406" max="5406" width="5.5703125" style="18" customWidth="1"/>
    <col min="5407" max="5407" width="9" style="18" customWidth="1"/>
    <col min="5408" max="5408" width="0.7109375" style="18" customWidth="1"/>
    <col min="5409" max="5410" width="15.28515625" style="18" customWidth="1"/>
    <col min="5411" max="5411" width="15.5703125" style="18" customWidth="1"/>
    <col min="5412" max="5412" width="1.85546875" style="18" customWidth="1"/>
    <col min="5413" max="5632" width="9.140625" style="18"/>
    <col min="5633" max="5633" width="2.28515625" style="18" customWidth="1"/>
    <col min="5634" max="5634" width="1.85546875" style="18" customWidth="1"/>
    <col min="5635" max="5635" width="2.28515625" style="18" customWidth="1"/>
    <col min="5636" max="5636" width="13.140625" style="18" customWidth="1"/>
    <col min="5637" max="5637" width="1.42578125" style="18" customWidth="1"/>
    <col min="5638" max="5638" width="11.140625" style="18" customWidth="1"/>
    <col min="5639" max="5639" width="1.7109375" style="18" customWidth="1"/>
    <col min="5640" max="5640" width="11.5703125" style="18" customWidth="1"/>
    <col min="5641" max="5641" width="4.85546875" style="18" customWidth="1"/>
    <col min="5642" max="5642" width="3.28515625" style="18" customWidth="1"/>
    <col min="5643" max="5643" width="1.5703125" style="18" customWidth="1"/>
    <col min="5644" max="5644" width="1.7109375" style="18" customWidth="1"/>
    <col min="5645" max="5645" width="10.28515625" style="18" customWidth="1"/>
    <col min="5646" max="5646" width="0.5703125" style="18" customWidth="1"/>
    <col min="5647" max="5647" width="2.7109375" style="18" customWidth="1"/>
    <col min="5648" max="5648" width="1.5703125" style="18" customWidth="1"/>
    <col min="5649" max="5649" width="3.7109375" style="18" customWidth="1"/>
    <col min="5650" max="5650" width="4.42578125" style="18" customWidth="1"/>
    <col min="5651" max="5651" width="1.140625" style="18" customWidth="1"/>
    <col min="5652" max="5652" width="1.5703125" style="18" customWidth="1"/>
    <col min="5653" max="5653" width="0.140625" style="18" customWidth="1"/>
    <col min="5654" max="5654" width="1.42578125" style="18" customWidth="1"/>
    <col min="5655" max="5655" width="12.140625" style="18" customWidth="1"/>
    <col min="5656" max="5656" width="1.5703125" style="18" customWidth="1"/>
    <col min="5657" max="5657" width="0.140625" style="18" customWidth="1"/>
    <col min="5658" max="5658" width="4.5703125" style="18" customWidth="1"/>
    <col min="5659" max="5659" width="0.140625" style="18" customWidth="1"/>
    <col min="5660" max="5660" width="9" style="18" customWidth="1"/>
    <col min="5661" max="5661" width="3.5703125" style="18" customWidth="1"/>
    <col min="5662" max="5662" width="5.5703125" style="18" customWidth="1"/>
    <col min="5663" max="5663" width="9" style="18" customWidth="1"/>
    <col min="5664" max="5664" width="0.7109375" style="18" customWidth="1"/>
    <col min="5665" max="5666" width="15.28515625" style="18" customWidth="1"/>
    <col min="5667" max="5667" width="15.5703125" style="18" customWidth="1"/>
    <col min="5668" max="5668" width="1.85546875" style="18" customWidth="1"/>
    <col min="5669" max="5888" width="9.140625" style="18"/>
    <col min="5889" max="5889" width="2.28515625" style="18" customWidth="1"/>
    <col min="5890" max="5890" width="1.85546875" style="18" customWidth="1"/>
    <col min="5891" max="5891" width="2.28515625" style="18" customWidth="1"/>
    <col min="5892" max="5892" width="13.140625" style="18" customWidth="1"/>
    <col min="5893" max="5893" width="1.42578125" style="18" customWidth="1"/>
    <col min="5894" max="5894" width="11.140625" style="18" customWidth="1"/>
    <col min="5895" max="5895" width="1.7109375" style="18" customWidth="1"/>
    <col min="5896" max="5896" width="11.5703125" style="18" customWidth="1"/>
    <col min="5897" max="5897" width="4.85546875" style="18" customWidth="1"/>
    <col min="5898" max="5898" width="3.28515625" style="18" customWidth="1"/>
    <col min="5899" max="5899" width="1.5703125" style="18" customWidth="1"/>
    <col min="5900" max="5900" width="1.7109375" style="18" customWidth="1"/>
    <col min="5901" max="5901" width="10.28515625" style="18" customWidth="1"/>
    <col min="5902" max="5902" width="0.5703125" style="18" customWidth="1"/>
    <col min="5903" max="5903" width="2.7109375" style="18" customWidth="1"/>
    <col min="5904" max="5904" width="1.5703125" style="18" customWidth="1"/>
    <col min="5905" max="5905" width="3.7109375" style="18" customWidth="1"/>
    <col min="5906" max="5906" width="4.42578125" style="18" customWidth="1"/>
    <col min="5907" max="5907" width="1.140625" style="18" customWidth="1"/>
    <col min="5908" max="5908" width="1.5703125" style="18" customWidth="1"/>
    <col min="5909" max="5909" width="0.140625" style="18" customWidth="1"/>
    <col min="5910" max="5910" width="1.42578125" style="18" customWidth="1"/>
    <col min="5911" max="5911" width="12.140625" style="18" customWidth="1"/>
    <col min="5912" max="5912" width="1.5703125" style="18" customWidth="1"/>
    <col min="5913" max="5913" width="0.140625" style="18" customWidth="1"/>
    <col min="5914" max="5914" width="4.5703125" style="18" customWidth="1"/>
    <col min="5915" max="5915" width="0.140625" style="18" customWidth="1"/>
    <col min="5916" max="5916" width="9" style="18" customWidth="1"/>
    <col min="5917" max="5917" width="3.5703125" style="18" customWidth="1"/>
    <col min="5918" max="5918" width="5.5703125" style="18" customWidth="1"/>
    <col min="5919" max="5919" width="9" style="18" customWidth="1"/>
    <col min="5920" max="5920" width="0.7109375" style="18" customWidth="1"/>
    <col min="5921" max="5922" width="15.28515625" style="18" customWidth="1"/>
    <col min="5923" max="5923" width="15.5703125" style="18" customWidth="1"/>
    <col min="5924" max="5924" width="1.85546875" style="18" customWidth="1"/>
    <col min="5925" max="6144" width="9.140625" style="18"/>
    <col min="6145" max="6145" width="2.28515625" style="18" customWidth="1"/>
    <col min="6146" max="6146" width="1.85546875" style="18" customWidth="1"/>
    <col min="6147" max="6147" width="2.28515625" style="18" customWidth="1"/>
    <col min="6148" max="6148" width="13.140625" style="18" customWidth="1"/>
    <col min="6149" max="6149" width="1.42578125" style="18" customWidth="1"/>
    <col min="6150" max="6150" width="11.140625" style="18" customWidth="1"/>
    <col min="6151" max="6151" width="1.7109375" style="18" customWidth="1"/>
    <col min="6152" max="6152" width="11.5703125" style="18" customWidth="1"/>
    <col min="6153" max="6153" width="4.85546875" style="18" customWidth="1"/>
    <col min="6154" max="6154" width="3.28515625" style="18" customWidth="1"/>
    <col min="6155" max="6155" width="1.5703125" style="18" customWidth="1"/>
    <col min="6156" max="6156" width="1.7109375" style="18" customWidth="1"/>
    <col min="6157" max="6157" width="10.28515625" style="18" customWidth="1"/>
    <col min="6158" max="6158" width="0.5703125" style="18" customWidth="1"/>
    <col min="6159" max="6159" width="2.7109375" style="18" customWidth="1"/>
    <col min="6160" max="6160" width="1.5703125" style="18" customWidth="1"/>
    <col min="6161" max="6161" width="3.7109375" style="18" customWidth="1"/>
    <col min="6162" max="6162" width="4.42578125" style="18" customWidth="1"/>
    <col min="6163" max="6163" width="1.140625" style="18" customWidth="1"/>
    <col min="6164" max="6164" width="1.5703125" style="18" customWidth="1"/>
    <col min="6165" max="6165" width="0.140625" style="18" customWidth="1"/>
    <col min="6166" max="6166" width="1.42578125" style="18" customWidth="1"/>
    <col min="6167" max="6167" width="12.140625" style="18" customWidth="1"/>
    <col min="6168" max="6168" width="1.5703125" style="18" customWidth="1"/>
    <col min="6169" max="6169" width="0.140625" style="18" customWidth="1"/>
    <col min="6170" max="6170" width="4.5703125" style="18" customWidth="1"/>
    <col min="6171" max="6171" width="0.140625" style="18" customWidth="1"/>
    <col min="6172" max="6172" width="9" style="18" customWidth="1"/>
    <col min="6173" max="6173" width="3.5703125" style="18" customWidth="1"/>
    <col min="6174" max="6174" width="5.5703125" style="18" customWidth="1"/>
    <col min="6175" max="6175" width="9" style="18" customWidth="1"/>
    <col min="6176" max="6176" width="0.7109375" style="18" customWidth="1"/>
    <col min="6177" max="6178" width="15.28515625" style="18" customWidth="1"/>
    <col min="6179" max="6179" width="15.5703125" style="18" customWidth="1"/>
    <col min="6180" max="6180" width="1.85546875" style="18" customWidth="1"/>
    <col min="6181" max="6400" width="9.140625" style="18"/>
    <col min="6401" max="6401" width="2.28515625" style="18" customWidth="1"/>
    <col min="6402" max="6402" width="1.85546875" style="18" customWidth="1"/>
    <col min="6403" max="6403" width="2.28515625" style="18" customWidth="1"/>
    <col min="6404" max="6404" width="13.140625" style="18" customWidth="1"/>
    <col min="6405" max="6405" width="1.42578125" style="18" customWidth="1"/>
    <col min="6406" max="6406" width="11.140625" style="18" customWidth="1"/>
    <col min="6407" max="6407" width="1.7109375" style="18" customWidth="1"/>
    <col min="6408" max="6408" width="11.5703125" style="18" customWidth="1"/>
    <col min="6409" max="6409" width="4.85546875" style="18" customWidth="1"/>
    <col min="6410" max="6410" width="3.28515625" style="18" customWidth="1"/>
    <col min="6411" max="6411" width="1.5703125" style="18" customWidth="1"/>
    <col min="6412" max="6412" width="1.7109375" style="18" customWidth="1"/>
    <col min="6413" max="6413" width="10.28515625" style="18" customWidth="1"/>
    <col min="6414" max="6414" width="0.5703125" style="18" customWidth="1"/>
    <col min="6415" max="6415" width="2.7109375" style="18" customWidth="1"/>
    <col min="6416" max="6416" width="1.5703125" style="18" customWidth="1"/>
    <col min="6417" max="6417" width="3.7109375" style="18" customWidth="1"/>
    <col min="6418" max="6418" width="4.42578125" style="18" customWidth="1"/>
    <col min="6419" max="6419" width="1.140625" style="18" customWidth="1"/>
    <col min="6420" max="6420" width="1.5703125" style="18" customWidth="1"/>
    <col min="6421" max="6421" width="0.140625" style="18" customWidth="1"/>
    <col min="6422" max="6422" width="1.42578125" style="18" customWidth="1"/>
    <col min="6423" max="6423" width="12.140625" style="18" customWidth="1"/>
    <col min="6424" max="6424" width="1.5703125" style="18" customWidth="1"/>
    <col min="6425" max="6425" width="0.140625" style="18" customWidth="1"/>
    <col min="6426" max="6426" width="4.5703125" style="18" customWidth="1"/>
    <col min="6427" max="6427" width="0.140625" style="18" customWidth="1"/>
    <col min="6428" max="6428" width="9" style="18" customWidth="1"/>
    <col min="6429" max="6429" width="3.5703125" style="18" customWidth="1"/>
    <col min="6430" max="6430" width="5.5703125" style="18" customWidth="1"/>
    <col min="6431" max="6431" width="9" style="18" customWidth="1"/>
    <col min="6432" max="6432" width="0.7109375" style="18" customWidth="1"/>
    <col min="6433" max="6434" width="15.28515625" style="18" customWidth="1"/>
    <col min="6435" max="6435" width="15.5703125" style="18" customWidth="1"/>
    <col min="6436" max="6436" width="1.85546875" style="18" customWidth="1"/>
    <col min="6437" max="6656" width="9.140625" style="18"/>
    <col min="6657" max="6657" width="2.28515625" style="18" customWidth="1"/>
    <col min="6658" max="6658" width="1.85546875" style="18" customWidth="1"/>
    <col min="6659" max="6659" width="2.28515625" style="18" customWidth="1"/>
    <col min="6660" max="6660" width="13.140625" style="18" customWidth="1"/>
    <col min="6661" max="6661" width="1.42578125" style="18" customWidth="1"/>
    <col min="6662" max="6662" width="11.140625" style="18" customWidth="1"/>
    <col min="6663" max="6663" width="1.7109375" style="18" customWidth="1"/>
    <col min="6664" max="6664" width="11.5703125" style="18" customWidth="1"/>
    <col min="6665" max="6665" width="4.85546875" style="18" customWidth="1"/>
    <col min="6666" max="6666" width="3.28515625" style="18" customWidth="1"/>
    <col min="6667" max="6667" width="1.5703125" style="18" customWidth="1"/>
    <col min="6668" max="6668" width="1.7109375" style="18" customWidth="1"/>
    <col min="6669" max="6669" width="10.28515625" style="18" customWidth="1"/>
    <col min="6670" max="6670" width="0.5703125" style="18" customWidth="1"/>
    <col min="6671" max="6671" width="2.7109375" style="18" customWidth="1"/>
    <col min="6672" max="6672" width="1.5703125" style="18" customWidth="1"/>
    <col min="6673" max="6673" width="3.7109375" style="18" customWidth="1"/>
    <col min="6674" max="6674" width="4.42578125" style="18" customWidth="1"/>
    <col min="6675" max="6675" width="1.140625" style="18" customWidth="1"/>
    <col min="6676" max="6676" width="1.5703125" style="18" customWidth="1"/>
    <col min="6677" max="6677" width="0.140625" style="18" customWidth="1"/>
    <col min="6678" max="6678" width="1.42578125" style="18" customWidth="1"/>
    <col min="6679" max="6679" width="12.140625" style="18" customWidth="1"/>
    <col min="6680" max="6680" width="1.5703125" style="18" customWidth="1"/>
    <col min="6681" max="6681" width="0.140625" style="18" customWidth="1"/>
    <col min="6682" max="6682" width="4.5703125" style="18" customWidth="1"/>
    <col min="6683" max="6683" width="0.140625" style="18" customWidth="1"/>
    <col min="6684" max="6684" width="9" style="18" customWidth="1"/>
    <col min="6685" max="6685" width="3.5703125" style="18" customWidth="1"/>
    <col min="6686" max="6686" width="5.5703125" style="18" customWidth="1"/>
    <col min="6687" max="6687" width="9" style="18" customWidth="1"/>
    <col min="6688" max="6688" width="0.7109375" style="18" customWidth="1"/>
    <col min="6689" max="6690" width="15.28515625" style="18" customWidth="1"/>
    <col min="6691" max="6691" width="15.5703125" style="18" customWidth="1"/>
    <col min="6692" max="6692" width="1.85546875" style="18" customWidth="1"/>
    <col min="6693" max="6912" width="9.140625" style="18"/>
    <col min="6913" max="6913" width="2.28515625" style="18" customWidth="1"/>
    <col min="6914" max="6914" width="1.85546875" style="18" customWidth="1"/>
    <col min="6915" max="6915" width="2.28515625" style="18" customWidth="1"/>
    <col min="6916" max="6916" width="13.140625" style="18" customWidth="1"/>
    <col min="6917" max="6917" width="1.42578125" style="18" customWidth="1"/>
    <col min="6918" max="6918" width="11.140625" style="18" customWidth="1"/>
    <col min="6919" max="6919" width="1.7109375" style="18" customWidth="1"/>
    <col min="6920" max="6920" width="11.5703125" style="18" customWidth="1"/>
    <col min="6921" max="6921" width="4.85546875" style="18" customWidth="1"/>
    <col min="6922" max="6922" width="3.28515625" style="18" customWidth="1"/>
    <col min="6923" max="6923" width="1.5703125" style="18" customWidth="1"/>
    <col min="6924" max="6924" width="1.7109375" style="18" customWidth="1"/>
    <col min="6925" max="6925" width="10.28515625" style="18" customWidth="1"/>
    <col min="6926" max="6926" width="0.5703125" style="18" customWidth="1"/>
    <col min="6927" max="6927" width="2.7109375" style="18" customWidth="1"/>
    <col min="6928" max="6928" width="1.5703125" style="18" customWidth="1"/>
    <col min="6929" max="6929" width="3.7109375" style="18" customWidth="1"/>
    <col min="6930" max="6930" width="4.42578125" style="18" customWidth="1"/>
    <col min="6931" max="6931" width="1.140625" style="18" customWidth="1"/>
    <col min="6932" max="6932" width="1.5703125" style="18" customWidth="1"/>
    <col min="6933" max="6933" width="0.140625" style="18" customWidth="1"/>
    <col min="6934" max="6934" width="1.42578125" style="18" customWidth="1"/>
    <col min="6935" max="6935" width="12.140625" style="18" customWidth="1"/>
    <col min="6936" max="6936" width="1.5703125" style="18" customWidth="1"/>
    <col min="6937" max="6937" width="0.140625" style="18" customWidth="1"/>
    <col min="6938" max="6938" width="4.5703125" style="18" customWidth="1"/>
    <col min="6939" max="6939" width="0.140625" style="18" customWidth="1"/>
    <col min="6940" max="6940" width="9" style="18" customWidth="1"/>
    <col min="6941" max="6941" width="3.5703125" style="18" customWidth="1"/>
    <col min="6942" max="6942" width="5.5703125" style="18" customWidth="1"/>
    <col min="6943" max="6943" width="9" style="18" customWidth="1"/>
    <col min="6944" max="6944" width="0.7109375" style="18" customWidth="1"/>
    <col min="6945" max="6946" width="15.28515625" style="18" customWidth="1"/>
    <col min="6947" max="6947" width="15.5703125" style="18" customWidth="1"/>
    <col min="6948" max="6948" width="1.85546875" style="18" customWidth="1"/>
    <col min="6949" max="7168" width="9.140625" style="18"/>
    <col min="7169" max="7169" width="2.28515625" style="18" customWidth="1"/>
    <col min="7170" max="7170" width="1.85546875" style="18" customWidth="1"/>
    <col min="7171" max="7171" width="2.28515625" style="18" customWidth="1"/>
    <col min="7172" max="7172" width="13.140625" style="18" customWidth="1"/>
    <col min="7173" max="7173" width="1.42578125" style="18" customWidth="1"/>
    <col min="7174" max="7174" width="11.140625" style="18" customWidth="1"/>
    <col min="7175" max="7175" width="1.7109375" style="18" customWidth="1"/>
    <col min="7176" max="7176" width="11.5703125" style="18" customWidth="1"/>
    <col min="7177" max="7177" width="4.85546875" style="18" customWidth="1"/>
    <col min="7178" max="7178" width="3.28515625" style="18" customWidth="1"/>
    <col min="7179" max="7179" width="1.5703125" style="18" customWidth="1"/>
    <col min="7180" max="7180" width="1.7109375" style="18" customWidth="1"/>
    <col min="7181" max="7181" width="10.28515625" style="18" customWidth="1"/>
    <col min="7182" max="7182" width="0.5703125" style="18" customWidth="1"/>
    <col min="7183" max="7183" width="2.7109375" style="18" customWidth="1"/>
    <col min="7184" max="7184" width="1.5703125" style="18" customWidth="1"/>
    <col min="7185" max="7185" width="3.7109375" style="18" customWidth="1"/>
    <col min="7186" max="7186" width="4.42578125" style="18" customWidth="1"/>
    <col min="7187" max="7187" width="1.140625" style="18" customWidth="1"/>
    <col min="7188" max="7188" width="1.5703125" style="18" customWidth="1"/>
    <col min="7189" max="7189" width="0.140625" style="18" customWidth="1"/>
    <col min="7190" max="7190" width="1.42578125" style="18" customWidth="1"/>
    <col min="7191" max="7191" width="12.140625" style="18" customWidth="1"/>
    <col min="7192" max="7192" width="1.5703125" style="18" customWidth="1"/>
    <col min="7193" max="7193" width="0.140625" style="18" customWidth="1"/>
    <col min="7194" max="7194" width="4.5703125" style="18" customWidth="1"/>
    <col min="7195" max="7195" width="0.140625" style="18" customWidth="1"/>
    <col min="7196" max="7196" width="9" style="18" customWidth="1"/>
    <col min="7197" max="7197" width="3.5703125" style="18" customWidth="1"/>
    <col min="7198" max="7198" width="5.5703125" style="18" customWidth="1"/>
    <col min="7199" max="7199" width="9" style="18" customWidth="1"/>
    <col min="7200" max="7200" width="0.7109375" style="18" customWidth="1"/>
    <col min="7201" max="7202" width="15.28515625" style="18" customWidth="1"/>
    <col min="7203" max="7203" width="15.5703125" style="18" customWidth="1"/>
    <col min="7204" max="7204" width="1.85546875" style="18" customWidth="1"/>
    <col min="7205" max="7424" width="9.140625" style="18"/>
    <col min="7425" max="7425" width="2.28515625" style="18" customWidth="1"/>
    <col min="7426" max="7426" width="1.85546875" style="18" customWidth="1"/>
    <col min="7427" max="7427" width="2.28515625" style="18" customWidth="1"/>
    <col min="7428" max="7428" width="13.140625" style="18" customWidth="1"/>
    <col min="7429" max="7429" width="1.42578125" style="18" customWidth="1"/>
    <col min="7430" max="7430" width="11.140625" style="18" customWidth="1"/>
    <col min="7431" max="7431" width="1.7109375" style="18" customWidth="1"/>
    <col min="7432" max="7432" width="11.5703125" style="18" customWidth="1"/>
    <col min="7433" max="7433" width="4.85546875" style="18" customWidth="1"/>
    <col min="7434" max="7434" width="3.28515625" style="18" customWidth="1"/>
    <col min="7435" max="7435" width="1.5703125" style="18" customWidth="1"/>
    <col min="7436" max="7436" width="1.7109375" style="18" customWidth="1"/>
    <col min="7437" max="7437" width="10.28515625" style="18" customWidth="1"/>
    <col min="7438" max="7438" width="0.5703125" style="18" customWidth="1"/>
    <col min="7439" max="7439" width="2.7109375" style="18" customWidth="1"/>
    <col min="7440" max="7440" width="1.5703125" style="18" customWidth="1"/>
    <col min="7441" max="7441" width="3.7109375" style="18" customWidth="1"/>
    <col min="7442" max="7442" width="4.42578125" style="18" customWidth="1"/>
    <col min="7443" max="7443" width="1.140625" style="18" customWidth="1"/>
    <col min="7444" max="7444" width="1.5703125" style="18" customWidth="1"/>
    <col min="7445" max="7445" width="0.140625" style="18" customWidth="1"/>
    <col min="7446" max="7446" width="1.42578125" style="18" customWidth="1"/>
    <col min="7447" max="7447" width="12.140625" style="18" customWidth="1"/>
    <col min="7448" max="7448" width="1.5703125" style="18" customWidth="1"/>
    <col min="7449" max="7449" width="0.140625" style="18" customWidth="1"/>
    <col min="7450" max="7450" width="4.5703125" style="18" customWidth="1"/>
    <col min="7451" max="7451" width="0.140625" style="18" customWidth="1"/>
    <col min="7452" max="7452" width="9" style="18" customWidth="1"/>
    <col min="7453" max="7453" width="3.5703125" style="18" customWidth="1"/>
    <col min="7454" max="7454" width="5.5703125" style="18" customWidth="1"/>
    <col min="7455" max="7455" width="9" style="18" customWidth="1"/>
    <col min="7456" max="7456" width="0.7109375" style="18" customWidth="1"/>
    <col min="7457" max="7458" width="15.28515625" style="18" customWidth="1"/>
    <col min="7459" max="7459" width="15.5703125" style="18" customWidth="1"/>
    <col min="7460" max="7460" width="1.85546875" style="18" customWidth="1"/>
    <col min="7461" max="7680" width="9.140625" style="18"/>
    <col min="7681" max="7681" width="2.28515625" style="18" customWidth="1"/>
    <col min="7682" max="7682" width="1.85546875" style="18" customWidth="1"/>
    <col min="7683" max="7683" width="2.28515625" style="18" customWidth="1"/>
    <col min="7684" max="7684" width="13.140625" style="18" customWidth="1"/>
    <col min="7685" max="7685" width="1.42578125" style="18" customWidth="1"/>
    <col min="7686" max="7686" width="11.140625" style="18" customWidth="1"/>
    <col min="7687" max="7687" width="1.7109375" style="18" customWidth="1"/>
    <col min="7688" max="7688" width="11.5703125" style="18" customWidth="1"/>
    <col min="7689" max="7689" width="4.85546875" style="18" customWidth="1"/>
    <col min="7690" max="7690" width="3.28515625" style="18" customWidth="1"/>
    <col min="7691" max="7691" width="1.5703125" style="18" customWidth="1"/>
    <col min="7692" max="7692" width="1.7109375" style="18" customWidth="1"/>
    <col min="7693" max="7693" width="10.28515625" style="18" customWidth="1"/>
    <col min="7694" max="7694" width="0.5703125" style="18" customWidth="1"/>
    <col min="7695" max="7695" width="2.7109375" style="18" customWidth="1"/>
    <col min="7696" max="7696" width="1.5703125" style="18" customWidth="1"/>
    <col min="7697" max="7697" width="3.7109375" style="18" customWidth="1"/>
    <col min="7698" max="7698" width="4.42578125" style="18" customWidth="1"/>
    <col min="7699" max="7699" width="1.140625" style="18" customWidth="1"/>
    <col min="7700" max="7700" width="1.5703125" style="18" customWidth="1"/>
    <col min="7701" max="7701" width="0.140625" style="18" customWidth="1"/>
    <col min="7702" max="7702" width="1.42578125" style="18" customWidth="1"/>
    <col min="7703" max="7703" width="12.140625" style="18" customWidth="1"/>
    <col min="7704" max="7704" width="1.5703125" style="18" customWidth="1"/>
    <col min="7705" max="7705" width="0.140625" style="18" customWidth="1"/>
    <col min="7706" max="7706" width="4.5703125" style="18" customWidth="1"/>
    <col min="7707" max="7707" width="0.140625" style="18" customWidth="1"/>
    <col min="7708" max="7708" width="9" style="18" customWidth="1"/>
    <col min="7709" max="7709" width="3.5703125" style="18" customWidth="1"/>
    <col min="7710" max="7710" width="5.5703125" style="18" customWidth="1"/>
    <col min="7711" max="7711" width="9" style="18" customWidth="1"/>
    <col min="7712" max="7712" width="0.7109375" style="18" customWidth="1"/>
    <col min="7713" max="7714" width="15.28515625" style="18" customWidth="1"/>
    <col min="7715" max="7715" width="15.5703125" style="18" customWidth="1"/>
    <col min="7716" max="7716" width="1.85546875" style="18" customWidth="1"/>
    <col min="7717" max="7936" width="9.140625" style="18"/>
    <col min="7937" max="7937" width="2.28515625" style="18" customWidth="1"/>
    <col min="7938" max="7938" width="1.85546875" style="18" customWidth="1"/>
    <col min="7939" max="7939" width="2.28515625" style="18" customWidth="1"/>
    <col min="7940" max="7940" width="13.140625" style="18" customWidth="1"/>
    <col min="7941" max="7941" width="1.42578125" style="18" customWidth="1"/>
    <col min="7942" max="7942" width="11.140625" style="18" customWidth="1"/>
    <col min="7943" max="7943" width="1.7109375" style="18" customWidth="1"/>
    <col min="7944" max="7944" width="11.5703125" style="18" customWidth="1"/>
    <col min="7945" max="7945" width="4.85546875" style="18" customWidth="1"/>
    <col min="7946" max="7946" width="3.28515625" style="18" customWidth="1"/>
    <col min="7947" max="7947" width="1.5703125" style="18" customWidth="1"/>
    <col min="7948" max="7948" width="1.7109375" style="18" customWidth="1"/>
    <col min="7949" max="7949" width="10.28515625" style="18" customWidth="1"/>
    <col min="7950" max="7950" width="0.5703125" style="18" customWidth="1"/>
    <col min="7951" max="7951" width="2.7109375" style="18" customWidth="1"/>
    <col min="7952" max="7952" width="1.5703125" style="18" customWidth="1"/>
    <col min="7953" max="7953" width="3.7109375" style="18" customWidth="1"/>
    <col min="7954" max="7954" width="4.42578125" style="18" customWidth="1"/>
    <col min="7955" max="7955" width="1.140625" style="18" customWidth="1"/>
    <col min="7956" max="7956" width="1.5703125" style="18" customWidth="1"/>
    <col min="7957" max="7957" width="0.140625" style="18" customWidth="1"/>
    <col min="7958" max="7958" width="1.42578125" style="18" customWidth="1"/>
    <col min="7959" max="7959" width="12.140625" style="18" customWidth="1"/>
    <col min="7960" max="7960" width="1.5703125" style="18" customWidth="1"/>
    <col min="7961" max="7961" width="0.140625" style="18" customWidth="1"/>
    <col min="7962" max="7962" width="4.5703125" style="18" customWidth="1"/>
    <col min="7963" max="7963" width="0.140625" style="18" customWidth="1"/>
    <col min="7964" max="7964" width="9" style="18" customWidth="1"/>
    <col min="7965" max="7965" width="3.5703125" style="18" customWidth="1"/>
    <col min="7966" max="7966" width="5.5703125" style="18" customWidth="1"/>
    <col min="7967" max="7967" width="9" style="18" customWidth="1"/>
    <col min="7968" max="7968" width="0.7109375" style="18" customWidth="1"/>
    <col min="7969" max="7970" width="15.28515625" style="18" customWidth="1"/>
    <col min="7971" max="7971" width="15.5703125" style="18" customWidth="1"/>
    <col min="7972" max="7972" width="1.85546875" style="18" customWidth="1"/>
    <col min="7973" max="8192" width="9.140625" style="18"/>
    <col min="8193" max="8193" width="2.28515625" style="18" customWidth="1"/>
    <col min="8194" max="8194" width="1.85546875" style="18" customWidth="1"/>
    <col min="8195" max="8195" width="2.28515625" style="18" customWidth="1"/>
    <col min="8196" max="8196" width="13.140625" style="18" customWidth="1"/>
    <col min="8197" max="8197" width="1.42578125" style="18" customWidth="1"/>
    <col min="8198" max="8198" width="11.140625" style="18" customWidth="1"/>
    <col min="8199" max="8199" width="1.7109375" style="18" customWidth="1"/>
    <col min="8200" max="8200" width="11.5703125" style="18" customWidth="1"/>
    <col min="8201" max="8201" width="4.85546875" style="18" customWidth="1"/>
    <col min="8202" max="8202" width="3.28515625" style="18" customWidth="1"/>
    <col min="8203" max="8203" width="1.5703125" style="18" customWidth="1"/>
    <col min="8204" max="8204" width="1.7109375" style="18" customWidth="1"/>
    <col min="8205" max="8205" width="10.28515625" style="18" customWidth="1"/>
    <col min="8206" max="8206" width="0.5703125" style="18" customWidth="1"/>
    <col min="8207" max="8207" width="2.7109375" style="18" customWidth="1"/>
    <col min="8208" max="8208" width="1.5703125" style="18" customWidth="1"/>
    <col min="8209" max="8209" width="3.7109375" style="18" customWidth="1"/>
    <col min="8210" max="8210" width="4.42578125" style="18" customWidth="1"/>
    <col min="8211" max="8211" width="1.140625" style="18" customWidth="1"/>
    <col min="8212" max="8212" width="1.5703125" style="18" customWidth="1"/>
    <col min="8213" max="8213" width="0.140625" style="18" customWidth="1"/>
    <col min="8214" max="8214" width="1.42578125" style="18" customWidth="1"/>
    <col min="8215" max="8215" width="12.140625" style="18" customWidth="1"/>
    <col min="8216" max="8216" width="1.5703125" style="18" customWidth="1"/>
    <col min="8217" max="8217" width="0.140625" style="18" customWidth="1"/>
    <col min="8218" max="8218" width="4.5703125" style="18" customWidth="1"/>
    <col min="8219" max="8219" width="0.140625" style="18" customWidth="1"/>
    <col min="8220" max="8220" width="9" style="18" customWidth="1"/>
    <col min="8221" max="8221" width="3.5703125" style="18" customWidth="1"/>
    <col min="8222" max="8222" width="5.5703125" style="18" customWidth="1"/>
    <col min="8223" max="8223" width="9" style="18" customWidth="1"/>
    <col min="8224" max="8224" width="0.7109375" style="18" customWidth="1"/>
    <col min="8225" max="8226" width="15.28515625" style="18" customWidth="1"/>
    <col min="8227" max="8227" width="15.5703125" style="18" customWidth="1"/>
    <col min="8228" max="8228" width="1.85546875" style="18" customWidth="1"/>
    <col min="8229" max="8448" width="9.140625" style="18"/>
    <col min="8449" max="8449" width="2.28515625" style="18" customWidth="1"/>
    <col min="8450" max="8450" width="1.85546875" style="18" customWidth="1"/>
    <col min="8451" max="8451" width="2.28515625" style="18" customWidth="1"/>
    <col min="8452" max="8452" width="13.140625" style="18" customWidth="1"/>
    <col min="8453" max="8453" width="1.42578125" style="18" customWidth="1"/>
    <col min="8454" max="8454" width="11.140625" style="18" customWidth="1"/>
    <col min="8455" max="8455" width="1.7109375" style="18" customWidth="1"/>
    <col min="8456" max="8456" width="11.5703125" style="18" customWidth="1"/>
    <col min="8457" max="8457" width="4.85546875" style="18" customWidth="1"/>
    <col min="8458" max="8458" width="3.28515625" style="18" customWidth="1"/>
    <col min="8459" max="8459" width="1.5703125" style="18" customWidth="1"/>
    <col min="8460" max="8460" width="1.7109375" style="18" customWidth="1"/>
    <col min="8461" max="8461" width="10.28515625" style="18" customWidth="1"/>
    <col min="8462" max="8462" width="0.5703125" style="18" customWidth="1"/>
    <col min="8463" max="8463" width="2.7109375" style="18" customWidth="1"/>
    <col min="8464" max="8464" width="1.5703125" style="18" customWidth="1"/>
    <col min="8465" max="8465" width="3.7109375" style="18" customWidth="1"/>
    <col min="8466" max="8466" width="4.42578125" style="18" customWidth="1"/>
    <col min="8467" max="8467" width="1.140625" style="18" customWidth="1"/>
    <col min="8468" max="8468" width="1.5703125" style="18" customWidth="1"/>
    <col min="8469" max="8469" width="0.140625" style="18" customWidth="1"/>
    <col min="8470" max="8470" width="1.42578125" style="18" customWidth="1"/>
    <col min="8471" max="8471" width="12.140625" style="18" customWidth="1"/>
    <col min="8472" max="8472" width="1.5703125" style="18" customWidth="1"/>
    <col min="8473" max="8473" width="0.140625" style="18" customWidth="1"/>
    <col min="8474" max="8474" width="4.5703125" style="18" customWidth="1"/>
    <col min="8475" max="8475" width="0.140625" style="18" customWidth="1"/>
    <col min="8476" max="8476" width="9" style="18" customWidth="1"/>
    <col min="8477" max="8477" width="3.5703125" style="18" customWidth="1"/>
    <col min="8478" max="8478" width="5.5703125" style="18" customWidth="1"/>
    <col min="8479" max="8479" width="9" style="18" customWidth="1"/>
    <col min="8480" max="8480" width="0.7109375" style="18" customWidth="1"/>
    <col min="8481" max="8482" width="15.28515625" style="18" customWidth="1"/>
    <col min="8483" max="8483" width="15.5703125" style="18" customWidth="1"/>
    <col min="8484" max="8484" width="1.85546875" style="18" customWidth="1"/>
    <col min="8485" max="8704" width="9.140625" style="18"/>
    <col min="8705" max="8705" width="2.28515625" style="18" customWidth="1"/>
    <col min="8706" max="8706" width="1.85546875" style="18" customWidth="1"/>
    <col min="8707" max="8707" width="2.28515625" style="18" customWidth="1"/>
    <col min="8708" max="8708" width="13.140625" style="18" customWidth="1"/>
    <col min="8709" max="8709" width="1.42578125" style="18" customWidth="1"/>
    <col min="8710" max="8710" width="11.140625" style="18" customWidth="1"/>
    <col min="8711" max="8711" width="1.7109375" style="18" customWidth="1"/>
    <col min="8712" max="8712" width="11.5703125" style="18" customWidth="1"/>
    <col min="8713" max="8713" width="4.85546875" style="18" customWidth="1"/>
    <col min="8714" max="8714" width="3.28515625" style="18" customWidth="1"/>
    <col min="8715" max="8715" width="1.5703125" style="18" customWidth="1"/>
    <col min="8716" max="8716" width="1.7109375" style="18" customWidth="1"/>
    <col min="8717" max="8717" width="10.28515625" style="18" customWidth="1"/>
    <col min="8718" max="8718" width="0.5703125" style="18" customWidth="1"/>
    <col min="8719" max="8719" width="2.7109375" style="18" customWidth="1"/>
    <col min="8720" max="8720" width="1.5703125" style="18" customWidth="1"/>
    <col min="8721" max="8721" width="3.7109375" style="18" customWidth="1"/>
    <col min="8722" max="8722" width="4.42578125" style="18" customWidth="1"/>
    <col min="8723" max="8723" width="1.140625" style="18" customWidth="1"/>
    <col min="8724" max="8724" width="1.5703125" style="18" customWidth="1"/>
    <col min="8725" max="8725" width="0.140625" style="18" customWidth="1"/>
    <col min="8726" max="8726" width="1.42578125" style="18" customWidth="1"/>
    <col min="8727" max="8727" width="12.140625" style="18" customWidth="1"/>
    <col min="8728" max="8728" width="1.5703125" style="18" customWidth="1"/>
    <col min="8729" max="8729" width="0.140625" style="18" customWidth="1"/>
    <col min="8730" max="8730" width="4.5703125" style="18" customWidth="1"/>
    <col min="8731" max="8731" width="0.140625" style="18" customWidth="1"/>
    <col min="8732" max="8732" width="9" style="18" customWidth="1"/>
    <col min="8733" max="8733" width="3.5703125" style="18" customWidth="1"/>
    <col min="8734" max="8734" width="5.5703125" style="18" customWidth="1"/>
    <col min="8735" max="8735" width="9" style="18" customWidth="1"/>
    <col min="8736" max="8736" width="0.7109375" style="18" customWidth="1"/>
    <col min="8737" max="8738" width="15.28515625" style="18" customWidth="1"/>
    <col min="8739" max="8739" width="15.5703125" style="18" customWidth="1"/>
    <col min="8740" max="8740" width="1.85546875" style="18" customWidth="1"/>
    <col min="8741" max="8960" width="9.140625" style="18"/>
    <col min="8961" max="8961" width="2.28515625" style="18" customWidth="1"/>
    <col min="8962" max="8962" width="1.85546875" style="18" customWidth="1"/>
    <col min="8963" max="8963" width="2.28515625" style="18" customWidth="1"/>
    <col min="8964" max="8964" width="13.140625" style="18" customWidth="1"/>
    <col min="8965" max="8965" width="1.42578125" style="18" customWidth="1"/>
    <col min="8966" max="8966" width="11.140625" style="18" customWidth="1"/>
    <col min="8967" max="8967" width="1.7109375" style="18" customWidth="1"/>
    <col min="8968" max="8968" width="11.5703125" style="18" customWidth="1"/>
    <col min="8969" max="8969" width="4.85546875" style="18" customWidth="1"/>
    <col min="8970" max="8970" width="3.28515625" style="18" customWidth="1"/>
    <col min="8971" max="8971" width="1.5703125" style="18" customWidth="1"/>
    <col min="8972" max="8972" width="1.7109375" style="18" customWidth="1"/>
    <col min="8973" max="8973" width="10.28515625" style="18" customWidth="1"/>
    <col min="8974" max="8974" width="0.5703125" style="18" customWidth="1"/>
    <col min="8975" max="8975" width="2.7109375" style="18" customWidth="1"/>
    <col min="8976" max="8976" width="1.5703125" style="18" customWidth="1"/>
    <col min="8977" max="8977" width="3.7109375" style="18" customWidth="1"/>
    <col min="8978" max="8978" width="4.42578125" style="18" customWidth="1"/>
    <col min="8979" max="8979" width="1.140625" style="18" customWidth="1"/>
    <col min="8980" max="8980" width="1.5703125" style="18" customWidth="1"/>
    <col min="8981" max="8981" width="0.140625" style="18" customWidth="1"/>
    <col min="8982" max="8982" width="1.42578125" style="18" customWidth="1"/>
    <col min="8983" max="8983" width="12.140625" style="18" customWidth="1"/>
    <col min="8984" max="8984" width="1.5703125" style="18" customWidth="1"/>
    <col min="8985" max="8985" width="0.140625" style="18" customWidth="1"/>
    <col min="8986" max="8986" width="4.5703125" style="18" customWidth="1"/>
    <col min="8987" max="8987" width="0.140625" style="18" customWidth="1"/>
    <col min="8988" max="8988" width="9" style="18" customWidth="1"/>
    <col min="8989" max="8989" width="3.5703125" style="18" customWidth="1"/>
    <col min="8990" max="8990" width="5.5703125" style="18" customWidth="1"/>
    <col min="8991" max="8991" width="9" style="18" customWidth="1"/>
    <col min="8992" max="8992" width="0.7109375" style="18" customWidth="1"/>
    <col min="8993" max="8994" width="15.28515625" style="18" customWidth="1"/>
    <col min="8995" max="8995" width="15.5703125" style="18" customWidth="1"/>
    <col min="8996" max="8996" width="1.85546875" style="18" customWidth="1"/>
    <col min="8997" max="9216" width="9.140625" style="18"/>
    <col min="9217" max="9217" width="2.28515625" style="18" customWidth="1"/>
    <col min="9218" max="9218" width="1.85546875" style="18" customWidth="1"/>
    <col min="9219" max="9219" width="2.28515625" style="18" customWidth="1"/>
    <col min="9220" max="9220" width="13.140625" style="18" customWidth="1"/>
    <col min="9221" max="9221" width="1.42578125" style="18" customWidth="1"/>
    <col min="9222" max="9222" width="11.140625" style="18" customWidth="1"/>
    <col min="9223" max="9223" width="1.7109375" style="18" customWidth="1"/>
    <col min="9224" max="9224" width="11.5703125" style="18" customWidth="1"/>
    <col min="9225" max="9225" width="4.85546875" style="18" customWidth="1"/>
    <col min="9226" max="9226" width="3.28515625" style="18" customWidth="1"/>
    <col min="9227" max="9227" width="1.5703125" style="18" customWidth="1"/>
    <col min="9228" max="9228" width="1.7109375" style="18" customWidth="1"/>
    <col min="9229" max="9229" width="10.28515625" style="18" customWidth="1"/>
    <col min="9230" max="9230" width="0.5703125" style="18" customWidth="1"/>
    <col min="9231" max="9231" width="2.7109375" style="18" customWidth="1"/>
    <col min="9232" max="9232" width="1.5703125" style="18" customWidth="1"/>
    <col min="9233" max="9233" width="3.7109375" style="18" customWidth="1"/>
    <col min="9234" max="9234" width="4.42578125" style="18" customWidth="1"/>
    <col min="9235" max="9235" width="1.140625" style="18" customWidth="1"/>
    <col min="9236" max="9236" width="1.5703125" style="18" customWidth="1"/>
    <col min="9237" max="9237" width="0.140625" style="18" customWidth="1"/>
    <col min="9238" max="9238" width="1.42578125" style="18" customWidth="1"/>
    <col min="9239" max="9239" width="12.140625" style="18" customWidth="1"/>
    <col min="9240" max="9240" width="1.5703125" style="18" customWidth="1"/>
    <col min="9241" max="9241" width="0.140625" style="18" customWidth="1"/>
    <col min="9242" max="9242" width="4.5703125" style="18" customWidth="1"/>
    <col min="9243" max="9243" width="0.140625" style="18" customWidth="1"/>
    <col min="9244" max="9244" width="9" style="18" customWidth="1"/>
    <col min="9245" max="9245" width="3.5703125" style="18" customWidth="1"/>
    <col min="9246" max="9246" width="5.5703125" style="18" customWidth="1"/>
    <col min="9247" max="9247" width="9" style="18" customWidth="1"/>
    <col min="9248" max="9248" width="0.7109375" style="18" customWidth="1"/>
    <col min="9249" max="9250" width="15.28515625" style="18" customWidth="1"/>
    <col min="9251" max="9251" width="15.5703125" style="18" customWidth="1"/>
    <col min="9252" max="9252" width="1.85546875" style="18" customWidth="1"/>
    <col min="9253" max="9472" width="9.140625" style="18"/>
    <col min="9473" max="9473" width="2.28515625" style="18" customWidth="1"/>
    <col min="9474" max="9474" width="1.85546875" style="18" customWidth="1"/>
    <col min="9475" max="9475" width="2.28515625" style="18" customWidth="1"/>
    <col min="9476" max="9476" width="13.140625" style="18" customWidth="1"/>
    <col min="9477" max="9477" width="1.42578125" style="18" customWidth="1"/>
    <col min="9478" max="9478" width="11.140625" style="18" customWidth="1"/>
    <col min="9479" max="9479" width="1.7109375" style="18" customWidth="1"/>
    <col min="9480" max="9480" width="11.5703125" style="18" customWidth="1"/>
    <col min="9481" max="9481" width="4.85546875" style="18" customWidth="1"/>
    <col min="9482" max="9482" width="3.28515625" style="18" customWidth="1"/>
    <col min="9483" max="9483" width="1.5703125" style="18" customWidth="1"/>
    <col min="9484" max="9484" width="1.7109375" style="18" customWidth="1"/>
    <col min="9485" max="9485" width="10.28515625" style="18" customWidth="1"/>
    <col min="9486" max="9486" width="0.5703125" style="18" customWidth="1"/>
    <col min="9487" max="9487" width="2.7109375" style="18" customWidth="1"/>
    <col min="9488" max="9488" width="1.5703125" style="18" customWidth="1"/>
    <col min="9489" max="9489" width="3.7109375" style="18" customWidth="1"/>
    <col min="9490" max="9490" width="4.42578125" style="18" customWidth="1"/>
    <col min="9491" max="9491" width="1.140625" style="18" customWidth="1"/>
    <col min="9492" max="9492" width="1.5703125" style="18" customWidth="1"/>
    <col min="9493" max="9493" width="0.140625" style="18" customWidth="1"/>
    <col min="9494" max="9494" width="1.42578125" style="18" customWidth="1"/>
    <col min="9495" max="9495" width="12.140625" style="18" customWidth="1"/>
    <col min="9496" max="9496" width="1.5703125" style="18" customWidth="1"/>
    <col min="9497" max="9497" width="0.140625" style="18" customWidth="1"/>
    <col min="9498" max="9498" width="4.5703125" style="18" customWidth="1"/>
    <col min="9499" max="9499" width="0.140625" style="18" customWidth="1"/>
    <col min="9500" max="9500" width="9" style="18" customWidth="1"/>
    <col min="9501" max="9501" width="3.5703125" style="18" customWidth="1"/>
    <col min="9502" max="9502" width="5.5703125" style="18" customWidth="1"/>
    <col min="9503" max="9503" width="9" style="18" customWidth="1"/>
    <col min="9504" max="9504" width="0.7109375" style="18" customWidth="1"/>
    <col min="9505" max="9506" width="15.28515625" style="18" customWidth="1"/>
    <col min="9507" max="9507" width="15.5703125" style="18" customWidth="1"/>
    <col min="9508" max="9508" width="1.85546875" style="18" customWidth="1"/>
    <col min="9509" max="9728" width="9.140625" style="18"/>
    <col min="9729" max="9729" width="2.28515625" style="18" customWidth="1"/>
    <col min="9730" max="9730" width="1.85546875" style="18" customWidth="1"/>
    <col min="9731" max="9731" width="2.28515625" style="18" customWidth="1"/>
    <col min="9732" max="9732" width="13.140625" style="18" customWidth="1"/>
    <col min="9733" max="9733" width="1.42578125" style="18" customWidth="1"/>
    <col min="9734" max="9734" width="11.140625" style="18" customWidth="1"/>
    <col min="9735" max="9735" width="1.7109375" style="18" customWidth="1"/>
    <col min="9736" max="9736" width="11.5703125" style="18" customWidth="1"/>
    <col min="9737" max="9737" width="4.85546875" style="18" customWidth="1"/>
    <col min="9738" max="9738" width="3.28515625" style="18" customWidth="1"/>
    <col min="9739" max="9739" width="1.5703125" style="18" customWidth="1"/>
    <col min="9740" max="9740" width="1.7109375" style="18" customWidth="1"/>
    <col min="9741" max="9741" width="10.28515625" style="18" customWidth="1"/>
    <col min="9742" max="9742" width="0.5703125" style="18" customWidth="1"/>
    <col min="9743" max="9743" width="2.7109375" style="18" customWidth="1"/>
    <col min="9744" max="9744" width="1.5703125" style="18" customWidth="1"/>
    <col min="9745" max="9745" width="3.7109375" style="18" customWidth="1"/>
    <col min="9746" max="9746" width="4.42578125" style="18" customWidth="1"/>
    <col min="9747" max="9747" width="1.140625" style="18" customWidth="1"/>
    <col min="9748" max="9748" width="1.5703125" style="18" customWidth="1"/>
    <col min="9749" max="9749" width="0.140625" style="18" customWidth="1"/>
    <col min="9750" max="9750" width="1.42578125" style="18" customWidth="1"/>
    <col min="9751" max="9751" width="12.140625" style="18" customWidth="1"/>
    <col min="9752" max="9752" width="1.5703125" style="18" customWidth="1"/>
    <col min="9753" max="9753" width="0.140625" style="18" customWidth="1"/>
    <col min="9754" max="9754" width="4.5703125" style="18" customWidth="1"/>
    <col min="9755" max="9755" width="0.140625" style="18" customWidth="1"/>
    <col min="9756" max="9756" width="9" style="18" customWidth="1"/>
    <col min="9757" max="9757" width="3.5703125" style="18" customWidth="1"/>
    <col min="9758" max="9758" width="5.5703125" style="18" customWidth="1"/>
    <col min="9759" max="9759" width="9" style="18" customWidth="1"/>
    <col min="9760" max="9760" width="0.7109375" style="18" customWidth="1"/>
    <col min="9761" max="9762" width="15.28515625" style="18" customWidth="1"/>
    <col min="9763" max="9763" width="15.5703125" style="18" customWidth="1"/>
    <col min="9764" max="9764" width="1.85546875" style="18" customWidth="1"/>
    <col min="9765" max="9984" width="9.140625" style="18"/>
    <col min="9985" max="9985" width="2.28515625" style="18" customWidth="1"/>
    <col min="9986" max="9986" width="1.85546875" style="18" customWidth="1"/>
    <col min="9987" max="9987" width="2.28515625" style="18" customWidth="1"/>
    <col min="9988" max="9988" width="13.140625" style="18" customWidth="1"/>
    <col min="9989" max="9989" width="1.42578125" style="18" customWidth="1"/>
    <col min="9990" max="9990" width="11.140625" style="18" customWidth="1"/>
    <col min="9991" max="9991" width="1.7109375" style="18" customWidth="1"/>
    <col min="9992" max="9992" width="11.5703125" style="18" customWidth="1"/>
    <col min="9993" max="9993" width="4.85546875" style="18" customWidth="1"/>
    <col min="9994" max="9994" width="3.28515625" style="18" customWidth="1"/>
    <col min="9995" max="9995" width="1.5703125" style="18" customWidth="1"/>
    <col min="9996" max="9996" width="1.7109375" style="18" customWidth="1"/>
    <col min="9997" max="9997" width="10.28515625" style="18" customWidth="1"/>
    <col min="9998" max="9998" width="0.5703125" style="18" customWidth="1"/>
    <col min="9999" max="9999" width="2.7109375" style="18" customWidth="1"/>
    <col min="10000" max="10000" width="1.5703125" style="18" customWidth="1"/>
    <col min="10001" max="10001" width="3.7109375" style="18" customWidth="1"/>
    <col min="10002" max="10002" width="4.42578125" style="18" customWidth="1"/>
    <col min="10003" max="10003" width="1.140625" style="18" customWidth="1"/>
    <col min="10004" max="10004" width="1.5703125" style="18" customWidth="1"/>
    <col min="10005" max="10005" width="0.140625" style="18" customWidth="1"/>
    <col min="10006" max="10006" width="1.42578125" style="18" customWidth="1"/>
    <col min="10007" max="10007" width="12.140625" style="18" customWidth="1"/>
    <col min="10008" max="10008" width="1.5703125" style="18" customWidth="1"/>
    <col min="10009" max="10009" width="0.140625" style="18" customWidth="1"/>
    <col min="10010" max="10010" width="4.5703125" style="18" customWidth="1"/>
    <col min="10011" max="10011" width="0.140625" style="18" customWidth="1"/>
    <col min="10012" max="10012" width="9" style="18" customWidth="1"/>
    <col min="10013" max="10013" width="3.5703125" style="18" customWidth="1"/>
    <col min="10014" max="10014" width="5.5703125" style="18" customWidth="1"/>
    <col min="10015" max="10015" width="9" style="18" customWidth="1"/>
    <col min="10016" max="10016" width="0.7109375" style="18" customWidth="1"/>
    <col min="10017" max="10018" width="15.28515625" style="18" customWidth="1"/>
    <col min="10019" max="10019" width="15.5703125" style="18" customWidth="1"/>
    <col min="10020" max="10020" width="1.85546875" style="18" customWidth="1"/>
    <col min="10021" max="10240" width="9.140625" style="18"/>
    <col min="10241" max="10241" width="2.28515625" style="18" customWidth="1"/>
    <col min="10242" max="10242" width="1.85546875" style="18" customWidth="1"/>
    <col min="10243" max="10243" width="2.28515625" style="18" customWidth="1"/>
    <col min="10244" max="10244" width="13.140625" style="18" customWidth="1"/>
    <col min="10245" max="10245" width="1.42578125" style="18" customWidth="1"/>
    <col min="10246" max="10246" width="11.140625" style="18" customWidth="1"/>
    <col min="10247" max="10247" width="1.7109375" style="18" customWidth="1"/>
    <col min="10248" max="10248" width="11.5703125" style="18" customWidth="1"/>
    <col min="10249" max="10249" width="4.85546875" style="18" customWidth="1"/>
    <col min="10250" max="10250" width="3.28515625" style="18" customWidth="1"/>
    <col min="10251" max="10251" width="1.5703125" style="18" customWidth="1"/>
    <col min="10252" max="10252" width="1.7109375" style="18" customWidth="1"/>
    <col min="10253" max="10253" width="10.28515625" style="18" customWidth="1"/>
    <col min="10254" max="10254" width="0.5703125" style="18" customWidth="1"/>
    <col min="10255" max="10255" width="2.7109375" style="18" customWidth="1"/>
    <col min="10256" max="10256" width="1.5703125" style="18" customWidth="1"/>
    <col min="10257" max="10257" width="3.7109375" style="18" customWidth="1"/>
    <col min="10258" max="10258" width="4.42578125" style="18" customWidth="1"/>
    <col min="10259" max="10259" width="1.140625" style="18" customWidth="1"/>
    <col min="10260" max="10260" width="1.5703125" style="18" customWidth="1"/>
    <col min="10261" max="10261" width="0.140625" style="18" customWidth="1"/>
    <col min="10262" max="10262" width="1.42578125" style="18" customWidth="1"/>
    <col min="10263" max="10263" width="12.140625" style="18" customWidth="1"/>
    <col min="10264" max="10264" width="1.5703125" style="18" customWidth="1"/>
    <col min="10265" max="10265" width="0.140625" style="18" customWidth="1"/>
    <col min="10266" max="10266" width="4.5703125" style="18" customWidth="1"/>
    <col min="10267" max="10267" width="0.140625" style="18" customWidth="1"/>
    <col min="10268" max="10268" width="9" style="18" customWidth="1"/>
    <col min="10269" max="10269" width="3.5703125" style="18" customWidth="1"/>
    <col min="10270" max="10270" width="5.5703125" style="18" customWidth="1"/>
    <col min="10271" max="10271" width="9" style="18" customWidth="1"/>
    <col min="10272" max="10272" width="0.7109375" style="18" customWidth="1"/>
    <col min="10273" max="10274" width="15.28515625" style="18" customWidth="1"/>
    <col min="10275" max="10275" width="15.5703125" style="18" customWidth="1"/>
    <col min="10276" max="10276" width="1.85546875" style="18" customWidth="1"/>
    <col min="10277" max="10496" width="9.140625" style="18"/>
    <col min="10497" max="10497" width="2.28515625" style="18" customWidth="1"/>
    <col min="10498" max="10498" width="1.85546875" style="18" customWidth="1"/>
    <col min="10499" max="10499" width="2.28515625" style="18" customWidth="1"/>
    <col min="10500" max="10500" width="13.140625" style="18" customWidth="1"/>
    <col min="10501" max="10501" width="1.42578125" style="18" customWidth="1"/>
    <col min="10502" max="10502" width="11.140625" style="18" customWidth="1"/>
    <col min="10503" max="10503" width="1.7109375" style="18" customWidth="1"/>
    <col min="10504" max="10504" width="11.5703125" style="18" customWidth="1"/>
    <col min="10505" max="10505" width="4.85546875" style="18" customWidth="1"/>
    <col min="10506" max="10506" width="3.28515625" style="18" customWidth="1"/>
    <col min="10507" max="10507" width="1.5703125" style="18" customWidth="1"/>
    <col min="10508" max="10508" width="1.7109375" style="18" customWidth="1"/>
    <col min="10509" max="10509" width="10.28515625" style="18" customWidth="1"/>
    <col min="10510" max="10510" width="0.5703125" style="18" customWidth="1"/>
    <col min="10511" max="10511" width="2.7109375" style="18" customWidth="1"/>
    <col min="10512" max="10512" width="1.5703125" style="18" customWidth="1"/>
    <col min="10513" max="10513" width="3.7109375" style="18" customWidth="1"/>
    <col min="10514" max="10514" width="4.42578125" style="18" customWidth="1"/>
    <col min="10515" max="10515" width="1.140625" style="18" customWidth="1"/>
    <col min="10516" max="10516" width="1.5703125" style="18" customWidth="1"/>
    <col min="10517" max="10517" width="0.140625" style="18" customWidth="1"/>
    <col min="10518" max="10518" width="1.42578125" style="18" customWidth="1"/>
    <col min="10519" max="10519" width="12.140625" style="18" customWidth="1"/>
    <col min="10520" max="10520" width="1.5703125" style="18" customWidth="1"/>
    <col min="10521" max="10521" width="0.140625" style="18" customWidth="1"/>
    <col min="10522" max="10522" width="4.5703125" style="18" customWidth="1"/>
    <col min="10523" max="10523" width="0.140625" style="18" customWidth="1"/>
    <col min="10524" max="10524" width="9" style="18" customWidth="1"/>
    <col min="10525" max="10525" width="3.5703125" style="18" customWidth="1"/>
    <col min="10526" max="10526" width="5.5703125" style="18" customWidth="1"/>
    <col min="10527" max="10527" width="9" style="18" customWidth="1"/>
    <col min="10528" max="10528" width="0.7109375" style="18" customWidth="1"/>
    <col min="10529" max="10530" width="15.28515625" style="18" customWidth="1"/>
    <col min="10531" max="10531" width="15.5703125" style="18" customWidth="1"/>
    <col min="10532" max="10532" width="1.85546875" style="18" customWidth="1"/>
    <col min="10533" max="10752" width="9.140625" style="18"/>
    <col min="10753" max="10753" width="2.28515625" style="18" customWidth="1"/>
    <col min="10754" max="10754" width="1.85546875" style="18" customWidth="1"/>
    <col min="10755" max="10755" width="2.28515625" style="18" customWidth="1"/>
    <col min="10756" max="10756" width="13.140625" style="18" customWidth="1"/>
    <col min="10757" max="10757" width="1.42578125" style="18" customWidth="1"/>
    <col min="10758" max="10758" width="11.140625" style="18" customWidth="1"/>
    <col min="10759" max="10759" width="1.7109375" style="18" customWidth="1"/>
    <col min="10760" max="10760" width="11.5703125" style="18" customWidth="1"/>
    <col min="10761" max="10761" width="4.85546875" style="18" customWidth="1"/>
    <col min="10762" max="10762" width="3.28515625" style="18" customWidth="1"/>
    <col min="10763" max="10763" width="1.5703125" style="18" customWidth="1"/>
    <col min="10764" max="10764" width="1.7109375" style="18" customWidth="1"/>
    <col min="10765" max="10765" width="10.28515625" style="18" customWidth="1"/>
    <col min="10766" max="10766" width="0.5703125" style="18" customWidth="1"/>
    <col min="10767" max="10767" width="2.7109375" style="18" customWidth="1"/>
    <col min="10768" max="10768" width="1.5703125" style="18" customWidth="1"/>
    <col min="10769" max="10769" width="3.7109375" style="18" customWidth="1"/>
    <col min="10770" max="10770" width="4.42578125" style="18" customWidth="1"/>
    <col min="10771" max="10771" width="1.140625" style="18" customWidth="1"/>
    <col min="10772" max="10772" width="1.5703125" style="18" customWidth="1"/>
    <col min="10773" max="10773" width="0.140625" style="18" customWidth="1"/>
    <col min="10774" max="10774" width="1.42578125" style="18" customWidth="1"/>
    <col min="10775" max="10775" width="12.140625" style="18" customWidth="1"/>
    <col min="10776" max="10776" width="1.5703125" style="18" customWidth="1"/>
    <col min="10777" max="10777" width="0.140625" style="18" customWidth="1"/>
    <col min="10778" max="10778" width="4.5703125" style="18" customWidth="1"/>
    <col min="10779" max="10779" width="0.140625" style="18" customWidth="1"/>
    <col min="10780" max="10780" width="9" style="18" customWidth="1"/>
    <col min="10781" max="10781" width="3.5703125" style="18" customWidth="1"/>
    <col min="10782" max="10782" width="5.5703125" style="18" customWidth="1"/>
    <col min="10783" max="10783" width="9" style="18" customWidth="1"/>
    <col min="10784" max="10784" width="0.7109375" style="18" customWidth="1"/>
    <col min="10785" max="10786" width="15.28515625" style="18" customWidth="1"/>
    <col min="10787" max="10787" width="15.5703125" style="18" customWidth="1"/>
    <col min="10788" max="10788" width="1.85546875" style="18" customWidth="1"/>
    <col min="10789" max="11008" width="9.140625" style="18"/>
    <col min="11009" max="11009" width="2.28515625" style="18" customWidth="1"/>
    <col min="11010" max="11010" width="1.85546875" style="18" customWidth="1"/>
    <col min="11011" max="11011" width="2.28515625" style="18" customWidth="1"/>
    <col min="11012" max="11012" width="13.140625" style="18" customWidth="1"/>
    <col min="11013" max="11013" width="1.42578125" style="18" customWidth="1"/>
    <col min="11014" max="11014" width="11.140625" style="18" customWidth="1"/>
    <col min="11015" max="11015" width="1.7109375" style="18" customWidth="1"/>
    <col min="11016" max="11016" width="11.5703125" style="18" customWidth="1"/>
    <col min="11017" max="11017" width="4.85546875" style="18" customWidth="1"/>
    <col min="11018" max="11018" width="3.28515625" style="18" customWidth="1"/>
    <col min="11019" max="11019" width="1.5703125" style="18" customWidth="1"/>
    <col min="11020" max="11020" width="1.7109375" style="18" customWidth="1"/>
    <col min="11021" max="11021" width="10.28515625" style="18" customWidth="1"/>
    <col min="11022" max="11022" width="0.5703125" style="18" customWidth="1"/>
    <col min="11023" max="11023" width="2.7109375" style="18" customWidth="1"/>
    <col min="11024" max="11024" width="1.5703125" style="18" customWidth="1"/>
    <col min="11025" max="11025" width="3.7109375" style="18" customWidth="1"/>
    <col min="11026" max="11026" width="4.42578125" style="18" customWidth="1"/>
    <col min="11027" max="11027" width="1.140625" style="18" customWidth="1"/>
    <col min="11028" max="11028" width="1.5703125" style="18" customWidth="1"/>
    <col min="11029" max="11029" width="0.140625" style="18" customWidth="1"/>
    <col min="11030" max="11030" width="1.42578125" style="18" customWidth="1"/>
    <col min="11031" max="11031" width="12.140625" style="18" customWidth="1"/>
    <col min="11032" max="11032" width="1.5703125" style="18" customWidth="1"/>
    <col min="11033" max="11033" width="0.140625" style="18" customWidth="1"/>
    <col min="11034" max="11034" width="4.5703125" style="18" customWidth="1"/>
    <col min="11035" max="11035" width="0.140625" style="18" customWidth="1"/>
    <col min="11036" max="11036" width="9" style="18" customWidth="1"/>
    <col min="11037" max="11037" width="3.5703125" style="18" customWidth="1"/>
    <col min="11038" max="11038" width="5.5703125" style="18" customWidth="1"/>
    <col min="11039" max="11039" width="9" style="18" customWidth="1"/>
    <col min="11040" max="11040" width="0.7109375" style="18" customWidth="1"/>
    <col min="11041" max="11042" width="15.28515625" style="18" customWidth="1"/>
    <col min="11043" max="11043" width="15.5703125" style="18" customWidth="1"/>
    <col min="11044" max="11044" width="1.85546875" style="18" customWidth="1"/>
    <col min="11045" max="11264" width="9.140625" style="18"/>
    <col min="11265" max="11265" width="2.28515625" style="18" customWidth="1"/>
    <col min="11266" max="11266" width="1.85546875" style="18" customWidth="1"/>
    <col min="11267" max="11267" width="2.28515625" style="18" customWidth="1"/>
    <col min="11268" max="11268" width="13.140625" style="18" customWidth="1"/>
    <col min="11269" max="11269" width="1.42578125" style="18" customWidth="1"/>
    <col min="11270" max="11270" width="11.140625" style="18" customWidth="1"/>
    <col min="11271" max="11271" width="1.7109375" style="18" customWidth="1"/>
    <col min="11272" max="11272" width="11.5703125" style="18" customWidth="1"/>
    <col min="11273" max="11273" width="4.85546875" style="18" customWidth="1"/>
    <col min="11274" max="11274" width="3.28515625" style="18" customWidth="1"/>
    <col min="11275" max="11275" width="1.5703125" style="18" customWidth="1"/>
    <col min="11276" max="11276" width="1.7109375" style="18" customWidth="1"/>
    <col min="11277" max="11277" width="10.28515625" style="18" customWidth="1"/>
    <col min="11278" max="11278" width="0.5703125" style="18" customWidth="1"/>
    <col min="11279" max="11279" width="2.7109375" style="18" customWidth="1"/>
    <col min="11280" max="11280" width="1.5703125" style="18" customWidth="1"/>
    <col min="11281" max="11281" width="3.7109375" style="18" customWidth="1"/>
    <col min="11282" max="11282" width="4.42578125" style="18" customWidth="1"/>
    <col min="11283" max="11283" width="1.140625" style="18" customWidth="1"/>
    <col min="11284" max="11284" width="1.5703125" style="18" customWidth="1"/>
    <col min="11285" max="11285" width="0.140625" style="18" customWidth="1"/>
    <col min="11286" max="11286" width="1.42578125" style="18" customWidth="1"/>
    <col min="11287" max="11287" width="12.140625" style="18" customWidth="1"/>
    <col min="11288" max="11288" width="1.5703125" style="18" customWidth="1"/>
    <col min="11289" max="11289" width="0.140625" style="18" customWidth="1"/>
    <col min="11290" max="11290" width="4.5703125" style="18" customWidth="1"/>
    <col min="11291" max="11291" width="0.140625" style="18" customWidth="1"/>
    <col min="11292" max="11292" width="9" style="18" customWidth="1"/>
    <col min="11293" max="11293" width="3.5703125" style="18" customWidth="1"/>
    <col min="11294" max="11294" width="5.5703125" style="18" customWidth="1"/>
    <col min="11295" max="11295" width="9" style="18" customWidth="1"/>
    <col min="11296" max="11296" width="0.7109375" style="18" customWidth="1"/>
    <col min="11297" max="11298" width="15.28515625" style="18" customWidth="1"/>
    <col min="11299" max="11299" width="15.5703125" style="18" customWidth="1"/>
    <col min="11300" max="11300" width="1.85546875" style="18" customWidth="1"/>
    <col min="11301" max="11520" width="9.140625" style="18"/>
    <col min="11521" max="11521" width="2.28515625" style="18" customWidth="1"/>
    <col min="11522" max="11522" width="1.85546875" style="18" customWidth="1"/>
    <col min="11523" max="11523" width="2.28515625" style="18" customWidth="1"/>
    <col min="11524" max="11524" width="13.140625" style="18" customWidth="1"/>
    <col min="11525" max="11525" width="1.42578125" style="18" customWidth="1"/>
    <col min="11526" max="11526" width="11.140625" style="18" customWidth="1"/>
    <col min="11527" max="11527" width="1.7109375" style="18" customWidth="1"/>
    <col min="11528" max="11528" width="11.5703125" style="18" customWidth="1"/>
    <col min="11529" max="11529" width="4.85546875" style="18" customWidth="1"/>
    <col min="11530" max="11530" width="3.28515625" style="18" customWidth="1"/>
    <col min="11531" max="11531" width="1.5703125" style="18" customWidth="1"/>
    <col min="11532" max="11532" width="1.7109375" style="18" customWidth="1"/>
    <col min="11533" max="11533" width="10.28515625" style="18" customWidth="1"/>
    <col min="11534" max="11534" width="0.5703125" style="18" customWidth="1"/>
    <col min="11535" max="11535" width="2.7109375" style="18" customWidth="1"/>
    <col min="11536" max="11536" width="1.5703125" style="18" customWidth="1"/>
    <col min="11537" max="11537" width="3.7109375" style="18" customWidth="1"/>
    <col min="11538" max="11538" width="4.42578125" style="18" customWidth="1"/>
    <col min="11539" max="11539" width="1.140625" style="18" customWidth="1"/>
    <col min="11540" max="11540" width="1.5703125" style="18" customWidth="1"/>
    <col min="11541" max="11541" width="0.140625" style="18" customWidth="1"/>
    <col min="11542" max="11542" width="1.42578125" style="18" customWidth="1"/>
    <col min="11543" max="11543" width="12.140625" style="18" customWidth="1"/>
    <col min="11544" max="11544" width="1.5703125" style="18" customWidth="1"/>
    <col min="11545" max="11545" width="0.140625" style="18" customWidth="1"/>
    <col min="11546" max="11546" width="4.5703125" style="18" customWidth="1"/>
    <col min="11547" max="11547" width="0.140625" style="18" customWidth="1"/>
    <col min="11548" max="11548" width="9" style="18" customWidth="1"/>
    <col min="11549" max="11549" width="3.5703125" style="18" customWidth="1"/>
    <col min="11550" max="11550" width="5.5703125" style="18" customWidth="1"/>
    <col min="11551" max="11551" width="9" style="18" customWidth="1"/>
    <col min="11552" max="11552" width="0.7109375" style="18" customWidth="1"/>
    <col min="11553" max="11554" width="15.28515625" style="18" customWidth="1"/>
    <col min="11555" max="11555" width="15.5703125" style="18" customWidth="1"/>
    <col min="11556" max="11556" width="1.85546875" style="18" customWidth="1"/>
    <col min="11557" max="11776" width="9.140625" style="18"/>
    <col min="11777" max="11777" width="2.28515625" style="18" customWidth="1"/>
    <col min="11778" max="11778" width="1.85546875" style="18" customWidth="1"/>
    <col min="11779" max="11779" width="2.28515625" style="18" customWidth="1"/>
    <col min="11780" max="11780" width="13.140625" style="18" customWidth="1"/>
    <col min="11781" max="11781" width="1.42578125" style="18" customWidth="1"/>
    <col min="11782" max="11782" width="11.140625" style="18" customWidth="1"/>
    <col min="11783" max="11783" width="1.7109375" style="18" customWidth="1"/>
    <col min="11784" max="11784" width="11.5703125" style="18" customWidth="1"/>
    <col min="11785" max="11785" width="4.85546875" style="18" customWidth="1"/>
    <col min="11786" max="11786" width="3.28515625" style="18" customWidth="1"/>
    <col min="11787" max="11787" width="1.5703125" style="18" customWidth="1"/>
    <col min="11788" max="11788" width="1.7109375" style="18" customWidth="1"/>
    <col min="11789" max="11789" width="10.28515625" style="18" customWidth="1"/>
    <col min="11790" max="11790" width="0.5703125" style="18" customWidth="1"/>
    <col min="11791" max="11791" width="2.7109375" style="18" customWidth="1"/>
    <col min="11792" max="11792" width="1.5703125" style="18" customWidth="1"/>
    <col min="11793" max="11793" width="3.7109375" style="18" customWidth="1"/>
    <col min="11794" max="11794" width="4.42578125" style="18" customWidth="1"/>
    <col min="11795" max="11795" width="1.140625" style="18" customWidth="1"/>
    <col min="11796" max="11796" width="1.5703125" style="18" customWidth="1"/>
    <col min="11797" max="11797" width="0.140625" style="18" customWidth="1"/>
    <col min="11798" max="11798" width="1.42578125" style="18" customWidth="1"/>
    <col min="11799" max="11799" width="12.140625" style="18" customWidth="1"/>
    <col min="11800" max="11800" width="1.5703125" style="18" customWidth="1"/>
    <col min="11801" max="11801" width="0.140625" style="18" customWidth="1"/>
    <col min="11802" max="11802" width="4.5703125" style="18" customWidth="1"/>
    <col min="11803" max="11803" width="0.140625" style="18" customWidth="1"/>
    <col min="11804" max="11804" width="9" style="18" customWidth="1"/>
    <col min="11805" max="11805" width="3.5703125" style="18" customWidth="1"/>
    <col min="11806" max="11806" width="5.5703125" style="18" customWidth="1"/>
    <col min="11807" max="11807" width="9" style="18" customWidth="1"/>
    <col min="11808" max="11808" width="0.7109375" style="18" customWidth="1"/>
    <col min="11809" max="11810" width="15.28515625" style="18" customWidth="1"/>
    <col min="11811" max="11811" width="15.5703125" style="18" customWidth="1"/>
    <col min="11812" max="11812" width="1.85546875" style="18" customWidth="1"/>
    <col min="11813" max="12032" width="9.140625" style="18"/>
    <col min="12033" max="12033" width="2.28515625" style="18" customWidth="1"/>
    <col min="12034" max="12034" width="1.85546875" style="18" customWidth="1"/>
    <col min="12035" max="12035" width="2.28515625" style="18" customWidth="1"/>
    <col min="12036" max="12036" width="13.140625" style="18" customWidth="1"/>
    <col min="12037" max="12037" width="1.42578125" style="18" customWidth="1"/>
    <col min="12038" max="12038" width="11.140625" style="18" customWidth="1"/>
    <col min="12039" max="12039" width="1.7109375" style="18" customWidth="1"/>
    <col min="12040" max="12040" width="11.5703125" style="18" customWidth="1"/>
    <col min="12041" max="12041" width="4.85546875" style="18" customWidth="1"/>
    <col min="12042" max="12042" width="3.28515625" style="18" customWidth="1"/>
    <col min="12043" max="12043" width="1.5703125" style="18" customWidth="1"/>
    <col min="12044" max="12044" width="1.7109375" style="18" customWidth="1"/>
    <col min="12045" max="12045" width="10.28515625" style="18" customWidth="1"/>
    <col min="12046" max="12046" width="0.5703125" style="18" customWidth="1"/>
    <col min="12047" max="12047" width="2.7109375" style="18" customWidth="1"/>
    <col min="12048" max="12048" width="1.5703125" style="18" customWidth="1"/>
    <col min="12049" max="12049" width="3.7109375" style="18" customWidth="1"/>
    <col min="12050" max="12050" width="4.42578125" style="18" customWidth="1"/>
    <col min="12051" max="12051" width="1.140625" style="18" customWidth="1"/>
    <col min="12052" max="12052" width="1.5703125" style="18" customWidth="1"/>
    <col min="12053" max="12053" width="0.140625" style="18" customWidth="1"/>
    <col min="12054" max="12054" width="1.42578125" style="18" customWidth="1"/>
    <col min="12055" max="12055" width="12.140625" style="18" customWidth="1"/>
    <col min="12056" max="12056" width="1.5703125" style="18" customWidth="1"/>
    <col min="12057" max="12057" width="0.140625" style="18" customWidth="1"/>
    <col min="12058" max="12058" width="4.5703125" style="18" customWidth="1"/>
    <col min="12059" max="12059" width="0.140625" style="18" customWidth="1"/>
    <col min="12060" max="12060" width="9" style="18" customWidth="1"/>
    <col min="12061" max="12061" width="3.5703125" style="18" customWidth="1"/>
    <col min="12062" max="12062" width="5.5703125" style="18" customWidth="1"/>
    <col min="12063" max="12063" width="9" style="18" customWidth="1"/>
    <col min="12064" max="12064" width="0.7109375" style="18" customWidth="1"/>
    <col min="12065" max="12066" width="15.28515625" style="18" customWidth="1"/>
    <col min="12067" max="12067" width="15.5703125" style="18" customWidth="1"/>
    <col min="12068" max="12068" width="1.85546875" style="18" customWidth="1"/>
    <col min="12069" max="12288" width="9.140625" style="18"/>
    <col min="12289" max="12289" width="2.28515625" style="18" customWidth="1"/>
    <col min="12290" max="12290" width="1.85546875" style="18" customWidth="1"/>
    <col min="12291" max="12291" width="2.28515625" style="18" customWidth="1"/>
    <col min="12292" max="12292" width="13.140625" style="18" customWidth="1"/>
    <col min="12293" max="12293" width="1.42578125" style="18" customWidth="1"/>
    <col min="12294" max="12294" width="11.140625" style="18" customWidth="1"/>
    <col min="12295" max="12295" width="1.7109375" style="18" customWidth="1"/>
    <col min="12296" max="12296" width="11.5703125" style="18" customWidth="1"/>
    <col min="12297" max="12297" width="4.85546875" style="18" customWidth="1"/>
    <col min="12298" max="12298" width="3.28515625" style="18" customWidth="1"/>
    <col min="12299" max="12299" width="1.5703125" style="18" customWidth="1"/>
    <col min="12300" max="12300" width="1.7109375" style="18" customWidth="1"/>
    <col min="12301" max="12301" width="10.28515625" style="18" customWidth="1"/>
    <col min="12302" max="12302" width="0.5703125" style="18" customWidth="1"/>
    <col min="12303" max="12303" width="2.7109375" style="18" customWidth="1"/>
    <col min="12304" max="12304" width="1.5703125" style="18" customWidth="1"/>
    <col min="12305" max="12305" width="3.7109375" style="18" customWidth="1"/>
    <col min="12306" max="12306" width="4.42578125" style="18" customWidth="1"/>
    <col min="12307" max="12307" width="1.140625" style="18" customWidth="1"/>
    <col min="12308" max="12308" width="1.5703125" style="18" customWidth="1"/>
    <col min="12309" max="12309" width="0.140625" style="18" customWidth="1"/>
    <col min="12310" max="12310" width="1.42578125" style="18" customWidth="1"/>
    <col min="12311" max="12311" width="12.140625" style="18" customWidth="1"/>
    <col min="12312" max="12312" width="1.5703125" style="18" customWidth="1"/>
    <col min="12313" max="12313" width="0.140625" style="18" customWidth="1"/>
    <col min="12314" max="12314" width="4.5703125" style="18" customWidth="1"/>
    <col min="12315" max="12315" width="0.140625" style="18" customWidth="1"/>
    <col min="12316" max="12316" width="9" style="18" customWidth="1"/>
    <col min="12317" max="12317" width="3.5703125" style="18" customWidth="1"/>
    <col min="12318" max="12318" width="5.5703125" style="18" customWidth="1"/>
    <col min="12319" max="12319" width="9" style="18" customWidth="1"/>
    <col min="12320" max="12320" width="0.7109375" style="18" customWidth="1"/>
    <col min="12321" max="12322" width="15.28515625" style="18" customWidth="1"/>
    <col min="12323" max="12323" width="15.5703125" style="18" customWidth="1"/>
    <col min="12324" max="12324" width="1.85546875" style="18" customWidth="1"/>
    <col min="12325" max="12544" width="9.140625" style="18"/>
    <col min="12545" max="12545" width="2.28515625" style="18" customWidth="1"/>
    <col min="12546" max="12546" width="1.85546875" style="18" customWidth="1"/>
    <col min="12547" max="12547" width="2.28515625" style="18" customWidth="1"/>
    <col min="12548" max="12548" width="13.140625" style="18" customWidth="1"/>
    <col min="12549" max="12549" width="1.42578125" style="18" customWidth="1"/>
    <col min="12550" max="12550" width="11.140625" style="18" customWidth="1"/>
    <col min="12551" max="12551" width="1.7109375" style="18" customWidth="1"/>
    <col min="12552" max="12552" width="11.5703125" style="18" customWidth="1"/>
    <col min="12553" max="12553" width="4.85546875" style="18" customWidth="1"/>
    <col min="12554" max="12554" width="3.28515625" style="18" customWidth="1"/>
    <col min="12555" max="12555" width="1.5703125" style="18" customWidth="1"/>
    <col min="12556" max="12556" width="1.7109375" style="18" customWidth="1"/>
    <col min="12557" max="12557" width="10.28515625" style="18" customWidth="1"/>
    <col min="12558" max="12558" width="0.5703125" style="18" customWidth="1"/>
    <col min="12559" max="12559" width="2.7109375" style="18" customWidth="1"/>
    <col min="12560" max="12560" width="1.5703125" style="18" customWidth="1"/>
    <col min="12561" max="12561" width="3.7109375" style="18" customWidth="1"/>
    <col min="12562" max="12562" width="4.42578125" style="18" customWidth="1"/>
    <col min="12563" max="12563" width="1.140625" style="18" customWidth="1"/>
    <col min="12564" max="12564" width="1.5703125" style="18" customWidth="1"/>
    <col min="12565" max="12565" width="0.140625" style="18" customWidth="1"/>
    <col min="12566" max="12566" width="1.42578125" style="18" customWidth="1"/>
    <col min="12567" max="12567" width="12.140625" style="18" customWidth="1"/>
    <col min="12568" max="12568" width="1.5703125" style="18" customWidth="1"/>
    <col min="12569" max="12569" width="0.140625" style="18" customWidth="1"/>
    <col min="12570" max="12570" width="4.5703125" style="18" customWidth="1"/>
    <col min="12571" max="12571" width="0.140625" style="18" customWidth="1"/>
    <col min="12572" max="12572" width="9" style="18" customWidth="1"/>
    <col min="12573" max="12573" width="3.5703125" style="18" customWidth="1"/>
    <col min="12574" max="12574" width="5.5703125" style="18" customWidth="1"/>
    <col min="12575" max="12575" width="9" style="18" customWidth="1"/>
    <col min="12576" max="12576" width="0.7109375" style="18" customWidth="1"/>
    <col min="12577" max="12578" width="15.28515625" style="18" customWidth="1"/>
    <col min="12579" max="12579" width="15.5703125" style="18" customWidth="1"/>
    <col min="12580" max="12580" width="1.85546875" style="18" customWidth="1"/>
    <col min="12581" max="12800" width="9.140625" style="18"/>
    <col min="12801" max="12801" width="2.28515625" style="18" customWidth="1"/>
    <col min="12802" max="12802" width="1.85546875" style="18" customWidth="1"/>
    <col min="12803" max="12803" width="2.28515625" style="18" customWidth="1"/>
    <col min="12804" max="12804" width="13.140625" style="18" customWidth="1"/>
    <col min="12805" max="12805" width="1.42578125" style="18" customWidth="1"/>
    <col min="12806" max="12806" width="11.140625" style="18" customWidth="1"/>
    <col min="12807" max="12807" width="1.7109375" style="18" customWidth="1"/>
    <col min="12808" max="12808" width="11.5703125" style="18" customWidth="1"/>
    <col min="12809" max="12809" width="4.85546875" style="18" customWidth="1"/>
    <col min="12810" max="12810" width="3.28515625" style="18" customWidth="1"/>
    <col min="12811" max="12811" width="1.5703125" style="18" customWidth="1"/>
    <col min="12812" max="12812" width="1.7109375" style="18" customWidth="1"/>
    <col min="12813" max="12813" width="10.28515625" style="18" customWidth="1"/>
    <col min="12814" max="12814" width="0.5703125" style="18" customWidth="1"/>
    <col min="12815" max="12815" width="2.7109375" style="18" customWidth="1"/>
    <col min="12816" max="12816" width="1.5703125" style="18" customWidth="1"/>
    <col min="12817" max="12817" width="3.7109375" style="18" customWidth="1"/>
    <col min="12818" max="12818" width="4.42578125" style="18" customWidth="1"/>
    <col min="12819" max="12819" width="1.140625" style="18" customWidth="1"/>
    <col min="12820" max="12820" width="1.5703125" style="18" customWidth="1"/>
    <col min="12821" max="12821" width="0.140625" style="18" customWidth="1"/>
    <col min="12822" max="12822" width="1.42578125" style="18" customWidth="1"/>
    <col min="12823" max="12823" width="12.140625" style="18" customWidth="1"/>
    <col min="12824" max="12824" width="1.5703125" style="18" customWidth="1"/>
    <col min="12825" max="12825" width="0.140625" style="18" customWidth="1"/>
    <col min="12826" max="12826" width="4.5703125" style="18" customWidth="1"/>
    <col min="12827" max="12827" width="0.140625" style="18" customWidth="1"/>
    <col min="12828" max="12828" width="9" style="18" customWidth="1"/>
    <col min="12829" max="12829" width="3.5703125" style="18" customWidth="1"/>
    <col min="12830" max="12830" width="5.5703125" style="18" customWidth="1"/>
    <col min="12831" max="12831" width="9" style="18" customWidth="1"/>
    <col min="12832" max="12832" width="0.7109375" style="18" customWidth="1"/>
    <col min="12833" max="12834" width="15.28515625" style="18" customWidth="1"/>
    <col min="12835" max="12835" width="15.5703125" style="18" customWidth="1"/>
    <col min="12836" max="12836" width="1.85546875" style="18" customWidth="1"/>
    <col min="12837" max="13056" width="9.140625" style="18"/>
    <col min="13057" max="13057" width="2.28515625" style="18" customWidth="1"/>
    <col min="13058" max="13058" width="1.85546875" style="18" customWidth="1"/>
    <col min="13059" max="13059" width="2.28515625" style="18" customWidth="1"/>
    <col min="13060" max="13060" width="13.140625" style="18" customWidth="1"/>
    <col min="13061" max="13061" width="1.42578125" style="18" customWidth="1"/>
    <col min="13062" max="13062" width="11.140625" style="18" customWidth="1"/>
    <col min="13063" max="13063" width="1.7109375" style="18" customWidth="1"/>
    <col min="13064" max="13064" width="11.5703125" style="18" customWidth="1"/>
    <col min="13065" max="13065" width="4.85546875" style="18" customWidth="1"/>
    <col min="13066" max="13066" width="3.28515625" style="18" customWidth="1"/>
    <col min="13067" max="13067" width="1.5703125" style="18" customWidth="1"/>
    <col min="13068" max="13068" width="1.7109375" style="18" customWidth="1"/>
    <col min="13069" max="13069" width="10.28515625" style="18" customWidth="1"/>
    <col min="13070" max="13070" width="0.5703125" style="18" customWidth="1"/>
    <col min="13071" max="13071" width="2.7109375" style="18" customWidth="1"/>
    <col min="13072" max="13072" width="1.5703125" style="18" customWidth="1"/>
    <col min="13073" max="13073" width="3.7109375" style="18" customWidth="1"/>
    <col min="13074" max="13074" width="4.42578125" style="18" customWidth="1"/>
    <col min="13075" max="13075" width="1.140625" style="18" customWidth="1"/>
    <col min="13076" max="13076" width="1.5703125" style="18" customWidth="1"/>
    <col min="13077" max="13077" width="0.140625" style="18" customWidth="1"/>
    <col min="13078" max="13078" width="1.42578125" style="18" customWidth="1"/>
    <col min="13079" max="13079" width="12.140625" style="18" customWidth="1"/>
    <col min="13080" max="13080" width="1.5703125" style="18" customWidth="1"/>
    <col min="13081" max="13081" width="0.140625" style="18" customWidth="1"/>
    <col min="13082" max="13082" width="4.5703125" style="18" customWidth="1"/>
    <col min="13083" max="13083" width="0.140625" style="18" customWidth="1"/>
    <col min="13084" max="13084" width="9" style="18" customWidth="1"/>
    <col min="13085" max="13085" width="3.5703125" style="18" customWidth="1"/>
    <col min="13086" max="13086" width="5.5703125" style="18" customWidth="1"/>
    <col min="13087" max="13087" width="9" style="18" customWidth="1"/>
    <col min="13088" max="13088" width="0.7109375" style="18" customWidth="1"/>
    <col min="13089" max="13090" width="15.28515625" style="18" customWidth="1"/>
    <col min="13091" max="13091" width="15.5703125" style="18" customWidth="1"/>
    <col min="13092" max="13092" width="1.85546875" style="18" customWidth="1"/>
    <col min="13093" max="13312" width="9.140625" style="18"/>
    <col min="13313" max="13313" width="2.28515625" style="18" customWidth="1"/>
    <col min="13314" max="13314" width="1.85546875" style="18" customWidth="1"/>
    <col min="13315" max="13315" width="2.28515625" style="18" customWidth="1"/>
    <col min="13316" max="13316" width="13.140625" style="18" customWidth="1"/>
    <col min="13317" max="13317" width="1.42578125" style="18" customWidth="1"/>
    <col min="13318" max="13318" width="11.140625" style="18" customWidth="1"/>
    <col min="13319" max="13319" width="1.7109375" style="18" customWidth="1"/>
    <col min="13320" max="13320" width="11.5703125" style="18" customWidth="1"/>
    <col min="13321" max="13321" width="4.85546875" style="18" customWidth="1"/>
    <col min="13322" max="13322" width="3.28515625" style="18" customWidth="1"/>
    <col min="13323" max="13323" width="1.5703125" style="18" customWidth="1"/>
    <col min="13324" max="13324" width="1.7109375" style="18" customWidth="1"/>
    <col min="13325" max="13325" width="10.28515625" style="18" customWidth="1"/>
    <col min="13326" max="13326" width="0.5703125" style="18" customWidth="1"/>
    <col min="13327" max="13327" width="2.7109375" style="18" customWidth="1"/>
    <col min="13328" max="13328" width="1.5703125" style="18" customWidth="1"/>
    <col min="13329" max="13329" width="3.7109375" style="18" customWidth="1"/>
    <col min="13330" max="13330" width="4.42578125" style="18" customWidth="1"/>
    <col min="13331" max="13331" width="1.140625" style="18" customWidth="1"/>
    <col min="13332" max="13332" width="1.5703125" style="18" customWidth="1"/>
    <col min="13333" max="13333" width="0.140625" style="18" customWidth="1"/>
    <col min="13334" max="13334" width="1.42578125" style="18" customWidth="1"/>
    <col min="13335" max="13335" width="12.140625" style="18" customWidth="1"/>
    <col min="13336" max="13336" width="1.5703125" style="18" customWidth="1"/>
    <col min="13337" max="13337" width="0.140625" style="18" customWidth="1"/>
    <col min="13338" max="13338" width="4.5703125" style="18" customWidth="1"/>
    <col min="13339" max="13339" width="0.140625" style="18" customWidth="1"/>
    <col min="13340" max="13340" width="9" style="18" customWidth="1"/>
    <col min="13341" max="13341" width="3.5703125" style="18" customWidth="1"/>
    <col min="13342" max="13342" width="5.5703125" style="18" customWidth="1"/>
    <col min="13343" max="13343" width="9" style="18" customWidth="1"/>
    <col min="13344" max="13344" width="0.7109375" style="18" customWidth="1"/>
    <col min="13345" max="13346" width="15.28515625" style="18" customWidth="1"/>
    <col min="13347" max="13347" width="15.5703125" style="18" customWidth="1"/>
    <col min="13348" max="13348" width="1.85546875" style="18" customWidth="1"/>
    <col min="13349" max="13568" width="9.140625" style="18"/>
    <col min="13569" max="13569" width="2.28515625" style="18" customWidth="1"/>
    <col min="13570" max="13570" width="1.85546875" style="18" customWidth="1"/>
    <col min="13571" max="13571" width="2.28515625" style="18" customWidth="1"/>
    <col min="13572" max="13572" width="13.140625" style="18" customWidth="1"/>
    <col min="13573" max="13573" width="1.42578125" style="18" customWidth="1"/>
    <col min="13574" max="13574" width="11.140625" style="18" customWidth="1"/>
    <col min="13575" max="13575" width="1.7109375" style="18" customWidth="1"/>
    <col min="13576" max="13576" width="11.5703125" style="18" customWidth="1"/>
    <col min="13577" max="13577" width="4.85546875" style="18" customWidth="1"/>
    <col min="13578" max="13578" width="3.28515625" style="18" customWidth="1"/>
    <col min="13579" max="13579" width="1.5703125" style="18" customWidth="1"/>
    <col min="13580" max="13580" width="1.7109375" style="18" customWidth="1"/>
    <col min="13581" max="13581" width="10.28515625" style="18" customWidth="1"/>
    <col min="13582" max="13582" width="0.5703125" style="18" customWidth="1"/>
    <col min="13583" max="13583" width="2.7109375" style="18" customWidth="1"/>
    <col min="13584" max="13584" width="1.5703125" style="18" customWidth="1"/>
    <col min="13585" max="13585" width="3.7109375" style="18" customWidth="1"/>
    <col min="13586" max="13586" width="4.42578125" style="18" customWidth="1"/>
    <col min="13587" max="13587" width="1.140625" style="18" customWidth="1"/>
    <col min="13588" max="13588" width="1.5703125" style="18" customWidth="1"/>
    <col min="13589" max="13589" width="0.140625" style="18" customWidth="1"/>
    <col min="13590" max="13590" width="1.42578125" style="18" customWidth="1"/>
    <col min="13591" max="13591" width="12.140625" style="18" customWidth="1"/>
    <col min="13592" max="13592" width="1.5703125" style="18" customWidth="1"/>
    <col min="13593" max="13593" width="0.140625" style="18" customWidth="1"/>
    <col min="13594" max="13594" width="4.5703125" style="18" customWidth="1"/>
    <col min="13595" max="13595" width="0.140625" style="18" customWidth="1"/>
    <col min="13596" max="13596" width="9" style="18" customWidth="1"/>
    <col min="13597" max="13597" width="3.5703125" style="18" customWidth="1"/>
    <col min="13598" max="13598" width="5.5703125" style="18" customWidth="1"/>
    <col min="13599" max="13599" width="9" style="18" customWidth="1"/>
    <col min="13600" max="13600" width="0.7109375" style="18" customWidth="1"/>
    <col min="13601" max="13602" width="15.28515625" style="18" customWidth="1"/>
    <col min="13603" max="13603" width="15.5703125" style="18" customWidth="1"/>
    <col min="13604" max="13604" width="1.85546875" style="18" customWidth="1"/>
    <col min="13605" max="13824" width="9.140625" style="18"/>
    <col min="13825" max="13825" width="2.28515625" style="18" customWidth="1"/>
    <col min="13826" max="13826" width="1.85546875" style="18" customWidth="1"/>
    <col min="13827" max="13827" width="2.28515625" style="18" customWidth="1"/>
    <col min="13828" max="13828" width="13.140625" style="18" customWidth="1"/>
    <col min="13829" max="13829" width="1.42578125" style="18" customWidth="1"/>
    <col min="13830" max="13830" width="11.140625" style="18" customWidth="1"/>
    <col min="13831" max="13831" width="1.7109375" style="18" customWidth="1"/>
    <col min="13832" max="13832" width="11.5703125" style="18" customWidth="1"/>
    <col min="13833" max="13833" width="4.85546875" style="18" customWidth="1"/>
    <col min="13834" max="13834" width="3.28515625" style="18" customWidth="1"/>
    <col min="13835" max="13835" width="1.5703125" style="18" customWidth="1"/>
    <col min="13836" max="13836" width="1.7109375" style="18" customWidth="1"/>
    <col min="13837" max="13837" width="10.28515625" style="18" customWidth="1"/>
    <col min="13838" max="13838" width="0.5703125" style="18" customWidth="1"/>
    <col min="13839" max="13839" width="2.7109375" style="18" customWidth="1"/>
    <col min="13840" max="13840" width="1.5703125" style="18" customWidth="1"/>
    <col min="13841" max="13841" width="3.7109375" style="18" customWidth="1"/>
    <col min="13842" max="13842" width="4.42578125" style="18" customWidth="1"/>
    <col min="13843" max="13843" width="1.140625" style="18" customWidth="1"/>
    <col min="13844" max="13844" width="1.5703125" style="18" customWidth="1"/>
    <col min="13845" max="13845" width="0.140625" style="18" customWidth="1"/>
    <col min="13846" max="13846" width="1.42578125" style="18" customWidth="1"/>
    <col min="13847" max="13847" width="12.140625" style="18" customWidth="1"/>
    <col min="13848" max="13848" width="1.5703125" style="18" customWidth="1"/>
    <col min="13849" max="13849" width="0.140625" style="18" customWidth="1"/>
    <col min="13850" max="13850" width="4.5703125" style="18" customWidth="1"/>
    <col min="13851" max="13851" width="0.140625" style="18" customWidth="1"/>
    <col min="13852" max="13852" width="9" style="18" customWidth="1"/>
    <col min="13853" max="13853" width="3.5703125" style="18" customWidth="1"/>
    <col min="13854" max="13854" width="5.5703125" style="18" customWidth="1"/>
    <col min="13855" max="13855" width="9" style="18" customWidth="1"/>
    <col min="13856" max="13856" width="0.7109375" style="18" customWidth="1"/>
    <col min="13857" max="13858" width="15.28515625" style="18" customWidth="1"/>
    <col min="13859" max="13859" width="15.5703125" style="18" customWidth="1"/>
    <col min="13860" max="13860" width="1.85546875" style="18" customWidth="1"/>
    <col min="13861" max="14080" width="9.140625" style="18"/>
    <col min="14081" max="14081" width="2.28515625" style="18" customWidth="1"/>
    <col min="14082" max="14082" width="1.85546875" style="18" customWidth="1"/>
    <col min="14083" max="14083" width="2.28515625" style="18" customWidth="1"/>
    <col min="14084" max="14084" width="13.140625" style="18" customWidth="1"/>
    <col min="14085" max="14085" width="1.42578125" style="18" customWidth="1"/>
    <col min="14086" max="14086" width="11.140625" style="18" customWidth="1"/>
    <col min="14087" max="14087" width="1.7109375" style="18" customWidth="1"/>
    <col min="14088" max="14088" width="11.5703125" style="18" customWidth="1"/>
    <col min="14089" max="14089" width="4.85546875" style="18" customWidth="1"/>
    <col min="14090" max="14090" width="3.28515625" style="18" customWidth="1"/>
    <col min="14091" max="14091" width="1.5703125" style="18" customWidth="1"/>
    <col min="14092" max="14092" width="1.7109375" style="18" customWidth="1"/>
    <col min="14093" max="14093" width="10.28515625" style="18" customWidth="1"/>
    <col min="14094" max="14094" width="0.5703125" style="18" customWidth="1"/>
    <col min="14095" max="14095" width="2.7109375" style="18" customWidth="1"/>
    <col min="14096" max="14096" width="1.5703125" style="18" customWidth="1"/>
    <col min="14097" max="14097" width="3.7109375" style="18" customWidth="1"/>
    <col min="14098" max="14098" width="4.42578125" style="18" customWidth="1"/>
    <col min="14099" max="14099" width="1.140625" style="18" customWidth="1"/>
    <col min="14100" max="14100" width="1.5703125" style="18" customWidth="1"/>
    <col min="14101" max="14101" width="0.140625" style="18" customWidth="1"/>
    <col min="14102" max="14102" width="1.42578125" style="18" customWidth="1"/>
    <col min="14103" max="14103" width="12.140625" style="18" customWidth="1"/>
    <col min="14104" max="14104" width="1.5703125" style="18" customWidth="1"/>
    <col min="14105" max="14105" width="0.140625" style="18" customWidth="1"/>
    <col min="14106" max="14106" width="4.5703125" style="18" customWidth="1"/>
    <col min="14107" max="14107" width="0.140625" style="18" customWidth="1"/>
    <col min="14108" max="14108" width="9" style="18" customWidth="1"/>
    <col min="14109" max="14109" width="3.5703125" style="18" customWidth="1"/>
    <col min="14110" max="14110" width="5.5703125" style="18" customWidth="1"/>
    <col min="14111" max="14111" width="9" style="18" customWidth="1"/>
    <col min="14112" max="14112" width="0.7109375" style="18" customWidth="1"/>
    <col min="14113" max="14114" width="15.28515625" style="18" customWidth="1"/>
    <col min="14115" max="14115" width="15.5703125" style="18" customWidth="1"/>
    <col min="14116" max="14116" width="1.85546875" style="18" customWidth="1"/>
    <col min="14117" max="14336" width="9.140625" style="18"/>
    <col min="14337" max="14337" width="2.28515625" style="18" customWidth="1"/>
    <col min="14338" max="14338" width="1.85546875" style="18" customWidth="1"/>
    <col min="14339" max="14339" width="2.28515625" style="18" customWidth="1"/>
    <col min="14340" max="14340" width="13.140625" style="18" customWidth="1"/>
    <col min="14341" max="14341" width="1.42578125" style="18" customWidth="1"/>
    <col min="14342" max="14342" width="11.140625" style="18" customWidth="1"/>
    <col min="14343" max="14343" width="1.7109375" style="18" customWidth="1"/>
    <col min="14344" max="14344" width="11.5703125" style="18" customWidth="1"/>
    <col min="14345" max="14345" width="4.85546875" style="18" customWidth="1"/>
    <col min="14346" max="14346" width="3.28515625" style="18" customWidth="1"/>
    <col min="14347" max="14347" width="1.5703125" style="18" customWidth="1"/>
    <col min="14348" max="14348" width="1.7109375" style="18" customWidth="1"/>
    <col min="14349" max="14349" width="10.28515625" style="18" customWidth="1"/>
    <col min="14350" max="14350" width="0.5703125" style="18" customWidth="1"/>
    <col min="14351" max="14351" width="2.7109375" style="18" customWidth="1"/>
    <col min="14352" max="14352" width="1.5703125" style="18" customWidth="1"/>
    <col min="14353" max="14353" width="3.7109375" style="18" customWidth="1"/>
    <col min="14354" max="14354" width="4.42578125" style="18" customWidth="1"/>
    <col min="14355" max="14355" width="1.140625" style="18" customWidth="1"/>
    <col min="14356" max="14356" width="1.5703125" style="18" customWidth="1"/>
    <col min="14357" max="14357" width="0.140625" style="18" customWidth="1"/>
    <col min="14358" max="14358" width="1.42578125" style="18" customWidth="1"/>
    <col min="14359" max="14359" width="12.140625" style="18" customWidth="1"/>
    <col min="14360" max="14360" width="1.5703125" style="18" customWidth="1"/>
    <col min="14361" max="14361" width="0.140625" style="18" customWidth="1"/>
    <col min="14362" max="14362" width="4.5703125" style="18" customWidth="1"/>
    <col min="14363" max="14363" width="0.140625" style="18" customWidth="1"/>
    <col min="14364" max="14364" width="9" style="18" customWidth="1"/>
    <col min="14365" max="14365" width="3.5703125" style="18" customWidth="1"/>
    <col min="14366" max="14366" width="5.5703125" style="18" customWidth="1"/>
    <col min="14367" max="14367" width="9" style="18" customWidth="1"/>
    <col min="14368" max="14368" width="0.7109375" style="18" customWidth="1"/>
    <col min="14369" max="14370" width="15.28515625" style="18" customWidth="1"/>
    <col min="14371" max="14371" width="15.5703125" style="18" customWidth="1"/>
    <col min="14372" max="14372" width="1.85546875" style="18" customWidth="1"/>
    <col min="14373" max="14592" width="9.140625" style="18"/>
    <col min="14593" max="14593" width="2.28515625" style="18" customWidth="1"/>
    <col min="14594" max="14594" width="1.85546875" style="18" customWidth="1"/>
    <col min="14595" max="14595" width="2.28515625" style="18" customWidth="1"/>
    <col min="14596" max="14596" width="13.140625" style="18" customWidth="1"/>
    <col min="14597" max="14597" width="1.42578125" style="18" customWidth="1"/>
    <col min="14598" max="14598" width="11.140625" style="18" customWidth="1"/>
    <col min="14599" max="14599" width="1.7109375" style="18" customWidth="1"/>
    <col min="14600" max="14600" width="11.5703125" style="18" customWidth="1"/>
    <col min="14601" max="14601" width="4.85546875" style="18" customWidth="1"/>
    <col min="14602" max="14602" width="3.28515625" style="18" customWidth="1"/>
    <col min="14603" max="14603" width="1.5703125" style="18" customWidth="1"/>
    <col min="14604" max="14604" width="1.7109375" style="18" customWidth="1"/>
    <col min="14605" max="14605" width="10.28515625" style="18" customWidth="1"/>
    <col min="14606" max="14606" width="0.5703125" style="18" customWidth="1"/>
    <col min="14607" max="14607" width="2.7109375" style="18" customWidth="1"/>
    <col min="14608" max="14608" width="1.5703125" style="18" customWidth="1"/>
    <col min="14609" max="14609" width="3.7109375" style="18" customWidth="1"/>
    <col min="14610" max="14610" width="4.42578125" style="18" customWidth="1"/>
    <col min="14611" max="14611" width="1.140625" style="18" customWidth="1"/>
    <col min="14612" max="14612" width="1.5703125" style="18" customWidth="1"/>
    <col min="14613" max="14613" width="0.140625" style="18" customWidth="1"/>
    <col min="14614" max="14614" width="1.42578125" style="18" customWidth="1"/>
    <col min="14615" max="14615" width="12.140625" style="18" customWidth="1"/>
    <col min="14616" max="14616" width="1.5703125" style="18" customWidth="1"/>
    <col min="14617" max="14617" width="0.140625" style="18" customWidth="1"/>
    <col min="14618" max="14618" width="4.5703125" style="18" customWidth="1"/>
    <col min="14619" max="14619" width="0.140625" style="18" customWidth="1"/>
    <col min="14620" max="14620" width="9" style="18" customWidth="1"/>
    <col min="14621" max="14621" width="3.5703125" style="18" customWidth="1"/>
    <col min="14622" max="14622" width="5.5703125" style="18" customWidth="1"/>
    <col min="14623" max="14623" width="9" style="18" customWidth="1"/>
    <col min="14624" max="14624" width="0.7109375" style="18" customWidth="1"/>
    <col min="14625" max="14626" width="15.28515625" style="18" customWidth="1"/>
    <col min="14627" max="14627" width="15.5703125" style="18" customWidth="1"/>
    <col min="14628" max="14628" width="1.85546875" style="18" customWidth="1"/>
    <col min="14629" max="14848" width="9.140625" style="18"/>
    <col min="14849" max="14849" width="2.28515625" style="18" customWidth="1"/>
    <col min="14850" max="14850" width="1.85546875" style="18" customWidth="1"/>
    <col min="14851" max="14851" width="2.28515625" style="18" customWidth="1"/>
    <col min="14852" max="14852" width="13.140625" style="18" customWidth="1"/>
    <col min="14853" max="14853" width="1.42578125" style="18" customWidth="1"/>
    <col min="14854" max="14854" width="11.140625" style="18" customWidth="1"/>
    <col min="14855" max="14855" width="1.7109375" style="18" customWidth="1"/>
    <col min="14856" max="14856" width="11.5703125" style="18" customWidth="1"/>
    <col min="14857" max="14857" width="4.85546875" style="18" customWidth="1"/>
    <col min="14858" max="14858" width="3.28515625" style="18" customWidth="1"/>
    <col min="14859" max="14859" width="1.5703125" style="18" customWidth="1"/>
    <col min="14860" max="14860" width="1.7109375" style="18" customWidth="1"/>
    <col min="14861" max="14861" width="10.28515625" style="18" customWidth="1"/>
    <col min="14862" max="14862" width="0.5703125" style="18" customWidth="1"/>
    <col min="14863" max="14863" width="2.7109375" style="18" customWidth="1"/>
    <col min="14864" max="14864" width="1.5703125" style="18" customWidth="1"/>
    <col min="14865" max="14865" width="3.7109375" style="18" customWidth="1"/>
    <col min="14866" max="14866" width="4.42578125" style="18" customWidth="1"/>
    <col min="14867" max="14867" width="1.140625" style="18" customWidth="1"/>
    <col min="14868" max="14868" width="1.5703125" style="18" customWidth="1"/>
    <col min="14869" max="14869" width="0.140625" style="18" customWidth="1"/>
    <col min="14870" max="14870" width="1.42578125" style="18" customWidth="1"/>
    <col min="14871" max="14871" width="12.140625" style="18" customWidth="1"/>
    <col min="14872" max="14872" width="1.5703125" style="18" customWidth="1"/>
    <col min="14873" max="14873" width="0.140625" style="18" customWidth="1"/>
    <col min="14874" max="14874" width="4.5703125" style="18" customWidth="1"/>
    <col min="14875" max="14875" width="0.140625" style="18" customWidth="1"/>
    <col min="14876" max="14876" width="9" style="18" customWidth="1"/>
    <col min="14877" max="14877" width="3.5703125" style="18" customWidth="1"/>
    <col min="14878" max="14878" width="5.5703125" style="18" customWidth="1"/>
    <col min="14879" max="14879" width="9" style="18" customWidth="1"/>
    <col min="14880" max="14880" width="0.7109375" style="18" customWidth="1"/>
    <col min="14881" max="14882" width="15.28515625" style="18" customWidth="1"/>
    <col min="14883" max="14883" width="15.5703125" style="18" customWidth="1"/>
    <col min="14884" max="14884" width="1.85546875" style="18" customWidth="1"/>
    <col min="14885" max="15104" width="9.140625" style="18"/>
    <col min="15105" max="15105" width="2.28515625" style="18" customWidth="1"/>
    <col min="15106" max="15106" width="1.85546875" style="18" customWidth="1"/>
    <col min="15107" max="15107" width="2.28515625" style="18" customWidth="1"/>
    <col min="15108" max="15108" width="13.140625" style="18" customWidth="1"/>
    <col min="15109" max="15109" width="1.42578125" style="18" customWidth="1"/>
    <col min="15110" max="15110" width="11.140625" style="18" customWidth="1"/>
    <col min="15111" max="15111" width="1.7109375" style="18" customWidth="1"/>
    <col min="15112" max="15112" width="11.5703125" style="18" customWidth="1"/>
    <col min="15113" max="15113" width="4.85546875" style="18" customWidth="1"/>
    <col min="15114" max="15114" width="3.28515625" style="18" customWidth="1"/>
    <col min="15115" max="15115" width="1.5703125" style="18" customWidth="1"/>
    <col min="15116" max="15116" width="1.7109375" style="18" customWidth="1"/>
    <col min="15117" max="15117" width="10.28515625" style="18" customWidth="1"/>
    <col min="15118" max="15118" width="0.5703125" style="18" customWidth="1"/>
    <col min="15119" max="15119" width="2.7109375" style="18" customWidth="1"/>
    <col min="15120" max="15120" width="1.5703125" style="18" customWidth="1"/>
    <col min="15121" max="15121" width="3.7109375" style="18" customWidth="1"/>
    <col min="15122" max="15122" width="4.42578125" style="18" customWidth="1"/>
    <col min="15123" max="15123" width="1.140625" style="18" customWidth="1"/>
    <col min="15124" max="15124" width="1.5703125" style="18" customWidth="1"/>
    <col min="15125" max="15125" width="0.140625" style="18" customWidth="1"/>
    <col min="15126" max="15126" width="1.42578125" style="18" customWidth="1"/>
    <col min="15127" max="15127" width="12.140625" style="18" customWidth="1"/>
    <col min="15128" max="15128" width="1.5703125" style="18" customWidth="1"/>
    <col min="15129" max="15129" width="0.140625" style="18" customWidth="1"/>
    <col min="15130" max="15130" width="4.5703125" style="18" customWidth="1"/>
    <col min="15131" max="15131" width="0.140625" style="18" customWidth="1"/>
    <col min="15132" max="15132" width="9" style="18" customWidth="1"/>
    <col min="15133" max="15133" width="3.5703125" style="18" customWidth="1"/>
    <col min="15134" max="15134" width="5.5703125" style="18" customWidth="1"/>
    <col min="15135" max="15135" width="9" style="18" customWidth="1"/>
    <col min="15136" max="15136" width="0.7109375" style="18" customWidth="1"/>
    <col min="15137" max="15138" width="15.28515625" style="18" customWidth="1"/>
    <col min="15139" max="15139" width="15.5703125" style="18" customWidth="1"/>
    <col min="15140" max="15140" width="1.85546875" style="18" customWidth="1"/>
    <col min="15141" max="15360" width="9.140625" style="18"/>
    <col min="15361" max="15361" width="2.28515625" style="18" customWidth="1"/>
    <col min="15362" max="15362" width="1.85546875" style="18" customWidth="1"/>
    <col min="15363" max="15363" width="2.28515625" style="18" customWidth="1"/>
    <col min="15364" max="15364" width="13.140625" style="18" customWidth="1"/>
    <col min="15365" max="15365" width="1.42578125" style="18" customWidth="1"/>
    <col min="15366" max="15366" width="11.140625" style="18" customWidth="1"/>
    <col min="15367" max="15367" width="1.7109375" style="18" customWidth="1"/>
    <col min="15368" max="15368" width="11.5703125" style="18" customWidth="1"/>
    <col min="15369" max="15369" width="4.85546875" style="18" customWidth="1"/>
    <col min="15370" max="15370" width="3.28515625" style="18" customWidth="1"/>
    <col min="15371" max="15371" width="1.5703125" style="18" customWidth="1"/>
    <col min="15372" max="15372" width="1.7109375" style="18" customWidth="1"/>
    <col min="15373" max="15373" width="10.28515625" style="18" customWidth="1"/>
    <col min="15374" max="15374" width="0.5703125" style="18" customWidth="1"/>
    <col min="15375" max="15375" width="2.7109375" style="18" customWidth="1"/>
    <col min="15376" max="15376" width="1.5703125" style="18" customWidth="1"/>
    <col min="15377" max="15377" width="3.7109375" style="18" customWidth="1"/>
    <col min="15378" max="15378" width="4.42578125" style="18" customWidth="1"/>
    <col min="15379" max="15379" width="1.140625" style="18" customWidth="1"/>
    <col min="15380" max="15380" width="1.5703125" style="18" customWidth="1"/>
    <col min="15381" max="15381" width="0.140625" style="18" customWidth="1"/>
    <col min="15382" max="15382" width="1.42578125" style="18" customWidth="1"/>
    <col min="15383" max="15383" width="12.140625" style="18" customWidth="1"/>
    <col min="15384" max="15384" width="1.5703125" style="18" customWidth="1"/>
    <col min="15385" max="15385" width="0.140625" style="18" customWidth="1"/>
    <col min="15386" max="15386" width="4.5703125" style="18" customWidth="1"/>
    <col min="15387" max="15387" width="0.140625" style="18" customWidth="1"/>
    <col min="15388" max="15388" width="9" style="18" customWidth="1"/>
    <col min="15389" max="15389" width="3.5703125" style="18" customWidth="1"/>
    <col min="15390" max="15390" width="5.5703125" style="18" customWidth="1"/>
    <col min="15391" max="15391" width="9" style="18" customWidth="1"/>
    <col min="15392" max="15392" width="0.7109375" style="18" customWidth="1"/>
    <col min="15393" max="15394" width="15.28515625" style="18" customWidth="1"/>
    <col min="15395" max="15395" width="15.5703125" style="18" customWidth="1"/>
    <col min="15396" max="15396" width="1.85546875" style="18" customWidth="1"/>
    <col min="15397" max="15616" width="9.140625" style="18"/>
    <col min="15617" max="15617" width="2.28515625" style="18" customWidth="1"/>
    <col min="15618" max="15618" width="1.85546875" style="18" customWidth="1"/>
    <col min="15619" max="15619" width="2.28515625" style="18" customWidth="1"/>
    <col min="15620" max="15620" width="13.140625" style="18" customWidth="1"/>
    <col min="15621" max="15621" width="1.42578125" style="18" customWidth="1"/>
    <col min="15622" max="15622" width="11.140625" style="18" customWidth="1"/>
    <col min="15623" max="15623" width="1.7109375" style="18" customWidth="1"/>
    <col min="15624" max="15624" width="11.5703125" style="18" customWidth="1"/>
    <col min="15625" max="15625" width="4.85546875" style="18" customWidth="1"/>
    <col min="15626" max="15626" width="3.28515625" style="18" customWidth="1"/>
    <col min="15627" max="15627" width="1.5703125" style="18" customWidth="1"/>
    <col min="15628" max="15628" width="1.7109375" style="18" customWidth="1"/>
    <col min="15629" max="15629" width="10.28515625" style="18" customWidth="1"/>
    <col min="15630" max="15630" width="0.5703125" style="18" customWidth="1"/>
    <col min="15631" max="15631" width="2.7109375" style="18" customWidth="1"/>
    <col min="15632" max="15632" width="1.5703125" style="18" customWidth="1"/>
    <col min="15633" max="15633" width="3.7109375" style="18" customWidth="1"/>
    <col min="15634" max="15634" width="4.42578125" style="18" customWidth="1"/>
    <col min="15635" max="15635" width="1.140625" style="18" customWidth="1"/>
    <col min="15636" max="15636" width="1.5703125" style="18" customWidth="1"/>
    <col min="15637" max="15637" width="0.140625" style="18" customWidth="1"/>
    <col min="15638" max="15638" width="1.42578125" style="18" customWidth="1"/>
    <col min="15639" max="15639" width="12.140625" style="18" customWidth="1"/>
    <col min="15640" max="15640" width="1.5703125" style="18" customWidth="1"/>
    <col min="15641" max="15641" width="0.140625" style="18" customWidth="1"/>
    <col min="15642" max="15642" width="4.5703125" style="18" customWidth="1"/>
    <col min="15643" max="15643" width="0.140625" style="18" customWidth="1"/>
    <col min="15644" max="15644" width="9" style="18" customWidth="1"/>
    <col min="15645" max="15645" width="3.5703125" style="18" customWidth="1"/>
    <col min="15646" max="15646" width="5.5703125" style="18" customWidth="1"/>
    <col min="15647" max="15647" width="9" style="18" customWidth="1"/>
    <col min="15648" max="15648" width="0.7109375" style="18" customWidth="1"/>
    <col min="15649" max="15650" width="15.28515625" style="18" customWidth="1"/>
    <col min="15651" max="15651" width="15.5703125" style="18" customWidth="1"/>
    <col min="15652" max="15652" width="1.85546875" style="18" customWidth="1"/>
    <col min="15653" max="15872" width="9.140625" style="18"/>
    <col min="15873" max="15873" width="2.28515625" style="18" customWidth="1"/>
    <col min="15874" max="15874" width="1.85546875" style="18" customWidth="1"/>
    <col min="15875" max="15875" width="2.28515625" style="18" customWidth="1"/>
    <col min="15876" max="15876" width="13.140625" style="18" customWidth="1"/>
    <col min="15877" max="15877" width="1.42578125" style="18" customWidth="1"/>
    <col min="15878" max="15878" width="11.140625" style="18" customWidth="1"/>
    <col min="15879" max="15879" width="1.7109375" style="18" customWidth="1"/>
    <col min="15880" max="15880" width="11.5703125" style="18" customWidth="1"/>
    <col min="15881" max="15881" width="4.85546875" style="18" customWidth="1"/>
    <col min="15882" max="15882" width="3.28515625" style="18" customWidth="1"/>
    <col min="15883" max="15883" width="1.5703125" style="18" customWidth="1"/>
    <col min="15884" max="15884" width="1.7109375" style="18" customWidth="1"/>
    <col min="15885" max="15885" width="10.28515625" style="18" customWidth="1"/>
    <col min="15886" max="15886" width="0.5703125" style="18" customWidth="1"/>
    <col min="15887" max="15887" width="2.7109375" style="18" customWidth="1"/>
    <col min="15888" max="15888" width="1.5703125" style="18" customWidth="1"/>
    <col min="15889" max="15889" width="3.7109375" style="18" customWidth="1"/>
    <col min="15890" max="15890" width="4.42578125" style="18" customWidth="1"/>
    <col min="15891" max="15891" width="1.140625" style="18" customWidth="1"/>
    <col min="15892" max="15892" width="1.5703125" style="18" customWidth="1"/>
    <col min="15893" max="15893" width="0.140625" style="18" customWidth="1"/>
    <col min="15894" max="15894" width="1.42578125" style="18" customWidth="1"/>
    <col min="15895" max="15895" width="12.140625" style="18" customWidth="1"/>
    <col min="15896" max="15896" width="1.5703125" style="18" customWidth="1"/>
    <col min="15897" max="15897" width="0.140625" style="18" customWidth="1"/>
    <col min="15898" max="15898" width="4.5703125" style="18" customWidth="1"/>
    <col min="15899" max="15899" width="0.140625" style="18" customWidth="1"/>
    <col min="15900" max="15900" width="9" style="18" customWidth="1"/>
    <col min="15901" max="15901" width="3.5703125" style="18" customWidth="1"/>
    <col min="15902" max="15902" width="5.5703125" style="18" customWidth="1"/>
    <col min="15903" max="15903" width="9" style="18" customWidth="1"/>
    <col min="15904" max="15904" width="0.7109375" style="18" customWidth="1"/>
    <col min="15905" max="15906" width="15.28515625" style="18" customWidth="1"/>
    <col min="15907" max="15907" width="15.5703125" style="18" customWidth="1"/>
    <col min="15908" max="15908" width="1.85546875" style="18" customWidth="1"/>
    <col min="15909" max="16128" width="9.140625" style="18"/>
    <col min="16129" max="16129" width="2.28515625" style="18" customWidth="1"/>
    <col min="16130" max="16130" width="1.85546875" style="18" customWidth="1"/>
    <col min="16131" max="16131" width="2.28515625" style="18" customWidth="1"/>
    <col min="16132" max="16132" width="13.140625" style="18" customWidth="1"/>
    <col min="16133" max="16133" width="1.42578125" style="18" customWidth="1"/>
    <col min="16134" max="16134" width="11.140625" style="18" customWidth="1"/>
    <col min="16135" max="16135" width="1.7109375" style="18" customWidth="1"/>
    <col min="16136" max="16136" width="11.5703125" style="18" customWidth="1"/>
    <col min="16137" max="16137" width="4.85546875" style="18" customWidth="1"/>
    <col min="16138" max="16138" width="3.28515625" style="18" customWidth="1"/>
    <col min="16139" max="16139" width="1.5703125" style="18" customWidth="1"/>
    <col min="16140" max="16140" width="1.7109375" style="18" customWidth="1"/>
    <col min="16141" max="16141" width="10.28515625" style="18" customWidth="1"/>
    <col min="16142" max="16142" width="0.5703125" style="18" customWidth="1"/>
    <col min="16143" max="16143" width="2.7109375" style="18" customWidth="1"/>
    <col min="16144" max="16144" width="1.5703125" style="18" customWidth="1"/>
    <col min="16145" max="16145" width="3.7109375" style="18" customWidth="1"/>
    <col min="16146" max="16146" width="4.42578125" style="18" customWidth="1"/>
    <col min="16147" max="16147" width="1.140625" style="18" customWidth="1"/>
    <col min="16148" max="16148" width="1.5703125" style="18" customWidth="1"/>
    <col min="16149" max="16149" width="0.140625" style="18" customWidth="1"/>
    <col min="16150" max="16150" width="1.42578125" style="18" customWidth="1"/>
    <col min="16151" max="16151" width="12.140625" style="18" customWidth="1"/>
    <col min="16152" max="16152" width="1.5703125" style="18" customWidth="1"/>
    <col min="16153" max="16153" width="0.140625" style="18" customWidth="1"/>
    <col min="16154" max="16154" width="4.5703125" style="18" customWidth="1"/>
    <col min="16155" max="16155" width="0.140625" style="18" customWidth="1"/>
    <col min="16156" max="16156" width="9" style="18" customWidth="1"/>
    <col min="16157" max="16157" width="3.5703125" style="18" customWidth="1"/>
    <col min="16158" max="16158" width="5.5703125" style="18" customWidth="1"/>
    <col min="16159" max="16159" width="9" style="18" customWidth="1"/>
    <col min="16160" max="16160" width="0.7109375" style="18" customWidth="1"/>
    <col min="16161" max="16162" width="15.28515625" style="18" customWidth="1"/>
    <col min="16163" max="16163" width="15.5703125" style="18" customWidth="1"/>
    <col min="16164" max="16164" width="1.85546875" style="18" customWidth="1"/>
    <col min="16165" max="16384" width="9.140625" style="18"/>
  </cols>
  <sheetData>
    <row r="1" spans="2:35" ht="11.25" customHeight="1" thickBot="1" x14ac:dyDescent="0.25">
      <c r="AH1" s="73" t="s">
        <v>305</v>
      </c>
    </row>
    <row r="2" spans="2:35" ht="12.75" customHeight="1" thickBot="1" x14ac:dyDescent="0.25">
      <c r="B2" s="494" t="s">
        <v>441</v>
      </c>
      <c r="C2" s="494"/>
      <c r="D2" s="494"/>
      <c r="E2" s="494"/>
      <c r="F2" s="494"/>
      <c r="G2" s="494"/>
      <c r="H2" s="494"/>
      <c r="I2" s="541" t="s">
        <v>306</v>
      </c>
      <c r="J2" s="541"/>
      <c r="K2" s="500" t="s">
        <v>442</v>
      </c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491" t="s">
        <v>443</v>
      </c>
      <c r="AI2" s="487" t="s">
        <v>444</v>
      </c>
    </row>
    <row r="3" spans="2:35" s="74" customFormat="1" ht="45.75" customHeight="1" x14ac:dyDescent="0.2">
      <c r="B3" s="539"/>
      <c r="C3" s="540"/>
      <c r="D3" s="540"/>
      <c r="E3" s="540"/>
      <c r="F3" s="540"/>
      <c r="G3" s="540"/>
      <c r="H3" s="540"/>
      <c r="I3" s="498"/>
      <c r="J3" s="542"/>
      <c r="K3" s="545" t="s">
        <v>445</v>
      </c>
      <c r="L3" s="545"/>
      <c r="M3" s="545"/>
      <c r="N3" s="545"/>
      <c r="O3" s="545" t="s">
        <v>446</v>
      </c>
      <c r="P3" s="545"/>
      <c r="Q3" s="545"/>
      <c r="R3" s="545"/>
      <c r="S3" s="545"/>
      <c r="T3" s="545"/>
      <c r="U3" s="545" t="s">
        <v>447</v>
      </c>
      <c r="V3" s="545"/>
      <c r="W3" s="545"/>
      <c r="X3" s="545"/>
      <c r="Y3" s="545" t="s">
        <v>448</v>
      </c>
      <c r="Z3" s="545"/>
      <c r="AA3" s="545"/>
      <c r="AB3" s="545"/>
      <c r="AC3" s="545"/>
      <c r="AD3" s="545" t="s">
        <v>449</v>
      </c>
      <c r="AE3" s="545"/>
      <c r="AF3" s="545"/>
      <c r="AG3" s="89" t="s">
        <v>450</v>
      </c>
      <c r="AH3" s="543"/>
      <c r="AI3" s="544"/>
    </row>
    <row r="4" spans="2:35" ht="11.25" customHeight="1" x14ac:dyDescent="0.2">
      <c r="B4" s="509" t="s">
        <v>307</v>
      </c>
      <c r="C4" s="509"/>
      <c r="D4" s="509"/>
      <c r="E4" s="509"/>
      <c r="F4" s="509"/>
      <c r="G4" s="509"/>
      <c r="H4" s="509"/>
      <c r="I4" s="550" t="s">
        <v>308</v>
      </c>
      <c r="J4" s="550"/>
      <c r="K4" s="550" t="s">
        <v>309</v>
      </c>
      <c r="L4" s="550"/>
      <c r="M4" s="550"/>
      <c r="N4" s="550"/>
      <c r="O4" s="550" t="s">
        <v>310</v>
      </c>
      <c r="P4" s="550"/>
      <c r="Q4" s="550"/>
      <c r="R4" s="550"/>
      <c r="S4" s="550"/>
      <c r="T4" s="550"/>
      <c r="U4" s="502" t="s">
        <v>451</v>
      </c>
      <c r="V4" s="502"/>
      <c r="W4" s="502"/>
      <c r="X4" s="502"/>
      <c r="Y4" s="502" t="s">
        <v>452</v>
      </c>
      <c r="Z4" s="502"/>
      <c r="AA4" s="502"/>
      <c r="AB4" s="502"/>
      <c r="AC4" s="502"/>
      <c r="AD4" s="502" t="s">
        <v>453</v>
      </c>
      <c r="AE4" s="502"/>
      <c r="AF4" s="502"/>
      <c r="AG4" s="90" t="s">
        <v>454</v>
      </c>
      <c r="AH4" s="90" t="s">
        <v>455</v>
      </c>
      <c r="AI4" s="90" t="s">
        <v>456</v>
      </c>
    </row>
    <row r="5" spans="2:35" s="94" customFormat="1" ht="23.25" customHeight="1" x14ac:dyDescent="0.25">
      <c r="B5" s="513" t="s">
        <v>470</v>
      </c>
      <c r="C5" s="513"/>
      <c r="D5" s="513"/>
      <c r="E5" s="513"/>
      <c r="F5" s="513"/>
      <c r="G5" s="513"/>
      <c r="H5" s="513"/>
      <c r="I5" s="546" t="s">
        <v>471</v>
      </c>
      <c r="J5" s="546"/>
      <c r="K5" s="547" t="s">
        <v>32</v>
      </c>
      <c r="L5" s="547"/>
      <c r="M5" s="547"/>
      <c r="N5" s="547"/>
      <c r="O5" s="548" t="s">
        <v>32</v>
      </c>
      <c r="P5" s="548"/>
      <c r="Q5" s="548"/>
      <c r="R5" s="548"/>
      <c r="S5" s="548"/>
      <c r="T5" s="548"/>
      <c r="U5" s="548" t="s">
        <v>32</v>
      </c>
      <c r="V5" s="548"/>
      <c r="W5" s="548"/>
      <c r="X5" s="548"/>
      <c r="Y5" s="549">
        <v>0</v>
      </c>
      <c r="Z5" s="549"/>
      <c r="AA5" s="549"/>
      <c r="AB5" s="549"/>
      <c r="AC5" s="549"/>
      <c r="AD5" s="549">
        <v>0</v>
      </c>
      <c r="AE5" s="549"/>
      <c r="AF5" s="549"/>
      <c r="AG5" s="91" t="s">
        <v>32</v>
      </c>
      <c r="AH5" s="92">
        <v>0</v>
      </c>
      <c r="AI5" s="93">
        <v>0</v>
      </c>
    </row>
    <row r="6" spans="2:35" ht="45.75" customHeight="1" x14ac:dyDescent="0.2">
      <c r="B6" s="513" t="s">
        <v>151</v>
      </c>
      <c r="C6" s="513"/>
      <c r="D6" s="513"/>
      <c r="E6" s="513"/>
      <c r="F6" s="513"/>
      <c r="G6" s="513"/>
      <c r="H6" s="513"/>
      <c r="I6" s="504" t="s">
        <v>472</v>
      </c>
      <c r="J6" s="504"/>
      <c r="K6" s="505" t="s">
        <v>32</v>
      </c>
      <c r="L6" s="505"/>
      <c r="M6" s="505"/>
      <c r="N6" s="505"/>
      <c r="O6" s="506" t="s">
        <v>32</v>
      </c>
      <c r="P6" s="506"/>
      <c r="Q6" s="506"/>
      <c r="R6" s="506"/>
      <c r="S6" s="506"/>
      <c r="T6" s="506"/>
      <c r="U6" s="506" t="s">
        <v>32</v>
      </c>
      <c r="V6" s="506"/>
      <c r="W6" s="506"/>
      <c r="X6" s="506"/>
      <c r="Y6" s="508">
        <v>0</v>
      </c>
      <c r="Z6" s="508"/>
      <c r="AA6" s="508"/>
      <c r="AB6" s="508"/>
      <c r="AC6" s="508"/>
      <c r="AD6" s="508">
        <v>0</v>
      </c>
      <c r="AE6" s="508"/>
      <c r="AF6" s="508"/>
      <c r="AG6" s="95" t="s">
        <v>32</v>
      </c>
      <c r="AH6" s="76">
        <v>0</v>
      </c>
      <c r="AI6" s="96">
        <v>0</v>
      </c>
    </row>
    <row r="7" spans="2:35" ht="23.25" customHeight="1" x14ac:dyDescent="0.2">
      <c r="B7" s="513" t="s">
        <v>161</v>
      </c>
      <c r="C7" s="513"/>
      <c r="D7" s="513"/>
      <c r="E7" s="513"/>
      <c r="F7" s="513"/>
      <c r="G7" s="513"/>
      <c r="H7" s="513"/>
      <c r="I7" s="504" t="s">
        <v>473</v>
      </c>
      <c r="J7" s="504"/>
      <c r="K7" s="505" t="s">
        <v>32</v>
      </c>
      <c r="L7" s="505"/>
      <c r="M7" s="505"/>
      <c r="N7" s="505"/>
      <c r="O7" s="506" t="s">
        <v>32</v>
      </c>
      <c r="P7" s="506"/>
      <c r="Q7" s="506"/>
      <c r="R7" s="506"/>
      <c r="S7" s="506"/>
      <c r="T7" s="506"/>
      <c r="U7" s="506" t="s">
        <v>32</v>
      </c>
      <c r="V7" s="506"/>
      <c r="W7" s="506"/>
      <c r="X7" s="506"/>
      <c r="Y7" s="508">
        <v>0</v>
      </c>
      <c r="Z7" s="508"/>
      <c r="AA7" s="508"/>
      <c r="AB7" s="508"/>
      <c r="AC7" s="508"/>
      <c r="AD7" s="508">
        <v>0</v>
      </c>
      <c r="AE7" s="508"/>
      <c r="AF7" s="508"/>
      <c r="AG7" s="95" t="s">
        <v>32</v>
      </c>
      <c r="AH7" s="76">
        <v>0</v>
      </c>
      <c r="AI7" s="96">
        <v>0</v>
      </c>
    </row>
    <row r="8" spans="2:35" ht="23.25" customHeight="1" x14ac:dyDescent="0.2">
      <c r="B8" s="513" t="s">
        <v>152</v>
      </c>
      <c r="C8" s="513"/>
      <c r="D8" s="513"/>
      <c r="E8" s="513"/>
      <c r="F8" s="513"/>
      <c r="G8" s="513"/>
      <c r="H8" s="513"/>
      <c r="I8" s="504" t="s">
        <v>474</v>
      </c>
      <c r="J8" s="504"/>
      <c r="K8" s="506" t="s">
        <v>32</v>
      </c>
      <c r="L8" s="506"/>
      <c r="M8" s="506"/>
      <c r="N8" s="506"/>
      <c r="O8" s="506" t="s">
        <v>32</v>
      </c>
      <c r="P8" s="506"/>
      <c r="Q8" s="506"/>
      <c r="R8" s="506"/>
      <c r="S8" s="506"/>
      <c r="T8" s="506"/>
      <c r="U8" s="506" t="s">
        <v>32</v>
      </c>
      <c r="V8" s="506"/>
      <c r="W8" s="506"/>
      <c r="X8" s="506"/>
      <c r="Y8" s="506" t="s">
        <v>32</v>
      </c>
      <c r="Z8" s="506"/>
      <c r="AA8" s="506"/>
      <c r="AB8" s="506"/>
      <c r="AC8" s="506"/>
      <c r="AD8" s="508">
        <v>0</v>
      </c>
      <c r="AE8" s="508"/>
      <c r="AF8" s="508"/>
      <c r="AG8" s="81" t="s">
        <v>32</v>
      </c>
      <c r="AH8" s="81" t="s">
        <v>32</v>
      </c>
      <c r="AI8" s="96">
        <v>0</v>
      </c>
    </row>
    <row r="9" spans="2:35" ht="23.25" customHeight="1" x14ac:dyDescent="0.2">
      <c r="B9" s="513" t="s">
        <v>475</v>
      </c>
      <c r="C9" s="513"/>
      <c r="D9" s="513"/>
      <c r="E9" s="513"/>
      <c r="F9" s="513"/>
      <c r="G9" s="513"/>
      <c r="H9" s="513"/>
      <c r="I9" s="504" t="s">
        <v>476</v>
      </c>
      <c r="J9" s="504"/>
      <c r="K9" s="506" t="s">
        <v>32</v>
      </c>
      <c r="L9" s="506"/>
      <c r="M9" s="506"/>
      <c r="N9" s="506"/>
      <c r="O9" s="506" t="s">
        <v>32</v>
      </c>
      <c r="P9" s="506"/>
      <c r="Q9" s="506"/>
      <c r="R9" s="506"/>
      <c r="S9" s="506"/>
      <c r="T9" s="506"/>
      <c r="U9" s="506" t="s">
        <v>32</v>
      </c>
      <c r="V9" s="506"/>
      <c r="W9" s="506"/>
      <c r="X9" s="506"/>
      <c r="Y9" s="506" t="s">
        <v>32</v>
      </c>
      <c r="Z9" s="506"/>
      <c r="AA9" s="506"/>
      <c r="AB9" s="506"/>
      <c r="AC9" s="506"/>
      <c r="AD9" s="508">
        <v>0</v>
      </c>
      <c r="AE9" s="508"/>
      <c r="AF9" s="508"/>
      <c r="AG9" s="95" t="s">
        <v>32</v>
      </c>
      <c r="AH9" s="76">
        <v>0</v>
      </c>
      <c r="AI9" s="96">
        <v>0</v>
      </c>
    </row>
    <row r="10" spans="2:35" s="74" customFormat="1" ht="23.25" customHeight="1" x14ac:dyDescent="0.2">
      <c r="B10" s="513" t="s">
        <v>155</v>
      </c>
      <c r="C10" s="513"/>
      <c r="D10" s="513"/>
      <c r="E10" s="513"/>
      <c r="F10" s="513"/>
      <c r="G10" s="513"/>
      <c r="H10" s="513"/>
      <c r="I10" s="546" t="s">
        <v>477</v>
      </c>
      <c r="J10" s="546"/>
      <c r="K10" s="547" t="s">
        <v>32</v>
      </c>
      <c r="L10" s="547"/>
      <c r="M10" s="547"/>
      <c r="N10" s="547"/>
      <c r="O10" s="548" t="s">
        <v>32</v>
      </c>
      <c r="P10" s="548"/>
      <c r="Q10" s="548"/>
      <c r="R10" s="548"/>
      <c r="S10" s="548"/>
      <c r="T10" s="548"/>
      <c r="U10" s="548" t="s">
        <v>32</v>
      </c>
      <c r="V10" s="548"/>
      <c r="W10" s="548"/>
      <c r="X10" s="548"/>
      <c r="Y10" s="549">
        <v>0</v>
      </c>
      <c r="Z10" s="549"/>
      <c r="AA10" s="549"/>
      <c r="AB10" s="549"/>
      <c r="AC10" s="549"/>
      <c r="AD10" s="549">
        <v>0</v>
      </c>
      <c r="AE10" s="549"/>
      <c r="AF10" s="549"/>
      <c r="AG10" s="91" t="s">
        <v>32</v>
      </c>
      <c r="AH10" s="92">
        <v>0</v>
      </c>
      <c r="AI10" s="93">
        <v>0</v>
      </c>
    </row>
    <row r="11" spans="2:35" ht="23.25" customHeight="1" x14ac:dyDescent="0.2">
      <c r="B11" s="513" t="s">
        <v>478</v>
      </c>
      <c r="C11" s="513"/>
      <c r="D11" s="513"/>
      <c r="E11" s="513"/>
      <c r="F11" s="513"/>
      <c r="G11" s="513"/>
      <c r="H11" s="513"/>
      <c r="I11" s="504" t="s">
        <v>479</v>
      </c>
      <c r="J11" s="504"/>
      <c r="K11" s="549">
        <v>0</v>
      </c>
      <c r="L11" s="549"/>
      <c r="M11" s="549"/>
      <c r="N11" s="549"/>
      <c r="O11" s="549">
        <v>0</v>
      </c>
      <c r="P11" s="549"/>
      <c r="Q11" s="549"/>
      <c r="R11" s="549"/>
      <c r="S11" s="549"/>
      <c r="T11" s="549"/>
      <c r="U11" s="549">
        <v>0</v>
      </c>
      <c r="V11" s="549"/>
      <c r="W11" s="549"/>
      <c r="X11" s="549"/>
      <c r="Y11" s="549">
        <v>0</v>
      </c>
      <c r="Z11" s="549"/>
      <c r="AA11" s="549"/>
      <c r="AB11" s="549"/>
      <c r="AC11" s="549"/>
      <c r="AD11" s="549">
        <v>0</v>
      </c>
      <c r="AE11" s="549"/>
      <c r="AF11" s="549"/>
      <c r="AG11" s="97" t="s">
        <v>32</v>
      </c>
      <c r="AH11" s="97" t="s">
        <v>32</v>
      </c>
      <c r="AI11" s="96">
        <v>0</v>
      </c>
    </row>
    <row r="12" spans="2:35" ht="23.25" customHeight="1" x14ac:dyDescent="0.2">
      <c r="B12" s="503" t="s">
        <v>480</v>
      </c>
      <c r="C12" s="503"/>
      <c r="D12" s="503"/>
      <c r="E12" s="503"/>
      <c r="F12" s="503"/>
      <c r="G12" s="503"/>
      <c r="H12" s="503"/>
      <c r="I12" s="555" t="s">
        <v>481</v>
      </c>
      <c r="J12" s="555"/>
      <c r="K12" s="556">
        <f>K19</f>
        <v>5370000</v>
      </c>
      <c r="L12" s="556"/>
      <c r="M12" s="556"/>
      <c r="N12" s="556"/>
      <c r="O12" s="557" t="s">
        <v>32</v>
      </c>
      <c r="P12" s="557"/>
      <c r="Q12" s="557"/>
      <c r="R12" s="557"/>
      <c r="S12" s="557"/>
      <c r="T12" s="557"/>
      <c r="U12" s="557" t="s">
        <v>32</v>
      </c>
      <c r="V12" s="557"/>
      <c r="W12" s="557"/>
      <c r="X12" s="557"/>
      <c r="Y12" s="554" t="s">
        <v>32</v>
      </c>
      <c r="Z12" s="554"/>
      <c r="AA12" s="554"/>
      <c r="AB12" s="554"/>
      <c r="AC12" s="554"/>
      <c r="AD12" s="554" t="s">
        <v>32</v>
      </c>
      <c r="AE12" s="554"/>
      <c r="AF12" s="554"/>
      <c r="AG12" s="98" t="s">
        <v>32</v>
      </c>
      <c r="AH12" s="98" t="s">
        <v>32</v>
      </c>
      <c r="AI12" s="99">
        <f>AI19</f>
        <v>5370000</v>
      </c>
    </row>
    <row r="13" spans="2:35" ht="12" customHeight="1" x14ac:dyDescent="0.2">
      <c r="B13" s="513" t="s">
        <v>149</v>
      </c>
      <c r="C13" s="513"/>
      <c r="D13" s="513"/>
      <c r="E13" s="513"/>
      <c r="F13" s="513"/>
      <c r="G13" s="513"/>
      <c r="H13" s="513"/>
      <c r="I13" s="100"/>
      <c r="J13" s="101"/>
      <c r="K13" s="102"/>
      <c r="L13" s="103"/>
      <c r="M13" s="103"/>
      <c r="N13" s="104"/>
      <c r="O13" s="102"/>
      <c r="P13" s="103"/>
      <c r="Q13" s="103"/>
      <c r="R13" s="103"/>
      <c r="S13" s="103"/>
      <c r="T13" s="104"/>
      <c r="U13" s="102"/>
      <c r="V13" s="103"/>
      <c r="W13" s="103"/>
      <c r="X13" s="104"/>
      <c r="Y13" s="83"/>
      <c r="Z13" s="84"/>
      <c r="AA13" s="84"/>
      <c r="AB13" s="84"/>
      <c r="AC13" s="105"/>
      <c r="AD13" s="83"/>
      <c r="AE13" s="84"/>
      <c r="AF13" s="105"/>
      <c r="AG13" s="106"/>
      <c r="AH13" s="106"/>
      <c r="AI13" s="107"/>
    </row>
    <row r="14" spans="2:35" ht="12" customHeight="1" x14ac:dyDescent="0.2">
      <c r="B14" s="513" t="s">
        <v>482</v>
      </c>
      <c r="C14" s="513"/>
      <c r="D14" s="513"/>
      <c r="E14" s="513"/>
      <c r="F14" s="513"/>
      <c r="G14" s="513"/>
      <c r="H14" s="513"/>
      <c r="I14" s="544" t="s">
        <v>483</v>
      </c>
      <c r="J14" s="544"/>
      <c r="K14" s="552" t="s">
        <v>32</v>
      </c>
      <c r="L14" s="552"/>
      <c r="M14" s="552"/>
      <c r="N14" s="552"/>
      <c r="O14" s="552" t="s">
        <v>32</v>
      </c>
      <c r="P14" s="552"/>
      <c r="Q14" s="552"/>
      <c r="R14" s="552"/>
      <c r="S14" s="552"/>
      <c r="T14" s="552"/>
      <c r="U14" s="552" t="s">
        <v>32</v>
      </c>
      <c r="V14" s="552"/>
      <c r="W14" s="552"/>
      <c r="X14" s="552"/>
      <c r="Y14" s="553" t="s">
        <v>32</v>
      </c>
      <c r="Z14" s="553"/>
      <c r="AA14" s="553"/>
      <c r="AB14" s="553"/>
      <c r="AC14" s="553"/>
      <c r="AD14" s="553" t="s">
        <v>32</v>
      </c>
      <c r="AE14" s="553"/>
      <c r="AF14" s="553"/>
      <c r="AG14" s="106" t="s">
        <v>32</v>
      </c>
      <c r="AH14" s="106" t="s">
        <v>32</v>
      </c>
      <c r="AI14" s="107" t="s">
        <v>32</v>
      </c>
    </row>
    <row r="15" spans="2:35" ht="12" customHeight="1" x14ac:dyDescent="0.2">
      <c r="B15" s="513" t="s">
        <v>149</v>
      </c>
      <c r="C15" s="513"/>
      <c r="D15" s="513"/>
      <c r="E15" s="513"/>
      <c r="F15" s="513"/>
      <c r="G15" s="513"/>
      <c r="H15" s="513"/>
      <c r="I15" s="100"/>
      <c r="J15" s="101"/>
      <c r="K15" s="102"/>
      <c r="L15" s="103"/>
      <c r="M15" s="103"/>
      <c r="N15" s="104"/>
      <c r="O15" s="102"/>
      <c r="P15" s="103"/>
      <c r="Q15" s="103"/>
      <c r="R15" s="103"/>
      <c r="S15" s="103"/>
      <c r="T15" s="104"/>
      <c r="U15" s="102"/>
      <c r="V15" s="103"/>
      <c r="W15" s="103"/>
      <c r="X15" s="104"/>
      <c r="Y15" s="83"/>
      <c r="Z15" s="84"/>
      <c r="AA15" s="84"/>
      <c r="AB15" s="84"/>
      <c r="AC15" s="105"/>
      <c r="AD15" s="83"/>
      <c r="AE15" s="84"/>
      <c r="AF15" s="105"/>
      <c r="AG15" s="106"/>
      <c r="AH15" s="106"/>
      <c r="AI15" s="107"/>
    </row>
    <row r="16" spans="2:35" ht="12" customHeight="1" x14ac:dyDescent="0.2">
      <c r="B16" s="551" t="s">
        <v>484</v>
      </c>
      <c r="C16" s="551"/>
      <c r="D16" s="551"/>
      <c r="E16" s="551"/>
      <c r="F16" s="551"/>
      <c r="G16" s="551"/>
      <c r="H16" s="551"/>
      <c r="I16" s="100"/>
      <c r="J16" s="101"/>
      <c r="K16" s="552" t="s">
        <v>32</v>
      </c>
      <c r="L16" s="552"/>
      <c r="M16" s="552"/>
      <c r="N16" s="552"/>
      <c r="O16" s="552" t="s">
        <v>32</v>
      </c>
      <c r="P16" s="552"/>
      <c r="Q16" s="552"/>
      <c r="R16" s="552"/>
      <c r="S16" s="552"/>
      <c r="T16" s="552"/>
      <c r="U16" s="552" t="s">
        <v>32</v>
      </c>
      <c r="V16" s="552"/>
      <c r="W16" s="552"/>
      <c r="X16" s="552"/>
      <c r="Y16" s="553" t="s">
        <v>32</v>
      </c>
      <c r="Z16" s="553"/>
      <c r="AA16" s="553"/>
      <c r="AB16" s="553"/>
      <c r="AC16" s="553"/>
      <c r="AD16" s="553" t="s">
        <v>32</v>
      </c>
      <c r="AE16" s="553"/>
      <c r="AF16" s="553"/>
      <c r="AG16" s="106" t="s">
        <v>32</v>
      </c>
      <c r="AH16" s="106" t="s">
        <v>32</v>
      </c>
      <c r="AI16" s="107" t="s">
        <v>32</v>
      </c>
    </row>
    <row r="17" spans="2:35" ht="23.25" customHeight="1" x14ac:dyDescent="0.2">
      <c r="B17" s="551" t="s">
        <v>485</v>
      </c>
      <c r="C17" s="551"/>
      <c r="D17" s="551"/>
      <c r="E17" s="551"/>
      <c r="F17" s="551"/>
      <c r="G17" s="551"/>
      <c r="H17" s="551"/>
      <c r="I17" s="100"/>
      <c r="J17" s="101"/>
      <c r="K17" s="552" t="s">
        <v>32</v>
      </c>
      <c r="L17" s="552"/>
      <c r="M17" s="552"/>
      <c r="N17" s="552"/>
      <c r="O17" s="552" t="s">
        <v>32</v>
      </c>
      <c r="P17" s="552"/>
      <c r="Q17" s="552"/>
      <c r="R17" s="552"/>
      <c r="S17" s="552"/>
      <c r="T17" s="552"/>
      <c r="U17" s="552" t="s">
        <v>32</v>
      </c>
      <c r="V17" s="552"/>
      <c r="W17" s="552"/>
      <c r="X17" s="552"/>
      <c r="Y17" s="553" t="s">
        <v>32</v>
      </c>
      <c r="Z17" s="553"/>
      <c r="AA17" s="553"/>
      <c r="AB17" s="553"/>
      <c r="AC17" s="553"/>
      <c r="AD17" s="553" t="s">
        <v>32</v>
      </c>
      <c r="AE17" s="553"/>
      <c r="AF17" s="553"/>
      <c r="AG17" s="106" t="s">
        <v>32</v>
      </c>
      <c r="AH17" s="106" t="s">
        <v>32</v>
      </c>
      <c r="AI17" s="107" t="s">
        <v>32</v>
      </c>
    </row>
    <row r="18" spans="2:35" ht="23.25" customHeight="1" x14ac:dyDescent="0.2">
      <c r="B18" s="551" t="s">
        <v>486</v>
      </c>
      <c r="C18" s="551"/>
      <c r="D18" s="551"/>
      <c r="E18" s="551"/>
      <c r="F18" s="551"/>
      <c r="G18" s="551"/>
      <c r="H18" s="551"/>
      <c r="I18" s="100"/>
      <c r="J18" s="101"/>
      <c r="K18" s="552" t="s">
        <v>32</v>
      </c>
      <c r="L18" s="552"/>
      <c r="M18" s="552"/>
      <c r="N18" s="552"/>
      <c r="O18" s="552" t="s">
        <v>32</v>
      </c>
      <c r="P18" s="552"/>
      <c r="Q18" s="552"/>
      <c r="R18" s="552"/>
      <c r="S18" s="552"/>
      <c r="T18" s="552"/>
      <c r="U18" s="552" t="s">
        <v>32</v>
      </c>
      <c r="V18" s="552"/>
      <c r="W18" s="552"/>
      <c r="X18" s="552"/>
      <c r="Y18" s="553" t="s">
        <v>32</v>
      </c>
      <c r="Z18" s="553"/>
      <c r="AA18" s="553"/>
      <c r="AB18" s="553"/>
      <c r="AC18" s="553"/>
      <c r="AD18" s="553" t="s">
        <v>32</v>
      </c>
      <c r="AE18" s="553"/>
      <c r="AF18" s="553"/>
      <c r="AG18" s="106" t="s">
        <v>32</v>
      </c>
      <c r="AH18" s="106" t="s">
        <v>32</v>
      </c>
      <c r="AI18" s="107" t="s">
        <v>32</v>
      </c>
    </row>
    <row r="19" spans="2:35" ht="12" customHeight="1" x14ac:dyDescent="0.2">
      <c r="B19" s="551" t="s">
        <v>487</v>
      </c>
      <c r="C19" s="551"/>
      <c r="D19" s="551"/>
      <c r="E19" s="551"/>
      <c r="F19" s="551"/>
      <c r="G19" s="551"/>
      <c r="H19" s="551"/>
      <c r="I19" s="544" t="s">
        <v>488</v>
      </c>
      <c r="J19" s="544"/>
      <c r="K19" s="558">
        <v>5370000</v>
      </c>
      <c r="L19" s="558"/>
      <c r="M19" s="558"/>
      <c r="N19" s="558"/>
      <c r="O19" s="552" t="s">
        <v>32</v>
      </c>
      <c r="P19" s="552"/>
      <c r="Q19" s="552"/>
      <c r="R19" s="552"/>
      <c r="S19" s="552"/>
      <c r="T19" s="552"/>
      <c r="U19" s="552" t="s">
        <v>32</v>
      </c>
      <c r="V19" s="552"/>
      <c r="W19" s="552"/>
      <c r="X19" s="552"/>
      <c r="Y19" s="553" t="s">
        <v>32</v>
      </c>
      <c r="Z19" s="553"/>
      <c r="AA19" s="553"/>
      <c r="AB19" s="553"/>
      <c r="AC19" s="553"/>
      <c r="AD19" s="553" t="s">
        <v>32</v>
      </c>
      <c r="AE19" s="553"/>
      <c r="AF19" s="553"/>
      <c r="AG19" s="106" t="s">
        <v>32</v>
      </c>
      <c r="AH19" s="106" t="s">
        <v>32</v>
      </c>
      <c r="AI19" s="108">
        <f>SUM(K19:AH19)</f>
        <v>5370000</v>
      </c>
    </row>
    <row r="20" spans="2:35" ht="12" customHeight="1" x14ac:dyDescent="0.2">
      <c r="B20" s="551" t="s">
        <v>489</v>
      </c>
      <c r="C20" s="551"/>
      <c r="D20" s="551"/>
      <c r="E20" s="551"/>
      <c r="F20" s="551"/>
      <c r="G20" s="551"/>
      <c r="H20" s="551"/>
      <c r="I20" s="544" t="s">
        <v>490</v>
      </c>
      <c r="J20" s="544"/>
      <c r="K20" s="552" t="s">
        <v>32</v>
      </c>
      <c r="L20" s="552"/>
      <c r="M20" s="552"/>
      <c r="N20" s="552"/>
      <c r="O20" s="552" t="s">
        <v>32</v>
      </c>
      <c r="P20" s="552"/>
      <c r="Q20" s="552"/>
      <c r="R20" s="552"/>
      <c r="S20" s="552"/>
      <c r="T20" s="552"/>
      <c r="U20" s="552" t="s">
        <v>32</v>
      </c>
      <c r="V20" s="552"/>
      <c r="W20" s="552"/>
      <c r="X20" s="552"/>
      <c r="Y20" s="553" t="s">
        <v>32</v>
      </c>
      <c r="Z20" s="553"/>
      <c r="AA20" s="553"/>
      <c r="AB20" s="553"/>
      <c r="AC20" s="553"/>
      <c r="AD20" s="553" t="s">
        <v>32</v>
      </c>
      <c r="AE20" s="553"/>
      <c r="AF20" s="553"/>
      <c r="AG20" s="106" t="s">
        <v>32</v>
      </c>
      <c r="AH20" s="106" t="s">
        <v>32</v>
      </c>
      <c r="AI20" s="107" t="s">
        <v>32</v>
      </c>
    </row>
    <row r="21" spans="2:35" ht="23.25" customHeight="1" x14ac:dyDescent="0.2">
      <c r="B21" s="551" t="s">
        <v>491</v>
      </c>
      <c r="C21" s="551"/>
      <c r="D21" s="551"/>
      <c r="E21" s="551"/>
      <c r="F21" s="551"/>
      <c r="G21" s="551"/>
      <c r="H21" s="551"/>
      <c r="I21" s="544" t="s">
        <v>492</v>
      </c>
      <c r="J21" s="544"/>
      <c r="K21" s="552" t="s">
        <v>32</v>
      </c>
      <c r="L21" s="552"/>
      <c r="M21" s="552"/>
      <c r="N21" s="552"/>
      <c r="O21" s="552" t="s">
        <v>32</v>
      </c>
      <c r="P21" s="552"/>
      <c r="Q21" s="552"/>
      <c r="R21" s="552"/>
      <c r="S21" s="552"/>
      <c r="T21" s="552"/>
      <c r="U21" s="552" t="s">
        <v>32</v>
      </c>
      <c r="V21" s="552"/>
      <c r="W21" s="552"/>
      <c r="X21" s="552"/>
      <c r="Y21" s="553" t="s">
        <v>32</v>
      </c>
      <c r="Z21" s="553"/>
      <c r="AA21" s="553"/>
      <c r="AB21" s="553"/>
      <c r="AC21" s="553"/>
      <c r="AD21" s="553" t="s">
        <v>32</v>
      </c>
      <c r="AE21" s="553"/>
      <c r="AF21" s="553"/>
      <c r="AG21" s="106" t="s">
        <v>32</v>
      </c>
      <c r="AH21" s="106" t="s">
        <v>32</v>
      </c>
      <c r="AI21" s="107" t="s">
        <v>32</v>
      </c>
    </row>
    <row r="22" spans="2:35" ht="23.25" customHeight="1" x14ac:dyDescent="0.2">
      <c r="B22" s="551" t="s">
        <v>493</v>
      </c>
      <c r="C22" s="551"/>
      <c r="D22" s="551"/>
      <c r="E22" s="551"/>
      <c r="F22" s="551"/>
      <c r="G22" s="551"/>
      <c r="H22" s="551"/>
      <c r="I22" s="544" t="s">
        <v>494</v>
      </c>
      <c r="J22" s="544"/>
      <c r="K22" s="552" t="s">
        <v>32</v>
      </c>
      <c r="L22" s="552"/>
      <c r="M22" s="552"/>
      <c r="N22" s="552"/>
      <c r="O22" s="552" t="s">
        <v>32</v>
      </c>
      <c r="P22" s="552"/>
      <c r="Q22" s="552"/>
      <c r="R22" s="552"/>
      <c r="S22" s="552"/>
      <c r="T22" s="552"/>
      <c r="U22" s="552" t="s">
        <v>32</v>
      </c>
      <c r="V22" s="552"/>
      <c r="W22" s="552"/>
      <c r="X22" s="552"/>
      <c r="Y22" s="553" t="s">
        <v>32</v>
      </c>
      <c r="Z22" s="553"/>
      <c r="AA22" s="553"/>
      <c r="AB22" s="553"/>
      <c r="AC22" s="553"/>
      <c r="AD22" s="553" t="s">
        <v>32</v>
      </c>
      <c r="AE22" s="553"/>
      <c r="AF22" s="553"/>
      <c r="AG22" s="106" t="s">
        <v>32</v>
      </c>
      <c r="AH22" s="106" t="s">
        <v>32</v>
      </c>
      <c r="AI22" s="107" t="s">
        <v>32</v>
      </c>
    </row>
    <row r="23" spans="2:35" ht="12" customHeight="1" x14ac:dyDescent="0.2">
      <c r="B23" s="551" t="s">
        <v>495</v>
      </c>
      <c r="C23" s="551"/>
      <c r="D23" s="551"/>
      <c r="E23" s="551"/>
      <c r="F23" s="551"/>
      <c r="G23" s="551"/>
      <c r="H23" s="551"/>
      <c r="I23" s="544" t="s">
        <v>496</v>
      </c>
      <c r="J23" s="544"/>
      <c r="K23" s="552" t="s">
        <v>32</v>
      </c>
      <c r="L23" s="552"/>
      <c r="M23" s="552"/>
      <c r="N23" s="552"/>
      <c r="O23" s="552" t="s">
        <v>32</v>
      </c>
      <c r="P23" s="552"/>
      <c r="Q23" s="552"/>
      <c r="R23" s="552"/>
      <c r="S23" s="552"/>
      <c r="T23" s="552"/>
      <c r="U23" s="552" t="s">
        <v>32</v>
      </c>
      <c r="V23" s="552"/>
      <c r="W23" s="552"/>
      <c r="X23" s="552"/>
      <c r="Y23" s="553" t="s">
        <v>32</v>
      </c>
      <c r="Z23" s="553"/>
      <c r="AA23" s="553"/>
      <c r="AB23" s="553"/>
      <c r="AC23" s="553"/>
      <c r="AD23" s="553" t="s">
        <v>32</v>
      </c>
      <c r="AE23" s="553"/>
      <c r="AF23" s="553"/>
      <c r="AG23" s="106" t="s">
        <v>32</v>
      </c>
      <c r="AH23" s="106" t="s">
        <v>32</v>
      </c>
      <c r="AI23" s="107" t="s">
        <v>32</v>
      </c>
    </row>
    <row r="24" spans="2:35" ht="12" customHeight="1" x14ac:dyDescent="0.2">
      <c r="B24" s="551" t="s">
        <v>497</v>
      </c>
      <c r="C24" s="551"/>
      <c r="D24" s="551"/>
      <c r="E24" s="551"/>
      <c r="F24" s="551"/>
      <c r="G24" s="551"/>
      <c r="H24" s="551"/>
      <c r="I24" s="544" t="s">
        <v>498</v>
      </c>
      <c r="J24" s="544"/>
      <c r="K24" s="552" t="s">
        <v>32</v>
      </c>
      <c r="L24" s="552"/>
      <c r="M24" s="552"/>
      <c r="N24" s="552"/>
      <c r="O24" s="552" t="s">
        <v>32</v>
      </c>
      <c r="P24" s="552"/>
      <c r="Q24" s="552"/>
      <c r="R24" s="552"/>
      <c r="S24" s="552"/>
      <c r="T24" s="552"/>
      <c r="U24" s="552" t="s">
        <v>32</v>
      </c>
      <c r="V24" s="552"/>
      <c r="W24" s="552"/>
      <c r="X24" s="552"/>
      <c r="Y24" s="553" t="s">
        <v>32</v>
      </c>
      <c r="Z24" s="553"/>
      <c r="AA24" s="553"/>
      <c r="AB24" s="553"/>
      <c r="AC24" s="553"/>
      <c r="AD24" s="553" t="s">
        <v>32</v>
      </c>
      <c r="AE24" s="553"/>
      <c r="AF24" s="553"/>
      <c r="AG24" s="106" t="s">
        <v>32</v>
      </c>
      <c r="AH24" s="106" t="s">
        <v>32</v>
      </c>
      <c r="AI24" s="107" t="s">
        <v>32</v>
      </c>
    </row>
    <row r="25" spans="2:35" ht="12" customHeight="1" x14ac:dyDescent="0.2">
      <c r="B25" s="551" t="s">
        <v>499</v>
      </c>
      <c r="C25" s="551"/>
      <c r="D25" s="551"/>
      <c r="E25" s="551"/>
      <c r="F25" s="551"/>
      <c r="G25" s="551"/>
      <c r="H25" s="551"/>
      <c r="I25" s="544" t="s">
        <v>500</v>
      </c>
      <c r="J25" s="544"/>
      <c r="K25" s="552" t="s">
        <v>32</v>
      </c>
      <c r="L25" s="552"/>
      <c r="M25" s="552"/>
      <c r="N25" s="552"/>
      <c r="O25" s="552" t="s">
        <v>32</v>
      </c>
      <c r="P25" s="552"/>
      <c r="Q25" s="552"/>
      <c r="R25" s="552"/>
      <c r="S25" s="552"/>
      <c r="T25" s="552"/>
      <c r="U25" s="552" t="s">
        <v>32</v>
      </c>
      <c r="V25" s="552"/>
      <c r="W25" s="552"/>
      <c r="X25" s="552"/>
      <c r="Y25" s="553" t="s">
        <v>32</v>
      </c>
      <c r="Z25" s="553"/>
      <c r="AA25" s="553"/>
      <c r="AB25" s="553"/>
      <c r="AC25" s="553"/>
      <c r="AD25" s="553" t="s">
        <v>32</v>
      </c>
      <c r="AE25" s="553"/>
      <c r="AF25" s="553"/>
      <c r="AG25" s="106" t="s">
        <v>32</v>
      </c>
      <c r="AH25" s="106" t="s">
        <v>32</v>
      </c>
      <c r="AI25" s="107" t="s">
        <v>32</v>
      </c>
    </row>
    <row r="26" spans="2:35" ht="23.25" customHeight="1" x14ac:dyDescent="0.2">
      <c r="B26" s="551" t="s">
        <v>501</v>
      </c>
      <c r="C26" s="551"/>
      <c r="D26" s="551"/>
      <c r="E26" s="551"/>
      <c r="F26" s="551"/>
      <c r="G26" s="551"/>
      <c r="H26" s="551"/>
      <c r="I26" s="544" t="s">
        <v>502</v>
      </c>
      <c r="J26" s="544"/>
      <c r="K26" s="552" t="s">
        <v>32</v>
      </c>
      <c r="L26" s="552"/>
      <c r="M26" s="552"/>
      <c r="N26" s="552"/>
      <c r="O26" s="552" t="s">
        <v>32</v>
      </c>
      <c r="P26" s="552"/>
      <c r="Q26" s="552"/>
      <c r="R26" s="552"/>
      <c r="S26" s="552"/>
      <c r="T26" s="552"/>
      <c r="U26" s="552" t="s">
        <v>32</v>
      </c>
      <c r="V26" s="552"/>
      <c r="W26" s="552"/>
      <c r="X26" s="552"/>
      <c r="Y26" s="553" t="s">
        <v>32</v>
      </c>
      <c r="Z26" s="553"/>
      <c r="AA26" s="553"/>
      <c r="AB26" s="553"/>
      <c r="AC26" s="553"/>
      <c r="AD26" s="553" t="s">
        <v>32</v>
      </c>
      <c r="AE26" s="553"/>
      <c r="AF26" s="553"/>
      <c r="AG26" s="106" t="s">
        <v>32</v>
      </c>
      <c r="AH26" s="106" t="s">
        <v>32</v>
      </c>
      <c r="AI26" s="107" t="s">
        <v>32</v>
      </c>
    </row>
    <row r="27" spans="2:35" ht="12" customHeight="1" x14ac:dyDescent="0.2">
      <c r="B27" s="551" t="s">
        <v>503</v>
      </c>
      <c r="C27" s="551"/>
      <c r="D27" s="551"/>
      <c r="E27" s="551"/>
      <c r="F27" s="551"/>
      <c r="G27" s="551"/>
      <c r="H27" s="551"/>
      <c r="I27" s="544" t="s">
        <v>504</v>
      </c>
      <c r="J27" s="544"/>
      <c r="K27" s="552" t="s">
        <v>32</v>
      </c>
      <c r="L27" s="552"/>
      <c r="M27" s="552"/>
      <c r="N27" s="552"/>
      <c r="O27" s="552" t="s">
        <v>32</v>
      </c>
      <c r="P27" s="552"/>
      <c r="Q27" s="552"/>
      <c r="R27" s="552"/>
      <c r="S27" s="552"/>
      <c r="T27" s="552"/>
      <c r="U27" s="552" t="s">
        <v>32</v>
      </c>
      <c r="V27" s="552"/>
      <c r="W27" s="552"/>
      <c r="X27" s="552"/>
      <c r="Y27" s="553" t="s">
        <v>32</v>
      </c>
      <c r="Z27" s="553"/>
      <c r="AA27" s="553"/>
      <c r="AB27" s="553"/>
      <c r="AC27" s="553"/>
      <c r="AD27" s="553" t="s">
        <v>32</v>
      </c>
      <c r="AE27" s="553"/>
      <c r="AF27" s="553"/>
      <c r="AG27" s="106" t="s">
        <v>32</v>
      </c>
      <c r="AH27" s="106" t="s">
        <v>32</v>
      </c>
      <c r="AI27" s="107" t="s">
        <v>32</v>
      </c>
    </row>
    <row r="28" spans="2:35" ht="34.5" customHeight="1" x14ac:dyDescent="0.2">
      <c r="B28" s="559" t="s">
        <v>505</v>
      </c>
      <c r="C28" s="559"/>
      <c r="D28" s="559"/>
      <c r="E28" s="559"/>
      <c r="F28" s="559"/>
      <c r="G28" s="559"/>
      <c r="H28" s="559"/>
      <c r="I28" s="555" t="s">
        <v>506</v>
      </c>
      <c r="J28" s="555"/>
      <c r="K28" s="560">
        <f>(ОСВ!F119-ОСВ!D121)/1000</f>
        <v>5500000</v>
      </c>
      <c r="L28" s="560"/>
      <c r="M28" s="560"/>
      <c r="N28" s="560"/>
      <c r="O28" s="560">
        <v>0</v>
      </c>
      <c r="P28" s="560"/>
      <c r="Q28" s="560"/>
      <c r="R28" s="560"/>
      <c r="S28" s="560"/>
      <c r="T28" s="560"/>
      <c r="U28" s="560">
        <v>0</v>
      </c>
      <c r="V28" s="560"/>
      <c r="W28" s="560"/>
      <c r="X28" s="560"/>
      <c r="Y28" s="560">
        <v>0</v>
      </c>
      <c r="Z28" s="560"/>
      <c r="AA28" s="560"/>
      <c r="AB28" s="560"/>
      <c r="AC28" s="560"/>
      <c r="AD28" s="560">
        <f>ОСВ!K123/1000</f>
        <v>613623.44348000002</v>
      </c>
      <c r="AE28" s="560"/>
      <c r="AF28" s="560"/>
      <c r="AG28" s="109" t="s">
        <v>32</v>
      </c>
      <c r="AH28" s="109">
        <v>0</v>
      </c>
      <c r="AI28" s="108">
        <f>SUM(K28:AH28)</f>
        <v>6113623.4434799999</v>
      </c>
    </row>
    <row r="29" spans="2:35" ht="12" customHeight="1" x14ac:dyDescent="0.2">
      <c r="B29" s="551" t="s">
        <v>458</v>
      </c>
      <c r="C29" s="551"/>
      <c r="D29" s="551"/>
      <c r="E29" s="551"/>
      <c r="F29" s="551"/>
      <c r="G29" s="551"/>
      <c r="H29" s="551"/>
      <c r="I29" s="544" t="s">
        <v>507</v>
      </c>
      <c r="J29" s="544"/>
      <c r="K29" s="552" t="s">
        <v>32</v>
      </c>
      <c r="L29" s="552"/>
      <c r="M29" s="552"/>
      <c r="N29" s="552"/>
      <c r="O29" s="552" t="s">
        <v>32</v>
      </c>
      <c r="P29" s="552"/>
      <c r="Q29" s="552"/>
      <c r="R29" s="552"/>
      <c r="S29" s="552"/>
      <c r="T29" s="552"/>
      <c r="U29" s="552" t="s">
        <v>32</v>
      </c>
      <c r="V29" s="552"/>
      <c r="W29" s="552"/>
      <c r="X29" s="552"/>
      <c r="Y29" s="553" t="s">
        <v>32</v>
      </c>
      <c r="Z29" s="553"/>
      <c r="AA29" s="553"/>
      <c r="AB29" s="553"/>
      <c r="AC29" s="553"/>
      <c r="AD29" s="553" t="s">
        <v>32</v>
      </c>
      <c r="AE29" s="553"/>
      <c r="AF29" s="553"/>
      <c r="AG29" s="106" t="s">
        <v>32</v>
      </c>
      <c r="AH29" s="106" t="s">
        <v>32</v>
      </c>
      <c r="AI29" s="107" t="s">
        <v>32</v>
      </c>
    </row>
    <row r="30" spans="2:35" ht="12" customHeight="1" thickBot="1" x14ac:dyDescent="0.25">
      <c r="B30" s="561" t="s">
        <v>508</v>
      </c>
      <c r="C30" s="561"/>
      <c r="D30" s="561"/>
      <c r="E30" s="561"/>
      <c r="F30" s="561"/>
      <c r="G30" s="561"/>
      <c r="H30" s="561"/>
      <c r="I30" s="562" t="s">
        <v>509</v>
      </c>
      <c r="J30" s="562"/>
      <c r="K30" s="563">
        <f>SUM(K28:N29)</f>
        <v>5500000</v>
      </c>
      <c r="L30" s="563"/>
      <c r="M30" s="563"/>
      <c r="N30" s="563"/>
      <c r="O30" s="563">
        <v>0</v>
      </c>
      <c r="P30" s="563"/>
      <c r="Q30" s="563"/>
      <c r="R30" s="563"/>
      <c r="S30" s="563"/>
      <c r="T30" s="563"/>
      <c r="U30" s="563">
        <v>0</v>
      </c>
      <c r="V30" s="563"/>
      <c r="W30" s="563"/>
      <c r="X30" s="563"/>
      <c r="Y30" s="563">
        <v>0</v>
      </c>
      <c r="Z30" s="563"/>
      <c r="AA30" s="563"/>
      <c r="AB30" s="563"/>
      <c r="AC30" s="563"/>
      <c r="AD30" s="563">
        <f>SUM(AD28:AF29)</f>
        <v>613623.44348000002</v>
      </c>
      <c r="AE30" s="563"/>
      <c r="AF30" s="563"/>
      <c r="AG30" s="110" t="s">
        <v>32</v>
      </c>
      <c r="AH30" s="110">
        <v>0</v>
      </c>
      <c r="AI30" s="111">
        <f>SUM(K30:AH30)</f>
        <v>6113623.4434799999</v>
      </c>
    </row>
    <row r="31" spans="2:35" ht="12" customHeight="1" x14ac:dyDescent="0.2"/>
    <row r="32" spans="2:35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</sheetData>
  <mergeCells count="184">
    <mergeCell ref="AD29:AF29"/>
    <mergeCell ref="B30:H30"/>
    <mergeCell ref="I30:J30"/>
    <mergeCell ref="K30:N30"/>
    <mergeCell ref="O30:T30"/>
    <mergeCell ref="U30:X30"/>
    <mergeCell ref="Y30:AC30"/>
    <mergeCell ref="AD30:AF30"/>
    <mergeCell ref="B29:H29"/>
    <mergeCell ref="I29:J29"/>
    <mergeCell ref="K29:N29"/>
    <mergeCell ref="O29:T29"/>
    <mergeCell ref="U29:X29"/>
    <mergeCell ref="Y29:AC29"/>
    <mergeCell ref="AD27:AF27"/>
    <mergeCell ref="B28:H28"/>
    <mergeCell ref="I28:J28"/>
    <mergeCell ref="K28:N28"/>
    <mergeCell ref="O28:T28"/>
    <mergeCell ref="U28:X28"/>
    <mergeCell ref="Y28:AC28"/>
    <mergeCell ref="AD28:AF28"/>
    <mergeCell ref="B27:H27"/>
    <mergeCell ref="I27:J27"/>
    <mergeCell ref="K27:N27"/>
    <mergeCell ref="O27:T27"/>
    <mergeCell ref="U27:X27"/>
    <mergeCell ref="Y27:AC27"/>
    <mergeCell ref="AD25:AF25"/>
    <mergeCell ref="B26:H26"/>
    <mergeCell ref="I26:J26"/>
    <mergeCell ref="K26:N26"/>
    <mergeCell ref="O26:T26"/>
    <mergeCell ref="U26:X26"/>
    <mergeCell ref="Y26:AC26"/>
    <mergeCell ref="AD26:AF26"/>
    <mergeCell ref="B25:H25"/>
    <mergeCell ref="I25:J25"/>
    <mergeCell ref="K25:N25"/>
    <mergeCell ref="O25:T25"/>
    <mergeCell ref="U25:X25"/>
    <mergeCell ref="Y25:AC25"/>
    <mergeCell ref="AD23:AF23"/>
    <mergeCell ref="B24:H24"/>
    <mergeCell ref="I24:J24"/>
    <mergeCell ref="K24:N24"/>
    <mergeCell ref="O24:T24"/>
    <mergeCell ref="U24:X24"/>
    <mergeCell ref="Y24:AC24"/>
    <mergeCell ref="AD24:AF24"/>
    <mergeCell ref="B23:H23"/>
    <mergeCell ref="I23:J23"/>
    <mergeCell ref="K23:N23"/>
    <mergeCell ref="O23:T23"/>
    <mergeCell ref="U23:X23"/>
    <mergeCell ref="Y23:AC23"/>
    <mergeCell ref="AD21:AF21"/>
    <mergeCell ref="B22:H22"/>
    <mergeCell ref="I22:J22"/>
    <mergeCell ref="K22:N22"/>
    <mergeCell ref="O22:T22"/>
    <mergeCell ref="U22:X22"/>
    <mergeCell ref="Y22:AC22"/>
    <mergeCell ref="AD22:AF22"/>
    <mergeCell ref="B21:H21"/>
    <mergeCell ref="I21:J21"/>
    <mergeCell ref="K21:N21"/>
    <mergeCell ref="O21:T21"/>
    <mergeCell ref="U21:X21"/>
    <mergeCell ref="Y21:AC21"/>
    <mergeCell ref="AD19:AF19"/>
    <mergeCell ref="B20:H20"/>
    <mergeCell ref="I20:J20"/>
    <mergeCell ref="K20:N20"/>
    <mergeCell ref="O20:T20"/>
    <mergeCell ref="U20:X20"/>
    <mergeCell ref="Y20:AC20"/>
    <mergeCell ref="AD20:AF20"/>
    <mergeCell ref="B19:H19"/>
    <mergeCell ref="I19:J19"/>
    <mergeCell ref="K19:N19"/>
    <mergeCell ref="O19:T19"/>
    <mergeCell ref="U19:X19"/>
    <mergeCell ref="Y19:AC19"/>
    <mergeCell ref="B18:H18"/>
    <mergeCell ref="K18:N18"/>
    <mergeCell ref="O18:T18"/>
    <mergeCell ref="U18:X18"/>
    <mergeCell ref="Y18:AC18"/>
    <mergeCell ref="AD18:AF18"/>
    <mergeCell ref="AD16:AF16"/>
    <mergeCell ref="B17:H17"/>
    <mergeCell ref="K17:N17"/>
    <mergeCell ref="O17:T17"/>
    <mergeCell ref="U17:X17"/>
    <mergeCell ref="Y17:AC17"/>
    <mergeCell ref="AD17:AF17"/>
    <mergeCell ref="B15:H15"/>
    <mergeCell ref="B16:H16"/>
    <mergeCell ref="K16:N16"/>
    <mergeCell ref="O16:T16"/>
    <mergeCell ref="U16:X16"/>
    <mergeCell ref="Y16:AC16"/>
    <mergeCell ref="AD12:AF12"/>
    <mergeCell ref="B13:H13"/>
    <mergeCell ref="B14:H14"/>
    <mergeCell ref="I14:J14"/>
    <mergeCell ref="K14:N14"/>
    <mergeCell ref="O14:T14"/>
    <mergeCell ref="U14:X14"/>
    <mergeCell ref="Y14:AC14"/>
    <mergeCell ref="AD14:AF14"/>
    <mergeCell ref="B12:H12"/>
    <mergeCell ref="I12:J12"/>
    <mergeCell ref="K12:N12"/>
    <mergeCell ref="O12:T12"/>
    <mergeCell ref="U12:X12"/>
    <mergeCell ref="Y12:AC12"/>
    <mergeCell ref="AD10:AF10"/>
    <mergeCell ref="B11:H11"/>
    <mergeCell ref="I11:J11"/>
    <mergeCell ref="K11:N11"/>
    <mergeCell ref="O11:T11"/>
    <mergeCell ref="U11:X11"/>
    <mergeCell ref="Y11:AC11"/>
    <mergeCell ref="AD11:AF11"/>
    <mergeCell ref="B10:H10"/>
    <mergeCell ref="I10:J10"/>
    <mergeCell ref="K10:N10"/>
    <mergeCell ref="O10:T10"/>
    <mergeCell ref="U10:X10"/>
    <mergeCell ref="Y10:AC10"/>
    <mergeCell ref="AD8:AF8"/>
    <mergeCell ref="B9:H9"/>
    <mergeCell ref="I9:J9"/>
    <mergeCell ref="K9:N9"/>
    <mergeCell ref="O9:T9"/>
    <mergeCell ref="U9:X9"/>
    <mergeCell ref="Y9:AC9"/>
    <mergeCell ref="AD9:AF9"/>
    <mergeCell ref="B8:H8"/>
    <mergeCell ref="I8:J8"/>
    <mergeCell ref="K8:N8"/>
    <mergeCell ref="O8:T8"/>
    <mergeCell ref="U8:X8"/>
    <mergeCell ref="Y8:AC8"/>
    <mergeCell ref="AD6:AF6"/>
    <mergeCell ref="B7:H7"/>
    <mergeCell ref="I7:J7"/>
    <mergeCell ref="K7:N7"/>
    <mergeCell ref="O7:T7"/>
    <mergeCell ref="U7:X7"/>
    <mergeCell ref="Y7:AC7"/>
    <mergeCell ref="AD7:AF7"/>
    <mergeCell ref="B6:H6"/>
    <mergeCell ref="I6:J6"/>
    <mergeCell ref="K6:N6"/>
    <mergeCell ref="O6:T6"/>
    <mergeCell ref="U6:X6"/>
    <mergeCell ref="Y6:AC6"/>
    <mergeCell ref="AD4:AF4"/>
    <mergeCell ref="B5:H5"/>
    <mergeCell ref="I5:J5"/>
    <mergeCell ref="K5:N5"/>
    <mergeCell ref="O5:T5"/>
    <mergeCell ref="U5:X5"/>
    <mergeCell ref="Y5:AC5"/>
    <mergeCell ref="AD5:AF5"/>
    <mergeCell ref="B4:H4"/>
    <mergeCell ref="I4:J4"/>
    <mergeCell ref="K4:N4"/>
    <mergeCell ref="O4:T4"/>
    <mergeCell ref="U4:X4"/>
    <mergeCell ref="Y4:AC4"/>
    <mergeCell ref="B2:H3"/>
    <mergeCell ref="I2:J3"/>
    <mergeCell ref="K2:AG2"/>
    <mergeCell ref="AH2:AH3"/>
    <mergeCell ref="AI2:AI3"/>
    <mergeCell ref="K3:N3"/>
    <mergeCell ref="O3:T3"/>
    <mergeCell ref="U3:X3"/>
    <mergeCell ref="Y3:AC3"/>
    <mergeCell ref="AD3:AF3"/>
  </mergeCells>
  <pageMargins left="0.39370078740157483" right="0.39370078740157483" top="0.78740157480314965" bottom="0.39370078740157483" header="0.39370078740157483" footer="0.39370078740157483"/>
  <pageSetup paperSize="9" scale="78" fitToHeight="0" pageOrder="overThenDown" orientation="landscape" blackAndWhite="1" r:id="rId1"/>
  <headerFooter alignWithMargins="0"/>
  <rowBreaks count="1" manualBreakCount="1">
    <brk id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B1:AJ31"/>
  <sheetViews>
    <sheetView workbookViewId="0">
      <selection activeCell="K18" sqref="K18:N18"/>
    </sheetView>
  </sheetViews>
  <sheetFormatPr defaultColWidth="9.140625" defaultRowHeight="11.25" x14ac:dyDescent="0.2"/>
  <cols>
    <col min="1" max="1" width="2.28515625" style="18" customWidth="1"/>
    <col min="2" max="2" width="1.85546875" style="18" customWidth="1"/>
    <col min="3" max="3" width="2.28515625" style="18" customWidth="1"/>
    <col min="4" max="4" width="13.140625" style="18" customWidth="1"/>
    <col min="5" max="5" width="1.42578125" style="18" customWidth="1"/>
    <col min="6" max="6" width="11.140625" style="18" customWidth="1"/>
    <col min="7" max="7" width="1.7109375" style="18" customWidth="1"/>
    <col min="8" max="8" width="11.5703125" style="18" customWidth="1"/>
    <col min="9" max="9" width="4.85546875" style="18" customWidth="1"/>
    <col min="10" max="10" width="3.28515625" style="18" customWidth="1"/>
    <col min="11" max="11" width="1.5703125" style="18" customWidth="1"/>
    <col min="12" max="12" width="1.7109375" style="18" customWidth="1"/>
    <col min="13" max="13" width="10.28515625" style="18" customWidth="1"/>
    <col min="14" max="14" width="0.5703125" style="18" customWidth="1"/>
    <col min="15" max="15" width="2.7109375" style="18" customWidth="1"/>
    <col min="16" max="16" width="1.5703125" style="18" customWidth="1"/>
    <col min="17" max="17" width="3.7109375" style="18" customWidth="1"/>
    <col min="18" max="18" width="4.42578125" style="18" customWidth="1"/>
    <col min="19" max="19" width="1.140625" style="18" customWidth="1"/>
    <col min="20" max="20" width="1.5703125" style="18" customWidth="1"/>
    <col min="21" max="21" width="0.140625" style="18" customWidth="1"/>
    <col min="22" max="22" width="1.42578125" style="18" customWidth="1"/>
    <col min="23" max="23" width="12.140625" style="18" customWidth="1"/>
    <col min="24" max="24" width="1.5703125" style="18" customWidth="1"/>
    <col min="25" max="25" width="0.140625" style="18" customWidth="1"/>
    <col min="26" max="26" width="4.5703125" style="18" customWidth="1"/>
    <col min="27" max="27" width="0.140625" style="18" customWidth="1"/>
    <col min="28" max="28" width="9" style="18" customWidth="1"/>
    <col min="29" max="29" width="3.5703125" style="18" customWidth="1"/>
    <col min="30" max="30" width="5.5703125" style="18" customWidth="1"/>
    <col min="31" max="31" width="9" style="18" customWidth="1"/>
    <col min="32" max="32" width="0.7109375" style="18" customWidth="1"/>
    <col min="33" max="33" width="15" style="18" customWidth="1"/>
    <col min="34" max="34" width="0.28515625" style="18" customWidth="1"/>
    <col min="35" max="35" width="15.28515625" style="18" customWidth="1"/>
    <col min="36" max="36" width="15.5703125" style="18" customWidth="1"/>
    <col min="37" max="37" width="1.85546875" style="18" customWidth="1"/>
    <col min="38" max="256" width="9.140625" style="18"/>
    <col min="257" max="257" width="2.28515625" style="18" customWidth="1"/>
    <col min="258" max="258" width="1.85546875" style="18" customWidth="1"/>
    <col min="259" max="259" width="2.28515625" style="18" customWidth="1"/>
    <col min="260" max="260" width="13.140625" style="18" customWidth="1"/>
    <col min="261" max="261" width="1.42578125" style="18" customWidth="1"/>
    <col min="262" max="262" width="11.140625" style="18" customWidth="1"/>
    <col min="263" max="263" width="1.7109375" style="18" customWidth="1"/>
    <col min="264" max="264" width="11.5703125" style="18" customWidth="1"/>
    <col min="265" max="265" width="4.85546875" style="18" customWidth="1"/>
    <col min="266" max="266" width="3.28515625" style="18" customWidth="1"/>
    <col min="267" max="267" width="1.5703125" style="18" customWidth="1"/>
    <col min="268" max="268" width="1.7109375" style="18" customWidth="1"/>
    <col min="269" max="269" width="10.28515625" style="18" customWidth="1"/>
    <col min="270" max="270" width="0.5703125" style="18" customWidth="1"/>
    <col min="271" max="271" width="2.7109375" style="18" customWidth="1"/>
    <col min="272" max="272" width="1.5703125" style="18" customWidth="1"/>
    <col min="273" max="273" width="3.7109375" style="18" customWidth="1"/>
    <col min="274" max="274" width="4.42578125" style="18" customWidth="1"/>
    <col min="275" max="275" width="1.140625" style="18" customWidth="1"/>
    <col min="276" max="276" width="1.5703125" style="18" customWidth="1"/>
    <col min="277" max="277" width="0.140625" style="18" customWidth="1"/>
    <col min="278" max="278" width="1.42578125" style="18" customWidth="1"/>
    <col min="279" max="279" width="12.140625" style="18" customWidth="1"/>
    <col min="280" max="280" width="1.5703125" style="18" customWidth="1"/>
    <col min="281" max="281" width="0.140625" style="18" customWidth="1"/>
    <col min="282" max="282" width="4.5703125" style="18" customWidth="1"/>
    <col min="283" max="283" width="0.140625" style="18" customWidth="1"/>
    <col min="284" max="284" width="9" style="18" customWidth="1"/>
    <col min="285" max="285" width="3.5703125" style="18" customWidth="1"/>
    <col min="286" max="286" width="5.5703125" style="18" customWidth="1"/>
    <col min="287" max="287" width="9" style="18" customWidth="1"/>
    <col min="288" max="288" width="0.7109375" style="18" customWidth="1"/>
    <col min="289" max="289" width="15" style="18" customWidth="1"/>
    <col min="290" max="290" width="0.28515625" style="18" customWidth="1"/>
    <col min="291" max="291" width="15.28515625" style="18" customWidth="1"/>
    <col min="292" max="292" width="15.5703125" style="18" customWidth="1"/>
    <col min="293" max="293" width="1.85546875" style="18" customWidth="1"/>
    <col min="294" max="512" width="9.140625" style="18"/>
    <col min="513" max="513" width="2.28515625" style="18" customWidth="1"/>
    <col min="514" max="514" width="1.85546875" style="18" customWidth="1"/>
    <col min="515" max="515" width="2.28515625" style="18" customWidth="1"/>
    <col min="516" max="516" width="13.140625" style="18" customWidth="1"/>
    <col min="517" max="517" width="1.42578125" style="18" customWidth="1"/>
    <col min="518" max="518" width="11.140625" style="18" customWidth="1"/>
    <col min="519" max="519" width="1.7109375" style="18" customWidth="1"/>
    <col min="520" max="520" width="11.5703125" style="18" customWidth="1"/>
    <col min="521" max="521" width="4.85546875" style="18" customWidth="1"/>
    <col min="522" max="522" width="3.28515625" style="18" customWidth="1"/>
    <col min="523" max="523" width="1.5703125" style="18" customWidth="1"/>
    <col min="524" max="524" width="1.7109375" style="18" customWidth="1"/>
    <col min="525" max="525" width="10.28515625" style="18" customWidth="1"/>
    <col min="526" max="526" width="0.5703125" style="18" customWidth="1"/>
    <col min="527" max="527" width="2.7109375" style="18" customWidth="1"/>
    <col min="528" max="528" width="1.5703125" style="18" customWidth="1"/>
    <col min="529" max="529" width="3.7109375" style="18" customWidth="1"/>
    <col min="530" max="530" width="4.42578125" style="18" customWidth="1"/>
    <col min="531" max="531" width="1.140625" style="18" customWidth="1"/>
    <col min="532" max="532" width="1.5703125" style="18" customWidth="1"/>
    <col min="533" max="533" width="0.140625" style="18" customWidth="1"/>
    <col min="534" max="534" width="1.42578125" style="18" customWidth="1"/>
    <col min="535" max="535" width="12.140625" style="18" customWidth="1"/>
    <col min="536" max="536" width="1.5703125" style="18" customWidth="1"/>
    <col min="537" max="537" width="0.140625" style="18" customWidth="1"/>
    <col min="538" max="538" width="4.5703125" style="18" customWidth="1"/>
    <col min="539" max="539" width="0.140625" style="18" customWidth="1"/>
    <col min="540" max="540" width="9" style="18" customWidth="1"/>
    <col min="541" max="541" width="3.5703125" style="18" customWidth="1"/>
    <col min="542" max="542" width="5.5703125" style="18" customWidth="1"/>
    <col min="543" max="543" width="9" style="18" customWidth="1"/>
    <col min="544" max="544" width="0.7109375" style="18" customWidth="1"/>
    <col min="545" max="545" width="15" style="18" customWidth="1"/>
    <col min="546" max="546" width="0.28515625" style="18" customWidth="1"/>
    <col min="547" max="547" width="15.28515625" style="18" customWidth="1"/>
    <col min="548" max="548" width="15.5703125" style="18" customWidth="1"/>
    <col min="549" max="549" width="1.85546875" style="18" customWidth="1"/>
    <col min="550" max="768" width="9.140625" style="18"/>
    <col min="769" max="769" width="2.28515625" style="18" customWidth="1"/>
    <col min="770" max="770" width="1.85546875" style="18" customWidth="1"/>
    <col min="771" max="771" width="2.28515625" style="18" customWidth="1"/>
    <col min="772" max="772" width="13.140625" style="18" customWidth="1"/>
    <col min="773" max="773" width="1.42578125" style="18" customWidth="1"/>
    <col min="774" max="774" width="11.140625" style="18" customWidth="1"/>
    <col min="775" max="775" width="1.7109375" style="18" customWidth="1"/>
    <col min="776" max="776" width="11.5703125" style="18" customWidth="1"/>
    <col min="777" max="777" width="4.85546875" style="18" customWidth="1"/>
    <col min="778" max="778" width="3.28515625" style="18" customWidth="1"/>
    <col min="779" max="779" width="1.5703125" style="18" customWidth="1"/>
    <col min="780" max="780" width="1.7109375" style="18" customWidth="1"/>
    <col min="781" max="781" width="10.28515625" style="18" customWidth="1"/>
    <col min="782" max="782" width="0.5703125" style="18" customWidth="1"/>
    <col min="783" max="783" width="2.7109375" style="18" customWidth="1"/>
    <col min="784" max="784" width="1.5703125" style="18" customWidth="1"/>
    <col min="785" max="785" width="3.7109375" style="18" customWidth="1"/>
    <col min="786" max="786" width="4.42578125" style="18" customWidth="1"/>
    <col min="787" max="787" width="1.140625" style="18" customWidth="1"/>
    <col min="788" max="788" width="1.5703125" style="18" customWidth="1"/>
    <col min="789" max="789" width="0.140625" style="18" customWidth="1"/>
    <col min="790" max="790" width="1.42578125" style="18" customWidth="1"/>
    <col min="791" max="791" width="12.140625" style="18" customWidth="1"/>
    <col min="792" max="792" width="1.5703125" style="18" customWidth="1"/>
    <col min="793" max="793" width="0.140625" style="18" customWidth="1"/>
    <col min="794" max="794" width="4.5703125" style="18" customWidth="1"/>
    <col min="795" max="795" width="0.140625" style="18" customWidth="1"/>
    <col min="796" max="796" width="9" style="18" customWidth="1"/>
    <col min="797" max="797" width="3.5703125" style="18" customWidth="1"/>
    <col min="798" max="798" width="5.5703125" style="18" customWidth="1"/>
    <col min="799" max="799" width="9" style="18" customWidth="1"/>
    <col min="800" max="800" width="0.7109375" style="18" customWidth="1"/>
    <col min="801" max="801" width="15" style="18" customWidth="1"/>
    <col min="802" max="802" width="0.28515625" style="18" customWidth="1"/>
    <col min="803" max="803" width="15.28515625" style="18" customWidth="1"/>
    <col min="804" max="804" width="15.5703125" style="18" customWidth="1"/>
    <col min="805" max="805" width="1.85546875" style="18" customWidth="1"/>
    <col min="806" max="1024" width="9.140625" style="18"/>
    <col min="1025" max="1025" width="2.28515625" style="18" customWidth="1"/>
    <col min="1026" max="1026" width="1.85546875" style="18" customWidth="1"/>
    <col min="1027" max="1027" width="2.28515625" style="18" customWidth="1"/>
    <col min="1028" max="1028" width="13.140625" style="18" customWidth="1"/>
    <col min="1029" max="1029" width="1.42578125" style="18" customWidth="1"/>
    <col min="1030" max="1030" width="11.140625" style="18" customWidth="1"/>
    <col min="1031" max="1031" width="1.7109375" style="18" customWidth="1"/>
    <col min="1032" max="1032" width="11.5703125" style="18" customWidth="1"/>
    <col min="1033" max="1033" width="4.85546875" style="18" customWidth="1"/>
    <col min="1034" max="1034" width="3.28515625" style="18" customWidth="1"/>
    <col min="1035" max="1035" width="1.5703125" style="18" customWidth="1"/>
    <col min="1036" max="1036" width="1.7109375" style="18" customWidth="1"/>
    <col min="1037" max="1037" width="10.28515625" style="18" customWidth="1"/>
    <col min="1038" max="1038" width="0.5703125" style="18" customWidth="1"/>
    <col min="1039" max="1039" width="2.7109375" style="18" customWidth="1"/>
    <col min="1040" max="1040" width="1.5703125" style="18" customWidth="1"/>
    <col min="1041" max="1041" width="3.7109375" style="18" customWidth="1"/>
    <col min="1042" max="1042" width="4.42578125" style="18" customWidth="1"/>
    <col min="1043" max="1043" width="1.140625" style="18" customWidth="1"/>
    <col min="1044" max="1044" width="1.5703125" style="18" customWidth="1"/>
    <col min="1045" max="1045" width="0.140625" style="18" customWidth="1"/>
    <col min="1046" max="1046" width="1.42578125" style="18" customWidth="1"/>
    <col min="1047" max="1047" width="12.140625" style="18" customWidth="1"/>
    <col min="1048" max="1048" width="1.5703125" style="18" customWidth="1"/>
    <col min="1049" max="1049" width="0.140625" style="18" customWidth="1"/>
    <col min="1050" max="1050" width="4.5703125" style="18" customWidth="1"/>
    <col min="1051" max="1051" width="0.140625" style="18" customWidth="1"/>
    <col min="1052" max="1052" width="9" style="18" customWidth="1"/>
    <col min="1053" max="1053" width="3.5703125" style="18" customWidth="1"/>
    <col min="1054" max="1054" width="5.5703125" style="18" customWidth="1"/>
    <col min="1055" max="1055" width="9" style="18" customWidth="1"/>
    <col min="1056" max="1056" width="0.7109375" style="18" customWidth="1"/>
    <col min="1057" max="1057" width="15" style="18" customWidth="1"/>
    <col min="1058" max="1058" width="0.28515625" style="18" customWidth="1"/>
    <col min="1059" max="1059" width="15.28515625" style="18" customWidth="1"/>
    <col min="1060" max="1060" width="15.5703125" style="18" customWidth="1"/>
    <col min="1061" max="1061" width="1.85546875" style="18" customWidth="1"/>
    <col min="1062" max="1280" width="9.140625" style="18"/>
    <col min="1281" max="1281" width="2.28515625" style="18" customWidth="1"/>
    <col min="1282" max="1282" width="1.85546875" style="18" customWidth="1"/>
    <col min="1283" max="1283" width="2.28515625" style="18" customWidth="1"/>
    <col min="1284" max="1284" width="13.140625" style="18" customWidth="1"/>
    <col min="1285" max="1285" width="1.42578125" style="18" customWidth="1"/>
    <col min="1286" max="1286" width="11.140625" style="18" customWidth="1"/>
    <col min="1287" max="1287" width="1.7109375" style="18" customWidth="1"/>
    <col min="1288" max="1288" width="11.5703125" style="18" customWidth="1"/>
    <col min="1289" max="1289" width="4.85546875" style="18" customWidth="1"/>
    <col min="1290" max="1290" width="3.28515625" style="18" customWidth="1"/>
    <col min="1291" max="1291" width="1.5703125" style="18" customWidth="1"/>
    <col min="1292" max="1292" width="1.7109375" style="18" customWidth="1"/>
    <col min="1293" max="1293" width="10.28515625" style="18" customWidth="1"/>
    <col min="1294" max="1294" width="0.5703125" style="18" customWidth="1"/>
    <col min="1295" max="1295" width="2.7109375" style="18" customWidth="1"/>
    <col min="1296" max="1296" width="1.5703125" style="18" customWidth="1"/>
    <col min="1297" max="1297" width="3.7109375" style="18" customWidth="1"/>
    <col min="1298" max="1298" width="4.42578125" style="18" customWidth="1"/>
    <col min="1299" max="1299" width="1.140625" style="18" customWidth="1"/>
    <col min="1300" max="1300" width="1.5703125" style="18" customWidth="1"/>
    <col min="1301" max="1301" width="0.140625" style="18" customWidth="1"/>
    <col min="1302" max="1302" width="1.42578125" style="18" customWidth="1"/>
    <col min="1303" max="1303" width="12.140625" style="18" customWidth="1"/>
    <col min="1304" max="1304" width="1.5703125" style="18" customWidth="1"/>
    <col min="1305" max="1305" width="0.140625" style="18" customWidth="1"/>
    <col min="1306" max="1306" width="4.5703125" style="18" customWidth="1"/>
    <col min="1307" max="1307" width="0.140625" style="18" customWidth="1"/>
    <col min="1308" max="1308" width="9" style="18" customWidth="1"/>
    <col min="1309" max="1309" width="3.5703125" style="18" customWidth="1"/>
    <col min="1310" max="1310" width="5.5703125" style="18" customWidth="1"/>
    <col min="1311" max="1311" width="9" style="18" customWidth="1"/>
    <col min="1312" max="1312" width="0.7109375" style="18" customWidth="1"/>
    <col min="1313" max="1313" width="15" style="18" customWidth="1"/>
    <col min="1314" max="1314" width="0.28515625" style="18" customWidth="1"/>
    <col min="1315" max="1315" width="15.28515625" style="18" customWidth="1"/>
    <col min="1316" max="1316" width="15.5703125" style="18" customWidth="1"/>
    <col min="1317" max="1317" width="1.85546875" style="18" customWidth="1"/>
    <col min="1318" max="1536" width="9.140625" style="18"/>
    <col min="1537" max="1537" width="2.28515625" style="18" customWidth="1"/>
    <col min="1538" max="1538" width="1.85546875" style="18" customWidth="1"/>
    <col min="1539" max="1539" width="2.28515625" style="18" customWidth="1"/>
    <col min="1540" max="1540" width="13.140625" style="18" customWidth="1"/>
    <col min="1541" max="1541" width="1.42578125" style="18" customWidth="1"/>
    <col min="1542" max="1542" width="11.140625" style="18" customWidth="1"/>
    <col min="1543" max="1543" width="1.7109375" style="18" customWidth="1"/>
    <col min="1544" max="1544" width="11.5703125" style="18" customWidth="1"/>
    <col min="1545" max="1545" width="4.85546875" style="18" customWidth="1"/>
    <col min="1546" max="1546" width="3.28515625" style="18" customWidth="1"/>
    <col min="1547" max="1547" width="1.5703125" style="18" customWidth="1"/>
    <col min="1548" max="1548" width="1.7109375" style="18" customWidth="1"/>
    <col min="1549" max="1549" width="10.28515625" style="18" customWidth="1"/>
    <col min="1550" max="1550" width="0.5703125" style="18" customWidth="1"/>
    <col min="1551" max="1551" width="2.7109375" style="18" customWidth="1"/>
    <col min="1552" max="1552" width="1.5703125" style="18" customWidth="1"/>
    <col min="1553" max="1553" width="3.7109375" style="18" customWidth="1"/>
    <col min="1554" max="1554" width="4.42578125" style="18" customWidth="1"/>
    <col min="1555" max="1555" width="1.140625" style="18" customWidth="1"/>
    <col min="1556" max="1556" width="1.5703125" style="18" customWidth="1"/>
    <col min="1557" max="1557" width="0.140625" style="18" customWidth="1"/>
    <col min="1558" max="1558" width="1.42578125" style="18" customWidth="1"/>
    <col min="1559" max="1559" width="12.140625" style="18" customWidth="1"/>
    <col min="1560" max="1560" width="1.5703125" style="18" customWidth="1"/>
    <col min="1561" max="1561" width="0.140625" style="18" customWidth="1"/>
    <col min="1562" max="1562" width="4.5703125" style="18" customWidth="1"/>
    <col min="1563" max="1563" width="0.140625" style="18" customWidth="1"/>
    <col min="1564" max="1564" width="9" style="18" customWidth="1"/>
    <col min="1565" max="1565" width="3.5703125" style="18" customWidth="1"/>
    <col min="1566" max="1566" width="5.5703125" style="18" customWidth="1"/>
    <col min="1567" max="1567" width="9" style="18" customWidth="1"/>
    <col min="1568" max="1568" width="0.7109375" style="18" customWidth="1"/>
    <col min="1569" max="1569" width="15" style="18" customWidth="1"/>
    <col min="1570" max="1570" width="0.28515625" style="18" customWidth="1"/>
    <col min="1571" max="1571" width="15.28515625" style="18" customWidth="1"/>
    <col min="1572" max="1572" width="15.5703125" style="18" customWidth="1"/>
    <col min="1573" max="1573" width="1.85546875" style="18" customWidth="1"/>
    <col min="1574" max="1792" width="9.140625" style="18"/>
    <col min="1793" max="1793" width="2.28515625" style="18" customWidth="1"/>
    <col min="1794" max="1794" width="1.85546875" style="18" customWidth="1"/>
    <col min="1795" max="1795" width="2.28515625" style="18" customWidth="1"/>
    <col min="1796" max="1796" width="13.140625" style="18" customWidth="1"/>
    <col min="1797" max="1797" width="1.42578125" style="18" customWidth="1"/>
    <col min="1798" max="1798" width="11.140625" style="18" customWidth="1"/>
    <col min="1799" max="1799" width="1.7109375" style="18" customWidth="1"/>
    <col min="1800" max="1800" width="11.5703125" style="18" customWidth="1"/>
    <col min="1801" max="1801" width="4.85546875" style="18" customWidth="1"/>
    <col min="1802" max="1802" width="3.28515625" style="18" customWidth="1"/>
    <col min="1803" max="1803" width="1.5703125" style="18" customWidth="1"/>
    <col min="1804" max="1804" width="1.7109375" style="18" customWidth="1"/>
    <col min="1805" max="1805" width="10.28515625" style="18" customWidth="1"/>
    <col min="1806" max="1806" width="0.5703125" style="18" customWidth="1"/>
    <col min="1807" max="1807" width="2.7109375" style="18" customWidth="1"/>
    <col min="1808" max="1808" width="1.5703125" style="18" customWidth="1"/>
    <col min="1809" max="1809" width="3.7109375" style="18" customWidth="1"/>
    <col min="1810" max="1810" width="4.42578125" style="18" customWidth="1"/>
    <col min="1811" max="1811" width="1.140625" style="18" customWidth="1"/>
    <col min="1812" max="1812" width="1.5703125" style="18" customWidth="1"/>
    <col min="1813" max="1813" width="0.140625" style="18" customWidth="1"/>
    <col min="1814" max="1814" width="1.42578125" style="18" customWidth="1"/>
    <col min="1815" max="1815" width="12.140625" style="18" customWidth="1"/>
    <col min="1816" max="1816" width="1.5703125" style="18" customWidth="1"/>
    <col min="1817" max="1817" width="0.140625" style="18" customWidth="1"/>
    <col min="1818" max="1818" width="4.5703125" style="18" customWidth="1"/>
    <col min="1819" max="1819" width="0.140625" style="18" customWidth="1"/>
    <col min="1820" max="1820" width="9" style="18" customWidth="1"/>
    <col min="1821" max="1821" width="3.5703125" style="18" customWidth="1"/>
    <col min="1822" max="1822" width="5.5703125" style="18" customWidth="1"/>
    <col min="1823" max="1823" width="9" style="18" customWidth="1"/>
    <col min="1824" max="1824" width="0.7109375" style="18" customWidth="1"/>
    <col min="1825" max="1825" width="15" style="18" customWidth="1"/>
    <col min="1826" max="1826" width="0.28515625" style="18" customWidth="1"/>
    <col min="1827" max="1827" width="15.28515625" style="18" customWidth="1"/>
    <col min="1828" max="1828" width="15.5703125" style="18" customWidth="1"/>
    <col min="1829" max="1829" width="1.85546875" style="18" customWidth="1"/>
    <col min="1830" max="2048" width="9.140625" style="18"/>
    <col min="2049" max="2049" width="2.28515625" style="18" customWidth="1"/>
    <col min="2050" max="2050" width="1.85546875" style="18" customWidth="1"/>
    <col min="2051" max="2051" width="2.28515625" style="18" customWidth="1"/>
    <col min="2052" max="2052" width="13.140625" style="18" customWidth="1"/>
    <col min="2053" max="2053" width="1.42578125" style="18" customWidth="1"/>
    <col min="2054" max="2054" width="11.140625" style="18" customWidth="1"/>
    <col min="2055" max="2055" width="1.7109375" style="18" customWidth="1"/>
    <col min="2056" max="2056" width="11.5703125" style="18" customWidth="1"/>
    <col min="2057" max="2057" width="4.85546875" style="18" customWidth="1"/>
    <col min="2058" max="2058" width="3.28515625" style="18" customWidth="1"/>
    <col min="2059" max="2059" width="1.5703125" style="18" customWidth="1"/>
    <col min="2060" max="2060" width="1.7109375" style="18" customWidth="1"/>
    <col min="2061" max="2061" width="10.28515625" style="18" customWidth="1"/>
    <col min="2062" max="2062" width="0.5703125" style="18" customWidth="1"/>
    <col min="2063" max="2063" width="2.7109375" style="18" customWidth="1"/>
    <col min="2064" max="2064" width="1.5703125" style="18" customWidth="1"/>
    <col min="2065" max="2065" width="3.7109375" style="18" customWidth="1"/>
    <col min="2066" max="2066" width="4.42578125" style="18" customWidth="1"/>
    <col min="2067" max="2067" width="1.140625" style="18" customWidth="1"/>
    <col min="2068" max="2068" width="1.5703125" style="18" customWidth="1"/>
    <col min="2069" max="2069" width="0.140625" style="18" customWidth="1"/>
    <col min="2070" max="2070" width="1.42578125" style="18" customWidth="1"/>
    <col min="2071" max="2071" width="12.140625" style="18" customWidth="1"/>
    <col min="2072" max="2072" width="1.5703125" style="18" customWidth="1"/>
    <col min="2073" max="2073" width="0.140625" style="18" customWidth="1"/>
    <col min="2074" max="2074" width="4.5703125" style="18" customWidth="1"/>
    <col min="2075" max="2075" width="0.140625" style="18" customWidth="1"/>
    <col min="2076" max="2076" width="9" style="18" customWidth="1"/>
    <col min="2077" max="2077" width="3.5703125" style="18" customWidth="1"/>
    <col min="2078" max="2078" width="5.5703125" style="18" customWidth="1"/>
    <col min="2079" max="2079" width="9" style="18" customWidth="1"/>
    <col min="2080" max="2080" width="0.7109375" style="18" customWidth="1"/>
    <col min="2081" max="2081" width="15" style="18" customWidth="1"/>
    <col min="2082" max="2082" width="0.28515625" style="18" customWidth="1"/>
    <col min="2083" max="2083" width="15.28515625" style="18" customWidth="1"/>
    <col min="2084" max="2084" width="15.5703125" style="18" customWidth="1"/>
    <col min="2085" max="2085" width="1.85546875" style="18" customWidth="1"/>
    <col min="2086" max="2304" width="9.140625" style="18"/>
    <col min="2305" max="2305" width="2.28515625" style="18" customWidth="1"/>
    <col min="2306" max="2306" width="1.85546875" style="18" customWidth="1"/>
    <col min="2307" max="2307" width="2.28515625" style="18" customWidth="1"/>
    <col min="2308" max="2308" width="13.140625" style="18" customWidth="1"/>
    <col min="2309" max="2309" width="1.42578125" style="18" customWidth="1"/>
    <col min="2310" max="2310" width="11.140625" style="18" customWidth="1"/>
    <col min="2311" max="2311" width="1.7109375" style="18" customWidth="1"/>
    <col min="2312" max="2312" width="11.5703125" style="18" customWidth="1"/>
    <col min="2313" max="2313" width="4.85546875" style="18" customWidth="1"/>
    <col min="2314" max="2314" width="3.28515625" style="18" customWidth="1"/>
    <col min="2315" max="2315" width="1.5703125" style="18" customWidth="1"/>
    <col min="2316" max="2316" width="1.7109375" style="18" customWidth="1"/>
    <col min="2317" max="2317" width="10.28515625" style="18" customWidth="1"/>
    <col min="2318" max="2318" width="0.5703125" style="18" customWidth="1"/>
    <col min="2319" max="2319" width="2.7109375" style="18" customWidth="1"/>
    <col min="2320" max="2320" width="1.5703125" style="18" customWidth="1"/>
    <col min="2321" max="2321" width="3.7109375" style="18" customWidth="1"/>
    <col min="2322" max="2322" width="4.42578125" style="18" customWidth="1"/>
    <col min="2323" max="2323" width="1.140625" style="18" customWidth="1"/>
    <col min="2324" max="2324" width="1.5703125" style="18" customWidth="1"/>
    <col min="2325" max="2325" width="0.140625" style="18" customWidth="1"/>
    <col min="2326" max="2326" width="1.42578125" style="18" customWidth="1"/>
    <col min="2327" max="2327" width="12.140625" style="18" customWidth="1"/>
    <col min="2328" max="2328" width="1.5703125" style="18" customWidth="1"/>
    <col min="2329" max="2329" width="0.140625" style="18" customWidth="1"/>
    <col min="2330" max="2330" width="4.5703125" style="18" customWidth="1"/>
    <col min="2331" max="2331" width="0.140625" style="18" customWidth="1"/>
    <col min="2332" max="2332" width="9" style="18" customWidth="1"/>
    <col min="2333" max="2333" width="3.5703125" style="18" customWidth="1"/>
    <col min="2334" max="2334" width="5.5703125" style="18" customWidth="1"/>
    <col min="2335" max="2335" width="9" style="18" customWidth="1"/>
    <col min="2336" max="2336" width="0.7109375" style="18" customWidth="1"/>
    <col min="2337" max="2337" width="15" style="18" customWidth="1"/>
    <col min="2338" max="2338" width="0.28515625" style="18" customWidth="1"/>
    <col min="2339" max="2339" width="15.28515625" style="18" customWidth="1"/>
    <col min="2340" max="2340" width="15.5703125" style="18" customWidth="1"/>
    <col min="2341" max="2341" width="1.85546875" style="18" customWidth="1"/>
    <col min="2342" max="2560" width="9.140625" style="18"/>
    <col min="2561" max="2561" width="2.28515625" style="18" customWidth="1"/>
    <col min="2562" max="2562" width="1.85546875" style="18" customWidth="1"/>
    <col min="2563" max="2563" width="2.28515625" style="18" customWidth="1"/>
    <col min="2564" max="2564" width="13.140625" style="18" customWidth="1"/>
    <col min="2565" max="2565" width="1.42578125" style="18" customWidth="1"/>
    <col min="2566" max="2566" width="11.140625" style="18" customWidth="1"/>
    <col min="2567" max="2567" width="1.7109375" style="18" customWidth="1"/>
    <col min="2568" max="2568" width="11.5703125" style="18" customWidth="1"/>
    <col min="2569" max="2569" width="4.85546875" style="18" customWidth="1"/>
    <col min="2570" max="2570" width="3.28515625" style="18" customWidth="1"/>
    <col min="2571" max="2571" width="1.5703125" style="18" customWidth="1"/>
    <col min="2572" max="2572" width="1.7109375" style="18" customWidth="1"/>
    <col min="2573" max="2573" width="10.28515625" style="18" customWidth="1"/>
    <col min="2574" max="2574" width="0.5703125" style="18" customWidth="1"/>
    <col min="2575" max="2575" width="2.7109375" style="18" customWidth="1"/>
    <col min="2576" max="2576" width="1.5703125" style="18" customWidth="1"/>
    <col min="2577" max="2577" width="3.7109375" style="18" customWidth="1"/>
    <col min="2578" max="2578" width="4.42578125" style="18" customWidth="1"/>
    <col min="2579" max="2579" width="1.140625" style="18" customWidth="1"/>
    <col min="2580" max="2580" width="1.5703125" style="18" customWidth="1"/>
    <col min="2581" max="2581" width="0.140625" style="18" customWidth="1"/>
    <col min="2582" max="2582" width="1.42578125" style="18" customWidth="1"/>
    <col min="2583" max="2583" width="12.140625" style="18" customWidth="1"/>
    <col min="2584" max="2584" width="1.5703125" style="18" customWidth="1"/>
    <col min="2585" max="2585" width="0.140625" style="18" customWidth="1"/>
    <col min="2586" max="2586" width="4.5703125" style="18" customWidth="1"/>
    <col min="2587" max="2587" width="0.140625" style="18" customWidth="1"/>
    <col min="2588" max="2588" width="9" style="18" customWidth="1"/>
    <col min="2589" max="2589" width="3.5703125" style="18" customWidth="1"/>
    <col min="2590" max="2590" width="5.5703125" style="18" customWidth="1"/>
    <col min="2591" max="2591" width="9" style="18" customWidth="1"/>
    <col min="2592" max="2592" width="0.7109375" style="18" customWidth="1"/>
    <col min="2593" max="2593" width="15" style="18" customWidth="1"/>
    <col min="2594" max="2594" width="0.28515625" style="18" customWidth="1"/>
    <col min="2595" max="2595" width="15.28515625" style="18" customWidth="1"/>
    <col min="2596" max="2596" width="15.5703125" style="18" customWidth="1"/>
    <col min="2597" max="2597" width="1.85546875" style="18" customWidth="1"/>
    <col min="2598" max="2816" width="9.140625" style="18"/>
    <col min="2817" max="2817" width="2.28515625" style="18" customWidth="1"/>
    <col min="2818" max="2818" width="1.85546875" style="18" customWidth="1"/>
    <col min="2819" max="2819" width="2.28515625" style="18" customWidth="1"/>
    <col min="2820" max="2820" width="13.140625" style="18" customWidth="1"/>
    <col min="2821" max="2821" width="1.42578125" style="18" customWidth="1"/>
    <col min="2822" max="2822" width="11.140625" style="18" customWidth="1"/>
    <col min="2823" max="2823" width="1.7109375" style="18" customWidth="1"/>
    <col min="2824" max="2824" width="11.5703125" style="18" customWidth="1"/>
    <col min="2825" max="2825" width="4.85546875" style="18" customWidth="1"/>
    <col min="2826" max="2826" width="3.28515625" style="18" customWidth="1"/>
    <col min="2827" max="2827" width="1.5703125" style="18" customWidth="1"/>
    <col min="2828" max="2828" width="1.7109375" style="18" customWidth="1"/>
    <col min="2829" max="2829" width="10.28515625" style="18" customWidth="1"/>
    <col min="2830" max="2830" width="0.5703125" style="18" customWidth="1"/>
    <col min="2831" max="2831" width="2.7109375" style="18" customWidth="1"/>
    <col min="2832" max="2832" width="1.5703125" style="18" customWidth="1"/>
    <col min="2833" max="2833" width="3.7109375" style="18" customWidth="1"/>
    <col min="2834" max="2834" width="4.42578125" style="18" customWidth="1"/>
    <col min="2835" max="2835" width="1.140625" style="18" customWidth="1"/>
    <col min="2836" max="2836" width="1.5703125" style="18" customWidth="1"/>
    <col min="2837" max="2837" width="0.140625" style="18" customWidth="1"/>
    <col min="2838" max="2838" width="1.42578125" style="18" customWidth="1"/>
    <col min="2839" max="2839" width="12.140625" style="18" customWidth="1"/>
    <col min="2840" max="2840" width="1.5703125" style="18" customWidth="1"/>
    <col min="2841" max="2841" width="0.140625" style="18" customWidth="1"/>
    <col min="2842" max="2842" width="4.5703125" style="18" customWidth="1"/>
    <col min="2843" max="2843" width="0.140625" style="18" customWidth="1"/>
    <col min="2844" max="2844" width="9" style="18" customWidth="1"/>
    <col min="2845" max="2845" width="3.5703125" style="18" customWidth="1"/>
    <col min="2846" max="2846" width="5.5703125" style="18" customWidth="1"/>
    <col min="2847" max="2847" width="9" style="18" customWidth="1"/>
    <col min="2848" max="2848" width="0.7109375" style="18" customWidth="1"/>
    <col min="2849" max="2849" width="15" style="18" customWidth="1"/>
    <col min="2850" max="2850" width="0.28515625" style="18" customWidth="1"/>
    <col min="2851" max="2851" width="15.28515625" style="18" customWidth="1"/>
    <col min="2852" max="2852" width="15.5703125" style="18" customWidth="1"/>
    <col min="2853" max="2853" width="1.85546875" style="18" customWidth="1"/>
    <col min="2854" max="3072" width="9.140625" style="18"/>
    <col min="3073" max="3073" width="2.28515625" style="18" customWidth="1"/>
    <col min="3074" max="3074" width="1.85546875" style="18" customWidth="1"/>
    <col min="3075" max="3075" width="2.28515625" style="18" customWidth="1"/>
    <col min="3076" max="3076" width="13.140625" style="18" customWidth="1"/>
    <col min="3077" max="3077" width="1.42578125" style="18" customWidth="1"/>
    <col min="3078" max="3078" width="11.140625" style="18" customWidth="1"/>
    <col min="3079" max="3079" width="1.7109375" style="18" customWidth="1"/>
    <col min="3080" max="3080" width="11.5703125" style="18" customWidth="1"/>
    <col min="3081" max="3081" width="4.85546875" style="18" customWidth="1"/>
    <col min="3082" max="3082" width="3.28515625" style="18" customWidth="1"/>
    <col min="3083" max="3083" width="1.5703125" style="18" customWidth="1"/>
    <col min="3084" max="3084" width="1.7109375" style="18" customWidth="1"/>
    <col min="3085" max="3085" width="10.28515625" style="18" customWidth="1"/>
    <col min="3086" max="3086" width="0.5703125" style="18" customWidth="1"/>
    <col min="3087" max="3087" width="2.7109375" style="18" customWidth="1"/>
    <col min="3088" max="3088" width="1.5703125" style="18" customWidth="1"/>
    <col min="3089" max="3089" width="3.7109375" style="18" customWidth="1"/>
    <col min="3090" max="3090" width="4.42578125" style="18" customWidth="1"/>
    <col min="3091" max="3091" width="1.140625" style="18" customWidth="1"/>
    <col min="3092" max="3092" width="1.5703125" style="18" customWidth="1"/>
    <col min="3093" max="3093" width="0.140625" style="18" customWidth="1"/>
    <col min="3094" max="3094" width="1.42578125" style="18" customWidth="1"/>
    <col min="3095" max="3095" width="12.140625" style="18" customWidth="1"/>
    <col min="3096" max="3096" width="1.5703125" style="18" customWidth="1"/>
    <col min="3097" max="3097" width="0.140625" style="18" customWidth="1"/>
    <col min="3098" max="3098" width="4.5703125" style="18" customWidth="1"/>
    <col min="3099" max="3099" width="0.140625" style="18" customWidth="1"/>
    <col min="3100" max="3100" width="9" style="18" customWidth="1"/>
    <col min="3101" max="3101" width="3.5703125" style="18" customWidth="1"/>
    <col min="3102" max="3102" width="5.5703125" style="18" customWidth="1"/>
    <col min="3103" max="3103" width="9" style="18" customWidth="1"/>
    <col min="3104" max="3104" width="0.7109375" style="18" customWidth="1"/>
    <col min="3105" max="3105" width="15" style="18" customWidth="1"/>
    <col min="3106" max="3106" width="0.28515625" style="18" customWidth="1"/>
    <col min="3107" max="3107" width="15.28515625" style="18" customWidth="1"/>
    <col min="3108" max="3108" width="15.5703125" style="18" customWidth="1"/>
    <col min="3109" max="3109" width="1.85546875" style="18" customWidth="1"/>
    <col min="3110" max="3328" width="9.140625" style="18"/>
    <col min="3329" max="3329" width="2.28515625" style="18" customWidth="1"/>
    <col min="3330" max="3330" width="1.85546875" style="18" customWidth="1"/>
    <col min="3331" max="3331" width="2.28515625" style="18" customWidth="1"/>
    <col min="3332" max="3332" width="13.140625" style="18" customWidth="1"/>
    <col min="3333" max="3333" width="1.42578125" style="18" customWidth="1"/>
    <col min="3334" max="3334" width="11.140625" style="18" customWidth="1"/>
    <col min="3335" max="3335" width="1.7109375" style="18" customWidth="1"/>
    <col min="3336" max="3336" width="11.5703125" style="18" customWidth="1"/>
    <col min="3337" max="3337" width="4.85546875" style="18" customWidth="1"/>
    <col min="3338" max="3338" width="3.28515625" style="18" customWidth="1"/>
    <col min="3339" max="3339" width="1.5703125" style="18" customWidth="1"/>
    <col min="3340" max="3340" width="1.7109375" style="18" customWidth="1"/>
    <col min="3341" max="3341" width="10.28515625" style="18" customWidth="1"/>
    <col min="3342" max="3342" width="0.5703125" style="18" customWidth="1"/>
    <col min="3343" max="3343" width="2.7109375" style="18" customWidth="1"/>
    <col min="3344" max="3344" width="1.5703125" style="18" customWidth="1"/>
    <col min="3345" max="3345" width="3.7109375" style="18" customWidth="1"/>
    <col min="3346" max="3346" width="4.42578125" style="18" customWidth="1"/>
    <col min="3347" max="3347" width="1.140625" style="18" customWidth="1"/>
    <col min="3348" max="3348" width="1.5703125" style="18" customWidth="1"/>
    <col min="3349" max="3349" width="0.140625" style="18" customWidth="1"/>
    <col min="3350" max="3350" width="1.42578125" style="18" customWidth="1"/>
    <col min="3351" max="3351" width="12.140625" style="18" customWidth="1"/>
    <col min="3352" max="3352" width="1.5703125" style="18" customWidth="1"/>
    <col min="3353" max="3353" width="0.140625" style="18" customWidth="1"/>
    <col min="3354" max="3354" width="4.5703125" style="18" customWidth="1"/>
    <col min="3355" max="3355" width="0.140625" style="18" customWidth="1"/>
    <col min="3356" max="3356" width="9" style="18" customWidth="1"/>
    <col min="3357" max="3357" width="3.5703125" style="18" customWidth="1"/>
    <col min="3358" max="3358" width="5.5703125" style="18" customWidth="1"/>
    <col min="3359" max="3359" width="9" style="18" customWidth="1"/>
    <col min="3360" max="3360" width="0.7109375" style="18" customWidth="1"/>
    <col min="3361" max="3361" width="15" style="18" customWidth="1"/>
    <col min="3362" max="3362" width="0.28515625" style="18" customWidth="1"/>
    <col min="3363" max="3363" width="15.28515625" style="18" customWidth="1"/>
    <col min="3364" max="3364" width="15.5703125" style="18" customWidth="1"/>
    <col min="3365" max="3365" width="1.85546875" style="18" customWidth="1"/>
    <col min="3366" max="3584" width="9.140625" style="18"/>
    <col min="3585" max="3585" width="2.28515625" style="18" customWidth="1"/>
    <col min="3586" max="3586" width="1.85546875" style="18" customWidth="1"/>
    <col min="3587" max="3587" width="2.28515625" style="18" customWidth="1"/>
    <col min="3588" max="3588" width="13.140625" style="18" customWidth="1"/>
    <col min="3589" max="3589" width="1.42578125" style="18" customWidth="1"/>
    <col min="3590" max="3590" width="11.140625" style="18" customWidth="1"/>
    <col min="3591" max="3591" width="1.7109375" style="18" customWidth="1"/>
    <col min="3592" max="3592" width="11.5703125" style="18" customWidth="1"/>
    <col min="3593" max="3593" width="4.85546875" style="18" customWidth="1"/>
    <col min="3594" max="3594" width="3.28515625" style="18" customWidth="1"/>
    <col min="3595" max="3595" width="1.5703125" style="18" customWidth="1"/>
    <col min="3596" max="3596" width="1.7109375" style="18" customWidth="1"/>
    <col min="3597" max="3597" width="10.28515625" style="18" customWidth="1"/>
    <col min="3598" max="3598" width="0.5703125" style="18" customWidth="1"/>
    <col min="3599" max="3599" width="2.7109375" style="18" customWidth="1"/>
    <col min="3600" max="3600" width="1.5703125" style="18" customWidth="1"/>
    <col min="3601" max="3601" width="3.7109375" style="18" customWidth="1"/>
    <col min="3602" max="3602" width="4.42578125" style="18" customWidth="1"/>
    <col min="3603" max="3603" width="1.140625" style="18" customWidth="1"/>
    <col min="3604" max="3604" width="1.5703125" style="18" customWidth="1"/>
    <col min="3605" max="3605" width="0.140625" style="18" customWidth="1"/>
    <col min="3606" max="3606" width="1.42578125" style="18" customWidth="1"/>
    <col min="3607" max="3607" width="12.140625" style="18" customWidth="1"/>
    <col min="3608" max="3608" width="1.5703125" style="18" customWidth="1"/>
    <col min="3609" max="3609" width="0.140625" style="18" customWidth="1"/>
    <col min="3610" max="3610" width="4.5703125" style="18" customWidth="1"/>
    <col min="3611" max="3611" width="0.140625" style="18" customWidth="1"/>
    <col min="3612" max="3612" width="9" style="18" customWidth="1"/>
    <col min="3613" max="3613" width="3.5703125" style="18" customWidth="1"/>
    <col min="3614" max="3614" width="5.5703125" style="18" customWidth="1"/>
    <col min="3615" max="3615" width="9" style="18" customWidth="1"/>
    <col min="3616" max="3616" width="0.7109375" style="18" customWidth="1"/>
    <col min="3617" max="3617" width="15" style="18" customWidth="1"/>
    <col min="3618" max="3618" width="0.28515625" style="18" customWidth="1"/>
    <col min="3619" max="3619" width="15.28515625" style="18" customWidth="1"/>
    <col min="3620" max="3620" width="15.5703125" style="18" customWidth="1"/>
    <col min="3621" max="3621" width="1.85546875" style="18" customWidth="1"/>
    <col min="3622" max="3840" width="9.140625" style="18"/>
    <col min="3841" max="3841" width="2.28515625" style="18" customWidth="1"/>
    <col min="3842" max="3842" width="1.85546875" style="18" customWidth="1"/>
    <col min="3843" max="3843" width="2.28515625" style="18" customWidth="1"/>
    <col min="3844" max="3844" width="13.140625" style="18" customWidth="1"/>
    <col min="3845" max="3845" width="1.42578125" style="18" customWidth="1"/>
    <col min="3846" max="3846" width="11.140625" style="18" customWidth="1"/>
    <col min="3847" max="3847" width="1.7109375" style="18" customWidth="1"/>
    <col min="3848" max="3848" width="11.5703125" style="18" customWidth="1"/>
    <col min="3849" max="3849" width="4.85546875" style="18" customWidth="1"/>
    <col min="3850" max="3850" width="3.28515625" style="18" customWidth="1"/>
    <col min="3851" max="3851" width="1.5703125" style="18" customWidth="1"/>
    <col min="3852" max="3852" width="1.7109375" style="18" customWidth="1"/>
    <col min="3853" max="3853" width="10.28515625" style="18" customWidth="1"/>
    <col min="3854" max="3854" width="0.5703125" style="18" customWidth="1"/>
    <col min="3855" max="3855" width="2.7109375" style="18" customWidth="1"/>
    <col min="3856" max="3856" width="1.5703125" style="18" customWidth="1"/>
    <col min="3857" max="3857" width="3.7109375" style="18" customWidth="1"/>
    <col min="3858" max="3858" width="4.42578125" style="18" customWidth="1"/>
    <col min="3859" max="3859" width="1.140625" style="18" customWidth="1"/>
    <col min="3860" max="3860" width="1.5703125" style="18" customWidth="1"/>
    <col min="3861" max="3861" width="0.140625" style="18" customWidth="1"/>
    <col min="3862" max="3862" width="1.42578125" style="18" customWidth="1"/>
    <col min="3863" max="3863" width="12.140625" style="18" customWidth="1"/>
    <col min="3864" max="3864" width="1.5703125" style="18" customWidth="1"/>
    <col min="3865" max="3865" width="0.140625" style="18" customWidth="1"/>
    <col min="3866" max="3866" width="4.5703125" style="18" customWidth="1"/>
    <col min="3867" max="3867" width="0.140625" style="18" customWidth="1"/>
    <col min="3868" max="3868" width="9" style="18" customWidth="1"/>
    <col min="3869" max="3869" width="3.5703125" style="18" customWidth="1"/>
    <col min="3870" max="3870" width="5.5703125" style="18" customWidth="1"/>
    <col min="3871" max="3871" width="9" style="18" customWidth="1"/>
    <col min="3872" max="3872" width="0.7109375" style="18" customWidth="1"/>
    <col min="3873" max="3873" width="15" style="18" customWidth="1"/>
    <col min="3874" max="3874" width="0.28515625" style="18" customWidth="1"/>
    <col min="3875" max="3875" width="15.28515625" style="18" customWidth="1"/>
    <col min="3876" max="3876" width="15.5703125" style="18" customWidth="1"/>
    <col min="3877" max="3877" width="1.85546875" style="18" customWidth="1"/>
    <col min="3878" max="4096" width="9.140625" style="18"/>
    <col min="4097" max="4097" width="2.28515625" style="18" customWidth="1"/>
    <col min="4098" max="4098" width="1.85546875" style="18" customWidth="1"/>
    <col min="4099" max="4099" width="2.28515625" style="18" customWidth="1"/>
    <col min="4100" max="4100" width="13.140625" style="18" customWidth="1"/>
    <col min="4101" max="4101" width="1.42578125" style="18" customWidth="1"/>
    <col min="4102" max="4102" width="11.140625" style="18" customWidth="1"/>
    <col min="4103" max="4103" width="1.7109375" style="18" customWidth="1"/>
    <col min="4104" max="4104" width="11.5703125" style="18" customWidth="1"/>
    <col min="4105" max="4105" width="4.85546875" style="18" customWidth="1"/>
    <col min="4106" max="4106" width="3.28515625" style="18" customWidth="1"/>
    <col min="4107" max="4107" width="1.5703125" style="18" customWidth="1"/>
    <col min="4108" max="4108" width="1.7109375" style="18" customWidth="1"/>
    <col min="4109" max="4109" width="10.28515625" style="18" customWidth="1"/>
    <col min="4110" max="4110" width="0.5703125" style="18" customWidth="1"/>
    <col min="4111" max="4111" width="2.7109375" style="18" customWidth="1"/>
    <col min="4112" max="4112" width="1.5703125" style="18" customWidth="1"/>
    <col min="4113" max="4113" width="3.7109375" style="18" customWidth="1"/>
    <col min="4114" max="4114" width="4.42578125" style="18" customWidth="1"/>
    <col min="4115" max="4115" width="1.140625" style="18" customWidth="1"/>
    <col min="4116" max="4116" width="1.5703125" style="18" customWidth="1"/>
    <col min="4117" max="4117" width="0.140625" style="18" customWidth="1"/>
    <col min="4118" max="4118" width="1.42578125" style="18" customWidth="1"/>
    <col min="4119" max="4119" width="12.140625" style="18" customWidth="1"/>
    <col min="4120" max="4120" width="1.5703125" style="18" customWidth="1"/>
    <col min="4121" max="4121" width="0.140625" style="18" customWidth="1"/>
    <col min="4122" max="4122" width="4.5703125" style="18" customWidth="1"/>
    <col min="4123" max="4123" width="0.140625" style="18" customWidth="1"/>
    <col min="4124" max="4124" width="9" style="18" customWidth="1"/>
    <col min="4125" max="4125" width="3.5703125" style="18" customWidth="1"/>
    <col min="4126" max="4126" width="5.5703125" style="18" customWidth="1"/>
    <col min="4127" max="4127" width="9" style="18" customWidth="1"/>
    <col min="4128" max="4128" width="0.7109375" style="18" customWidth="1"/>
    <col min="4129" max="4129" width="15" style="18" customWidth="1"/>
    <col min="4130" max="4130" width="0.28515625" style="18" customWidth="1"/>
    <col min="4131" max="4131" width="15.28515625" style="18" customWidth="1"/>
    <col min="4132" max="4132" width="15.5703125" style="18" customWidth="1"/>
    <col min="4133" max="4133" width="1.85546875" style="18" customWidth="1"/>
    <col min="4134" max="4352" width="9.140625" style="18"/>
    <col min="4353" max="4353" width="2.28515625" style="18" customWidth="1"/>
    <col min="4354" max="4354" width="1.85546875" style="18" customWidth="1"/>
    <col min="4355" max="4355" width="2.28515625" style="18" customWidth="1"/>
    <col min="4356" max="4356" width="13.140625" style="18" customWidth="1"/>
    <col min="4357" max="4357" width="1.42578125" style="18" customWidth="1"/>
    <col min="4358" max="4358" width="11.140625" style="18" customWidth="1"/>
    <col min="4359" max="4359" width="1.7109375" style="18" customWidth="1"/>
    <col min="4360" max="4360" width="11.5703125" style="18" customWidth="1"/>
    <col min="4361" max="4361" width="4.85546875" style="18" customWidth="1"/>
    <col min="4362" max="4362" width="3.28515625" style="18" customWidth="1"/>
    <col min="4363" max="4363" width="1.5703125" style="18" customWidth="1"/>
    <col min="4364" max="4364" width="1.7109375" style="18" customWidth="1"/>
    <col min="4365" max="4365" width="10.28515625" style="18" customWidth="1"/>
    <col min="4366" max="4366" width="0.5703125" style="18" customWidth="1"/>
    <col min="4367" max="4367" width="2.7109375" style="18" customWidth="1"/>
    <col min="4368" max="4368" width="1.5703125" style="18" customWidth="1"/>
    <col min="4369" max="4369" width="3.7109375" style="18" customWidth="1"/>
    <col min="4370" max="4370" width="4.42578125" style="18" customWidth="1"/>
    <col min="4371" max="4371" width="1.140625" style="18" customWidth="1"/>
    <col min="4372" max="4372" width="1.5703125" style="18" customWidth="1"/>
    <col min="4373" max="4373" width="0.140625" style="18" customWidth="1"/>
    <col min="4374" max="4374" width="1.42578125" style="18" customWidth="1"/>
    <col min="4375" max="4375" width="12.140625" style="18" customWidth="1"/>
    <col min="4376" max="4376" width="1.5703125" style="18" customWidth="1"/>
    <col min="4377" max="4377" width="0.140625" style="18" customWidth="1"/>
    <col min="4378" max="4378" width="4.5703125" style="18" customWidth="1"/>
    <col min="4379" max="4379" width="0.140625" style="18" customWidth="1"/>
    <col min="4380" max="4380" width="9" style="18" customWidth="1"/>
    <col min="4381" max="4381" width="3.5703125" style="18" customWidth="1"/>
    <col min="4382" max="4382" width="5.5703125" style="18" customWidth="1"/>
    <col min="4383" max="4383" width="9" style="18" customWidth="1"/>
    <col min="4384" max="4384" width="0.7109375" style="18" customWidth="1"/>
    <col min="4385" max="4385" width="15" style="18" customWidth="1"/>
    <col min="4386" max="4386" width="0.28515625" style="18" customWidth="1"/>
    <col min="4387" max="4387" width="15.28515625" style="18" customWidth="1"/>
    <col min="4388" max="4388" width="15.5703125" style="18" customWidth="1"/>
    <col min="4389" max="4389" width="1.85546875" style="18" customWidth="1"/>
    <col min="4390" max="4608" width="9.140625" style="18"/>
    <col min="4609" max="4609" width="2.28515625" style="18" customWidth="1"/>
    <col min="4610" max="4610" width="1.85546875" style="18" customWidth="1"/>
    <col min="4611" max="4611" width="2.28515625" style="18" customWidth="1"/>
    <col min="4612" max="4612" width="13.140625" style="18" customWidth="1"/>
    <col min="4613" max="4613" width="1.42578125" style="18" customWidth="1"/>
    <col min="4614" max="4614" width="11.140625" style="18" customWidth="1"/>
    <col min="4615" max="4615" width="1.7109375" style="18" customWidth="1"/>
    <col min="4616" max="4616" width="11.5703125" style="18" customWidth="1"/>
    <col min="4617" max="4617" width="4.85546875" style="18" customWidth="1"/>
    <col min="4618" max="4618" width="3.28515625" style="18" customWidth="1"/>
    <col min="4619" max="4619" width="1.5703125" style="18" customWidth="1"/>
    <col min="4620" max="4620" width="1.7109375" style="18" customWidth="1"/>
    <col min="4621" max="4621" width="10.28515625" style="18" customWidth="1"/>
    <col min="4622" max="4622" width="0.5703125" style="18" customWidth="1"/>
    <col min="4623" max="4623" width="2.7109375" style="18" customWidth="1"/>
    <col min="4624" max="4624" width="1.5703125" style="18" customWidth="1"/>
    <col min="4625" max="4625" width="3.7109375" style="18" customWidth="1"/>
    <col min="4626" max="4626" width="4.42578125" style="18" customWidth="1"/>
    <col min="4627" max="4627" width="1.140625" style="18" customWidth="1"/>
    <col min="4628" max="4628" width="1.5703125" style="18" customWidth="1"/>
    <col min="4629" max="4629" width="0.140625" style="18" customWidth="1"/>
    <col min="4630" max="4630" width="1.42578125" style="18" customWidth="1"/>
    <col min="4631" max="4631" width="12.140625" style="18" customWidth="1"/>
    <col min="4632" max="4632" width="1.5703125" style="18" customWidth="1"/>
    <col min="4633" max="4633" width="0.140625" style="18" customWidth="1"/>
    <col min="4634" max="4634" width="4.5703125" style="18" customWidth="1"/>
    <col min="4635" max="4635" width="0.140625" style="18" customWidth="1"/>
    <col min="4636" max="4636" width="9" style="18" customWidth="1"/>
    <col min="4637" max="4637" width="3.5703125" style="18" customWidth="1"/>
    <col min="4638" max="4638" width="5.5703125" style="18" customWidth="1"/>
    <col min="4639" max="4639" width="9" style="18" customWidth="1"/>
    <col min="4640" max="4640" width="0.7109375" style="18" customWidth="1"/>
    <col min="4641" max="4641" width="15" style="18" customWidth="1"/>
    <col min="4642" max="4642" width="0.28515625" style="18" customWidth="1"/>
    <col min="4643" max="4643" width="15.28515625" style="18" customWidth="1"/>
    <col min="4644" max="4644" width="15.5703125" style="18" customWidth="1"/>
    <col min="4645" max="4645" width="1.85546875" style="18" customWidth="1"/>
    <col min="4646" max="4864" width="9.140625" style="18"/>
    <col min="4865" max="4865" width="2.28515625" style="18" customWidth="1"/>
    <col min="4866" max="4866" width="1.85546875" style="18" customWidth="1"/>
    <col min="4867" max="4867" width="2.28515625" style="18" customWidth="1"/>
    <col min="4868" max="4868" width="13.140625" style="18" customWidth="1"/>
    <col min="4869" max="4869" width="1.42578125" style="18" customWidth="1"/>
    <col min="4870" max="4870" width="11.140625" style="18" customWidth="1"/>
    <col min="4871" max="4871" width="1.7109375" style="18" customWidth="1"/>
    <col min="4872" max="4872" width="11.5703125" style="18" customWidth="1"/>
    <col min="4873" max="4873" width="4.85546875" style="18" customWidth="1"/>
    <col min="4874" max="4874" width="3.28515625" style="18" customWidth="1"/>
    <col min="4875" max="4875" width="1.5703125" style="18" customWidth="1"/>
    <col min="4876" max="4876" width="1.7109375" style="18" customWidth="1"/>
    <col min="4877" max="4877" width="10.28515625" style="18" customWidth="1"/>
    <col min="4878" max="4878" width="0.5703125" style="18" customWidth="1"/>
    <col min="4879" max="4879" width="2.7109375" style="18" customWidth="1"/>
    <col min="4880" max="4880" width="1.5703125" style="18" customWidth="1"/>
    <col min="4881" max="4881" width="3.7109375" style="18" customWidth="1"/>
    <col min="4882" max="4882" width="4.42578125" style="18" customWidth="1"/>
    <col min="4883" max="4883" width="1.140625" style="18" customWidth="1"/>
    <col min="4884" max="4884" width="1.5703125" style="18" customWidth="1"/>
    <col min="4885" max="4885" width="0.140625" style="18" customWidth="1"/>
    <col min="4886" max="4886" width="1.42578125" style="18" customWidth="1"/>
    <col min="4887" max="4887" width="12.140625" style="18" customWidth="1"/>
    <col min="4888" max="4888" width="1.5703125" style="18" customWidth="1"/>
    <col min="4889" max="4889" width="0.140625" style="18" customWidth="1"/>
    <col min="4890" max="4890" width="4.5703125" style="18" customWidth="1"/>
    <col min="4891" max="4891" width="0.140625" style="18" customWidth="1"/>
    <col min="4892" max="4892" width="9" style="18" customWidth="1"/>
    <col min="4893" max="4893" width="3.5703125" style="18" customWidth="1"/>
    <col min="4894" max="4894" width="5.5703125" style="18" customWidth="1"/>
    <col min="4895" max="4895" width="9" style="18" customWidth="1"/>
    <col min="4896" max="4896" width="0.7109375" style="18" customWidth="1"/>
    <col min="4897" max="4897" width="15" style="18" customWidth="1"/>
    <col min="4898" max="4898" width="0.28515625" style="18" customWidth="1"/>
    <col min="4899" max="4899" width="15.28515625" style="18" customWidth="1"/>
    <col min="4900" max="4900" width="15.5703125" style="18" customWidth="1"/>
    <col min="4901" max="4901" width="1.85546875" style="18" customWidth="1"/>
    <col min="4902" max="5120" width="9.140625" style="18"/>
    <col min="5121" max="5121" width="2.28515625" style="18" customWidth="1"/>
    <col min="5122" max="5122" width="1.85546875" style="18" customWidth="1"/>
    <col min="5123" max="5123" width="2.28515625" style="18" customWidth="1"/>
    <col min="5124" max="5124" width="13.140625" style="18" customWidth="1"/>
    <col min="5125" max="5125" width="1.42578125" style="18" customWidth="1"/>
    <col min="5126" max="5126" width="11.140625" style="18" customWidth="1"/>
    <col min="5127" max="5127" width="1.7109375" style="18" customWidth="1"/>
    <col min="5128" max="5128" width="11.5703125" style="18" customWidth="1"/>
    <col min="5129" max="5129" width="4.85546875" style="18" customWidth="1"/>
    <col min="5130" max="5130" width="3.28515625" style="18" customWidth="1"/>
    <col min="5131" max="5131" width="1.5703125" style="18" customWidth="1"/>
    <col min="5132" max="5132" width="1.7109375" style="18" customWidth="1"/>
    <col min="5133" max="5133" width="10.28515625" style="18" customWidth="1"/>
    <col min="5134" max="5134" width="0.5703125" style="18" customWidth="1"/>
    <col min="5135" max="5135" width="2.7109375" style="18" customWidth="1"/>
    <col min="5136" max="5136" width="1.5703125" style="18" customWidth="1"/>
    <col min="5137" max="5137" width="3.7109375" style="18" customWidth="1"/>
    <col min="5138" max="5138" width="4.42578125" style="18" customWidth="1"/>
    <col min="5139" max="5139" width="1.140625" style="18" customWidth="1"/>
    <col min="5140" max="5140" width="1.5703125" style="18" customWidth="1"/>
    <col min="5141" max="5141" width="0.140625" style="18" customWidth="1"/>
    <col min="5142" max="5142" width="1.42578125" style="18" customWidth="1"/>
    <col min="5143" max="5143" width="12.140625" style="18" customWidth="1"/>
    <col min="5144" max="5144" width="1.5703125" style="18" customWidth="1"/>
    <col min="5145" max="5145" width="0.140625" style="18" customWidth="1"/>
    <col min="5146" max="5146" width="4.5703125" style="18" customWidth="1"/>
    <col min="5147" max="5147" width="0.140625" style="18" customWidth="1"/>
    <col min="5148" max="5148" width="9" style="18" customWidth="1"/>
    <col min="5149" max="5149" width="3.5703125" style="18" customWidth="1"/>
    <col min="5150" max="5150" width="5.5703125" style="18" customWidth="1"/>
    <col min="5151" max="5151" width="9" style="18" customWidth="1"/>
    <col min="5152" max="5152" width="0.7109375" style="18" customWidth="1"/>
    <col min="5153" max="5153" width="15" style="18" customWidth="1"/>
    <col min="5154" max="5154" width="0.28515625" style="18" customWidth="1"/>
    <col min="5155" max="5155" width="15.28515625" style="18" customWidth="1"/>
    <col min="5156" max="5156" width="15.5703125" style="18" customWidth="1"/>
    <col min="5157" max="5157" width="1.85546875" style="18" customWidth="1"/>
    <col min="5158" max="5376" width="9.140625" style="18"/>
    <col min="5377" max="5377" width="2.28515625" style="18" customWidth="1"/>
    <col min="5378" max="5378" width="1.85546875" style="18" customWidth="1"/>
    <col min="5379" max="5379" width="2.28515625" style="18" customWidth="1"/>
    <col min="5380" max="5380" width="13.140625" style="18" customWidth="1"/>
    <col min="5381" max="5381" width="1.42578125" style="18" customWidth="1"/>
    <col min="5382" max="5382" width="11.140625" style="18" customWidth="1"/>
    <col min="5383" max="5383" width="1.7109375" style="18" customWidth="1"/>
    <col min="5384" max="5384" width="11.5703125" style="18" customWidth="1"/>
    <col min="5385" max="5385" width="4.85546875" style="18" customWidth="1"/>
    <col min="5386" max="5386" width="3.28515625" style="18" customWidth="1"/>
    <col min="5387" max="5387" width="1.5703125" style="18" customWidth="1"/>
    <col min="5388" max="5388" width="1.7109375" style="18" customWidth="1"/>
    <col min="5389" max="5389" width="10.28515625" style="18" customWidth="1"/>
    <col min="5390" max="5390" width="0.5703125" style="18" customWidth="1"/>
    <col min="5391" max="5391" width="2.7109375" style="18" customWidth="1"/>
    <col min="5392" max="5392" width="1.5703125" style="18" customWidth="1"/>
    <col min="5393" max="5393" width="3.7109375" style="18" customWidth="1"/>
    <col min="5394" max="5394" width="4.42578125" style="18" customWidth="1"/>
    <col min="5395" max="5395" width="1.140625" style="18" customWidth="1"/>
    <col min="5396" max="5396" width="1.5703125" style="18" customWidth="1"/>
    <col min="5397" max="5397" width="0.140625" style="18" customWidth="1"/>
    <col min="5398" max="5398" width="1.42578125" style="18" customWidth="1"/>
    <col min="5399" max="5399" width="12.140625" style="18" customWidth="1"/>
    <col min="5400" max="5400" width="1.5703125" style="18" customWidth="1"/>
    <col min="5401" max="5401" width="0.140625" style="18" customWidth="1"/>
    <col min="5402" max="5402" width="4.5703125" style="18" customWidth="1"/>
    <col min="5403" max="5403" width="0.140625" style="18" customWidth="1"/>
    <col min="5404" max="5404" width="9" style="18" customWidth="1"/>
    <col min="5405" max="5405" width="3.5703125" style="18" customWidth="1"/>
    <col min="5406" max="5406" width="5.5703125" style="18" customWidth="1"/>
    <col min="5407" max="5407" width="9" style="18" customWidth="1"/>
    <col min="5408" max="5408" width="0.7109375" style="18" customWidth="1"/>
    <col min="5409" max="5409" width="15" style="18" customWidth="1"/>
    <col min="5410" max="5410" width="0.28515625" style="18" customWidth="1"/>
    <col min="5411" max="5411" width="15.28515625" style="18" customWidth="1"/>
    <col min="5412" max="5412" width="15.5703125" style="18" customWidth="1"/>
    <col min="5413" max="5413" width="1.85546875" style="18" customWidth="1"/>
    <col min="5414" max="5632" width="9.140625" style="18"/>
    <col min="5633" max="5633" width="2.28515625" style="18" customWidth="1"/>
    <col min="5634" max="5634" width="1.85546875" style="18" customWidth="1"/>
    <col min="5635" max="5635" width="2.28515625" style="18" customWidth="1"/>
    <col min="5636" max="5636" width="13.140625" style="18" customWidth="1"/>
    <col min="5637" max="5637" width="1.42578125" style="18" customWidth="1"/>
    <col min="5638" max="5638" width="11.140625" style="18" customWidth="1"/>
    <col min="5639" max="5639" width="1.7109375" style="18" customWidth="1"/>
    <col min="5640" max="5640" width="11.5703125" style="18" customWidth="1"/>
    <col min="5641" max="5641" width="4.85546875" style="18" customWidth="1"/>
    <col min="5642" max="5642" width="3.28515625" style="18" customWidth="1"/>
    <col min="5643" max="5643" width="1.5703125" style="18" customWidth="1"/>
    <col min="5644" max="5644" width="1.7109375" style="18" customWidth="1"/>
    <col min="5645" max="5645" width="10.28515625" style="18" customWidth="1"/>
    <col min="5646" max="5646" width="0.5703125" style="18" customWidth="1"/>
    <col min="5647" max="5647" width="2.7109375" style="18" customWidth="1"/>
    <col min="5648" max="5648" width="1.5703125" style="18" customWidth="1"/>
    <col min="5649" max="5649" width="3.7109375" style="18" customWidth="1"/>
    <col min="5650" max="5650" width="4.42578125" style="18" customWidth="1"/>
    <col min="5651" max="5651" width="1.140625" style="18" customWidth="1"/>
    <col min="5652" max="5652" width="1.5703125" style="18" customWidth="1"/>
    <col min="5653" max="5653" width="0.140625" style="18" customWidth="1"/>
    <col min="5654" max="5654" width="1.42578125" style="18" customWidth="1"/>
    <col min="5655" max="5655" width="12.140625" style="18" customWidth="1"/>
    <col min="5656" max="5656" width="1.5703125" style="18" customWidth="1"/>
    <col min="5657" max="5657" width="0.140625" style="18" customWidth="1"/>
    <col min="5658" max="5658" width="4.5703125" style="18" customWidth="1"/>
    <col min="5659" max="5659" width="0.140625" style="18" customWidth="1"/>
    <col min="5660" max="5660" width="9" style="18" customWidth="1"/>
    <col min="5661" max="5661" width="3.5703125" style="18" customWidth="1"/>
    <col min="5662" max="5662" width="5.5703125" style="18" customWidth="1"/>
    <col min="5663" max="5663" width="9" style="18" customWidth="1"/>
    <col min="5664" max="5664" width="0.7109375" style="18" customWidth="1"/>
    <col min="5665" max="5665" width="15" style="18" customWidth="1"/>
    <col min="5666" max="5666" width="0.28515625" style="18" customWidth="1"/>
    <col min="5667" max="5667" width="15.28515625" style="18" customWidth="1"/>
    <col min="5668" max="5668" width="15.5703125" style="18" customWidth="1"/>
    <col min="5669" max="5669" width="1.85546875" style="18" customWidth="1"/>
    <col min="5670" max="5888" width="9.140625" style="18"/>
    <col min="5889" max="5889" width="2.28515625" style="18" customWidth="1"/>
    <col min="5890" max="5890" width="1.85546875" style="18" customWidth="1"/>
    <col min="5891" max="5891" width="2.28515625" style="18" customWidth="1"/>
    <col min="5892" max="5892" width="13.140625" style="18" customWidth="1"/>
    <col min="5893" max="5893" width="1.42578125" style="18" customWidth="1"/>
    <col min="5894" max="5894" width="11.140625" style="18" customWidth="1"/>
    <col min="5895" max="5895" width="1.7109375" style="18" customWidth="1"/>
    <col min="5896" max="5896" width="11.5703125" style="18" customWidth="1"/>
    <col min="5897" max="5897" width="4.85546875" style="18" customWidth="1"/>
    <col min="5898" max="5898" width="3.28515625" style="18" customWidth="1"/>
    <col min="5899" max="5899" width="1.5703125" style="18" customWidth="1"/>
    <col min="5900" max="5900" width="1.7109375" style="18" customWidth="1"/>
    <col min="5901" max="5901" width="10.28515625" style="18" customWidth="1"/>
    <col min="5902" max="5902" width="0.5703125" style="18" customWidth="1"/>
    <col min="5903" max="5903" width="2.7109375" style="18" customWidth="1"/>
    <col min="5904" max="5904" width="1.5703125" style="18" customWidth="1"/>
    <col min="5905" max="5905" width="3.7109375" style="18" customWidth="1"/>
    <col min="5906" max="5906" width="4.42578125" style="18" customWidth="1"/>
    <col min="5907" max="5907" width="1.140625" style="18" customWidth="1"/>
    <col min="5908" max="5908" width="1.5703125" style="18" customWidth="1"/>
    <col min="5909" max="5909" width="0.140625" style="18" customWidth="1"/>
    <col min="5910" max="5910" width="1.42578125" style="18" customWidth="1"/>
    <col min="5911" max="5911" width="12.140625" style="18" customWidth="1"/>
    <col min="5912" max="5912" width="1.5703125" style="18" customWidth="1"/>
    <col min="5913" max="5913" width="0.140625" style="18" customWidth="1"/>
    <col min="5914" max="5914" width="4.5703125" style="18" customWidth="1"/>
    <col min="5915" max="5915" width="0.140625" style="18" customWidth="1"/>
    <col min="5916" max="5916" width="9" style="18" customWidth="1"/>
    <col min="5917" max="5917" width="3.5703125" style="18" customWidth="1"/>
    <col min="5918" max="5918" width="5.5703125" style="18" customWidth="1"/>
    <col min="5919" max="5919" width="9" style="18" customWidth="1"/>
    <col min="5920" max="5920" width="0.7109375" style="18" customWidth="1"/>
    <col min="5921" max="5921" width="15" style="18" customWidth="1"/>
    <col min="5922" max="5922" width="0.28515625" style="18" customWidth="1"/>
    <col min="5923" max="5923" width="15.28515625" style="18" customWidth="1"/>
    <col min="5924" max="5924" width="15.5703125" style="18" customWidth="1"/>
    <col min="5925" max="5925" width="1.85546875" style="18" customWidth="1"/>
    <col min="5926" max="6144" width="9.140625" style="18"/>
    <col min="6145" max="6145" width="2.28515625" style="18" customWidth="1"/>
    <col min="6146" max="6146" width="1.85546875" style="18" customWidth="1"/>
    <col min="6147" max="6147" width="2.28515625" style="18" customWidth="1"/>
    <col min="6148" max="6148" width="13.140625" style="18" customWidth="1"/>
    <col min="6149" max="6149" width="1.42578125" style="18" customWidth="1"/>
    <col min="6150" max="6150" width="11.140625" style="18" customWidth="1"/>
    <col min="6151" max="6151" width="1.7109375" style="18" customWidth="1"/>
    <col min="6152" max="6152" width="11.5703125" style="18" customWidth="1"/>
    <col min="6153" max="6153" width="4.85546875" style="18" customWidth="1"/>
    <col min="6154" max="6154" width="3.28515625" style="18" customWidth="1"/>
    <col min="6155" max="6155" width="1.5703125" style="18" customWidth="1"/>
    <col min="6156" max="6156" width="1.7109375" style="18" customWidth="1"/>
    <col min="6157" max="6157" width="10.28515625" style="18" customWidth="1"/>
    <col min="6158" max="6158" width="0.5703125" style="18" customWidth="1"/>
    <col min="6159" max="6159" width="2.7109375" style="18" customWidth="1"/>
    <col min="6160" max="6160" width="1.5703125" style="18" customWidth="1"/>
    <col min="6161" max="6161" width="3.7109375" style="18" customWidth="1"/>
    <col min="6162" max="6162" width="4.42578125" style="18" customWidth="1"/>
    <col min="6163" max="6163" width="1.140625" style="18" customWidth="1"/>
    <col min="6164" max="6164" width="1.5703125" style="18" customWidth="1"/>
    <col min="6165" max="6165" width="0.140625" style="18" customWidth="1"/>
    <col min="6166" max="6166" width="1.42578125" style="18" customWidth="1"/>
    <col min="6167" max="6167" width="12.140625" style="18" customWidth="1"/>
    <col min="6168" max="6168" width="1.5703125" style="18" customWidth="1"/>
    <col min="6169" max="6169" width="0.140625" style="18" customWidth="1"/>
    <col min="6170" max="6170" width="4.5703125" style="18" customWidth="1"/>
    <col min="6171" max="6171" width="0.140625" style="18" customWidth="1"/>
    <col min="6172" max="6172" width="9" style="18" customWidth="1"/>
    <col min="6173" max="6173" width="3.5703125" style="18" customWidth="1"/>
    <col min="6174" max="6174" width="5.5703125" style="18" customWidth="1"/>
    <col min="6175" max="6175" width="9" style="18" customWidth="1"/>
    <col min="6176" max="6176" width="0.7109375" style="18" customWidth="1"/>
    <col min="6177" max="6177" width="15" style="18" customWidth="1"/>
    <col min="6178" max="6178" width="0.28515625" style="18" customWidth="1"/>
    <col min="6179" max="6179" width="15.28515625" style="18" customWidth="1"/>
    <col min="6180" max="6180" width="15.5703125" style="18" customWidth="1"/>
    <col min="6181" max="6181" width="1.85546875" style="18" customWidth="1"/>
    <col min="6182" max="6400" width="9.140625" style="18"/>
    <col min="6401" max="6401" width="2.28515625" style="18" customWidth="1"/>
    <col min="6402" max="6402" width="1.85546875" style="18" customWidth="1"/>
    <col min="6403" max="6403" width="2.28515625" style="18" customWidth="1"/>
    <col min="6404" max="6404" width="13.140625" style="18" customWidth="1"/>
    <col min="6405" max="6405" width="1.42578125" style="18" customWidth="1"/>
    <col min="6406" max="6406" width="11.140625" style="18" customWidth="1"/>
    <col min="6407" max="6407" width="1.7109375" style="18" customWidth="1"/>
    <col min="6408" max="6408" width="11.5703125" style="18" customWidth="1"/>
    <col min="6409" max="6409" width="4.85546875" style="18" customWidth="1"/>
    <col min="6410" max="6410" width="3.28515625" style="18" customWidth="1"/>
    <col min="6411" max="6411" width="1.5703125" style="18" customWidth="1"/>
    <col min="6412" max="6412" width="1.7109375" style="18" customWidth="1"/>
    <col min="6413" max="6413" width="10.28515625" style="18" customWidth="1"/>
    <col min="6414" max="6414" width="0.5703125" style="18" customWidth="1"/>
    <col min="6415" max="6415" width="2.7109375" style="18" customWidth="1"/>
    <col min="6416" max="6416" width="1.5703125" style="18" customWidth="1"/>
    <col min="6417" max="6417" width="3.7109375" style="18" customWidth="1"/>
    <col min="6418" max="6418" width="4.42578125" style="18" customWidth="1"/>
    <col min="6419" max="6419" width="1.140625" style="18" customWidth="1"/>
    <col min="6420" max="6420" width="1.5703125" style="18" customWidth="1"/>
    <col min="6421" max="6421" width="0.140625" style="18" customWidth="1"/>
    <col min="6422" max="6422" width="1.42578125" style="18" customWidth="1"/>
    <col min="6423" max="6423" width="12.140625" style="18" customWidth="1"/>
    <col min="6424" max="6424" width="1.5703125" style="18" customWidth="1"/>
    <col min="6425" max="6425" width="0.140625" style="18" customWidth="1"/>
    <col min="6426" max="6426" width="4.5703125" style="18" customWidth="1"/>
    <col min="6427" max="6427" width="0.140625" style="18" customWidth="1"/>
    <col min="6428" max="6428" width="9" style="18" customWidth="1"/>
    <col min="6429" max="6429" width="3.5703125" style="18" customWidth="1"/>
    <col min="6430" max="6430" width="5.5703125" style="18" customWidth="1"/>
    <col min="6431" max="6431" width="9" style="18" customWidth="1"/>
    <col min="6432" max="6432" width="0.7109375" style="18" customWidth="1"/>
    <col min="6433" max="6433" width="15" style="18" customWidth="1"/>
    <col min="6434" max="6434" width="0.28515625" style="18" customWidth="1"/>
    <col min="6435" max="6435" width="15.28515625" style="18" customWidth="1"/>
    <col min="6436" max="6436" width="15.5703125" style="18" customWidth="1"/>
    <col min="6437" max="6437" width="1.85546875" style="18" customWidth="1"/>
    <col min="6438" max="6656" width="9.140625" style="18"/>
    <col min="6657" max="6657" width="2.28515625" style="18" customWidth="1"/>
    <col min="6658" max="6658" width="1.85546875" style="18" customWidth="1"/>
    <col min="6659" max="6659" width="2.28515625" style="18" customWidth="1"/>
    <col min="6660" max="6660" width="13.140625" style="18" customWidth="1"/>
    <col min="6661" max="6661" width="1.42578125" style="18" customWidth="1"/>
    <col min="6662" max="6662" width="11.140625" style="18" customWidth="1"/>
    <col min="6663" max="6663" width="1.7109375" style="18" customWidth="1"/>
    <col min="6664" max="6664" width="11.5703125" style="18" customWidth="1"/>
    <col min="6665" max="6665" width="4.85546875" style="18" customWidth="1"/>
    <col min="6666" max="6666" width="3.28515625" style="18" customWidth="1"/>
    <col min="6667" max="6667" width="1.5703125" style="18" customWidth="1"/>
    <col min="6668" max="6668" width="1.7109375" style="18" customWidth="1"/>
    <col min="6669" max="6669" width="10.28515625" style="18" customWidth="1"/>
    <col min="6670" max="6670" width="0.5703125" style="18" customWidth="1"/>
    <col min="6671" max="6671" width="2.7109375" style="18" customWidth="1"/>
    <col min="6672" max="6672" width="1.5703125" style="18" customWidth="1"/>
    <col min="6673" max="6673" width="3.7109375" style="18" customWidth="1"/>
    <col min="6674" max="6674" width="4.42578125" style="18" customWidth="1"/>
    <col min="6675" max="6675" width="1.140625" style="18" customWidth="1"/>
    <col min="6676" max="6676" width="1.5703125" style="18" customWidth="1"/>
    <col min="6677" max="6677" width="0.140625" style="18" customWidth="1"/>
    <col min="6678" max="6678" width="1.42578125" style="18" customWidth="1"/>
    <col min="6679" max="6679" width="12.140625" style="18" customWidth="1"/>
    <col min="6680" max="6680" width="1.5703125" style="18" customWidth="1"/>
    <col min="6681" max="6681" width="0.140625" style="18" customWidth="1"/>
    <col min="6682" max="6682" width="4.5703125" style="18" customWidth="1"/>
    <col min="6683" max="6683" width="0.140625" style="18" customWidth="1"/>
    <col min="6684" max="6684" width="9" style="18" customWidth="1"/>
    <col min="6685" max="6685" width="3.5703125" style="18" customWidth="1"/>
    <col min="6686" max="6686" width="5.5703125" style="18" customWidth="1"/>
    <col min="6687" max="6687" width="9" style="18" customWidth="1"/>
    <col min="6688" max="6688" width="0.7109375" style="18" customWidth="1"/>
    <col min="6689" max="6689" width="15" style="18" customWidth="1"/>
    <col min="6690" max="6690" width="0.28515625" style="18" customWidth="1"/>
    <col min="6691" max="6691" width="15.28515625" style="18" customWidth="1"/>
    <col min="6692" max="6692" width="15.5703125" style="18" customWidth="1"/>
    <col min="6693" max="6693" width="1.85546875" style="18" customWidth="1"/>
    <col min="6694" max="6912" width="9.140625" style="18"/>
    <col min="6913" max="6913" width="2.28515625" style="18" customWidth="1"/>
    <col min="6914" max="6914" width="1.85546875" style="18" customWidth="1"/>
    <col min="6915" max="6915" width="2.28515625" style="18" customWidth="1"/>
    <col min="6916" max="6916" width="13.140625" style="18" customWidth="1"/>
    <col min="6917" max="6917" width="1.42578125" style="18" customWidth="1"/>
    <col min="6918" max="6918" width="11.140625" style="18" customWidth="1"/>
    <col min="6919" max="6919" width="1.7109375" style="18" customWidth="1"/>
    <col min="6920" max="6920" width="11.5703125" style="18" customWidth="1"/>
    <col min="6921" max="6921" width="4.85546875" style="18" customWidth="1"/>
    <col min="6922" max="6922" width="3.28515625" style="18" customWidth="1"/>
    <col min="6923" max="6923" width="1.5703125" style="18" customWidth="1"/>
    <col min="6924" max="6924" width="1.7109375" style="18" customWidth="1"/>
    <col min="6925" max="6925" width="10.28515625" style="18" customWidth="1"/>
    <col min="6926" max="6926" width="0.5703125" style="18" customWidth="1"/>
    <col min="6927" max="6927" width="2.7109375" style="18" customWidth="1"/>
    <col min="6928" max="6928" width="1.5703125" style="18" customWidth="1"/>
    <col min="6929" max="6929" width="3.7109375" style="18" customWidth="1"/>
    <col min="6930" max="6930" width="4.42578125" style="18" customWidth="1"/>
    <col min="6931" max="6931" width="1.140625" style="18" customWidth="1"/>
    <col min="6932" max="6932" width="1.5703125" style="18" customWidth="1"/>
    <col min="6933" max="6933" width="0.140625" style="18" customWidth="1"/>
    <col min="6934" max="6934" width="1.42578125" style="18" customWidth="1"/>
    <col min="6935" max="6935" width="12.140625" style="18" customWidth="1"/>
    <col min="6936" max="6936" width="1.5703125" style="18" customWidth="1"/>
    <col min="6937" max="6937" width="0.140625" style="18" customWidth="1"/>
    <col min="6938" max="6938" width="4.5703125" style="18" customWidth="1"/>
    <col min="6939" max="6939" width="0.140625" style="18" customWidth="1"/>
    <col min="6940" max="6940" width="9" style="18" customWidth="1"/>
    <col min="6941" max="6941" width="3.5703125" style="18" customWidth="1"/>
    <col min="6942" max="6942" width="5.5703125" style="18" customWidth="1"/>
    <col min="6943" max="6943" width="9" style="18" customWidth="1"/>
    <col min="6944" max="6944" width="0.7109375" style="18" customWidth="1"/>
    <col min="6945" max="6945" width="15" style="18" customWidth="1"/>
    <col min="6946" max="6946" width="0.28515625" style="18" customWidth="1"/>
    <col min="6947" max="6947" width="15.28515625" style="18" customWidth="1"/>
    <col min="6948" max="6948" width="15.5703125" style="18" customWidth="1"/>
    <col min="6949" max="6949" width="1.85546875" style="18" customWidth="1"/>
    <col min="6950" max="7168" width="9.140625" style="18"/>
    <col min="7169" max="7169" width="2.28515625" style="18" customWidth="1"/>
    <col min="7170" max="7170" width="1.85546875" style="18" customWidth="1"/>
    <col min="7171" max="7171" width="2.28515625" style="18" customWidth="1"/>
    <col min="7172" max="7172" width="13.140625" style="18" customWidth="1"/>
    <col min="7173" max="7173" width="1.42578125" style="18" customWidth="1"/>
    <col min="7174" max="7174" width="11.140625" style="18" customWidth="1"/>
    <col min="7175" max="7175" width="1.7109375" style="18" customWidth="1"/>
    <col min="7176" max="7176" width="11.5703125" style="18" customWidth="1"/>
    <col min="7177" max="7177" width="4.85546875" style="18" customWidth="1"/>
    <col min="7178" max="7178" width="3.28515625" style="18" customWidth="1"/>
    <col min="7179" max="7179" width="1.5703125" style="18" customWidth="1"/>
    <col min="7180" max="7180" width="1.7109375" style="18" customWidth="1"/>
    <col min="7181" max="7181" width="10.28515625" style="18" customWidth="1"/>
    <col min="7182" max="7182" width="0.5703125" style="18" customWidth="1"/>
    <col min="7183" max="7183" width="2.7109375" style="18" customWidth="1"/>
    <col min="7184" max="7184" width="1.5703125" style="18" customWidth="1"/>
    <col min="7185" max="7185" width="3.7109375" style="18" customWidth="1"/>
    <col min="7186" max="7186" width="4.42578125" style="18" customWidth="1"/>
    <col min="7187" max="7187" width="1.140625" style="18" customWidth="1"/>
    <col min="7188" max="7188" width="1.5703125" style="18" customWidth="1"/>
    <col min="7189" max="7189" width="0.140625" style="18" customWidth="1"/>
    <col min="7190" max="7190" width="1.42578125" style="18" customWidth="1"/>
    <col min="7191" max="7191" width="12.140625" style="18" customWidth="1"/>
    <col min="7192" max="7192" width="1.5703125" style="18" customWidth="1"/>
    <col min="7193" max="7193" width="0.140625" style="18" customWidth="1"/>
    <col min="7194" max="7194" width="4.5703125" style="18" customWidth="1"/>
    <col min="7195" max="7195" width="0.140625" style="18" customWidth="1"/>
    <col min="7196" max="7196" width="9" style="18" customWidth="1"/>
    <col min="7197" max="7197" width="3.5703125" style="18" customWidth="1"/>
    <col min="7198" max="7198" width="5.5703125" style="18" customWidth="1"/>
    <col min="7199" max="7199" width="9" style="18" customWidth="1"/>
    <col min="7200" max="7200" width="0.7109375" style="18" customWidth="1"/>
    <col min="7201" max="7201" width="15" style="18" customWidth="1"/>
    <col min="7202" max="7202" width="0.28515625" style="18" customWidth="1"/>
    <col min="7203" max="7203" width="15.28515625" style="18" customWidth="1"/>
    <col min="7204" max="7204" width="15.5703125" style="18" customWidth="1"/>
    <col min="7205" max="7205" width="1.85546875" style="18" customWidth="1"/>
    <col min="7206" max="7424" width="9.140625" style="18"/>
    <col min="7425" max="7425" width="2.28515625" style="18" customWidth="1"/>
    <col min="7426" max="7426" width="1.85546875" style="18" customWidth="1"/>
    <col min="7427" max="7427" width="2.28515625" style="18" customWidth="1"/>
    <col min="7428" max="7428" width="13.140625" style="18" customWidth="1"/>
    <col min="7429" max="7429" width="1.42578125" style="18" customWidth="1"/>
    <col min="7430" max="7430" width="11.140625" style="18" customWidth="1"/>
    <col min="7431" max="7431" width="1.7109375" style="18" customWidth="1"/>
    <col min="7432" max="7432" width="11.5703125" style="18" customWidth="1"/>
    <col min="7433" max="7433" width="4.85546875" style="18" customWidth="1"/>
    <col min="7434" max="7434" width="3.28515625" style="18" customWidth="1"/>
    <col min="7435" max="7435" width="1.5703125" style="18" customWidth="1"/>
    <col min="7436" max="7436" width="1.7109375" style="18" customWidth="1"/>
    <col min="7437" max="7437" width="10.28515625" style="18" customWidth="1"/>
    <col min="7438" max="7438" width="0.5703125" style="18" customWidth="1"/>
    <col min="7439" max="7439" width="2.7109375" style="18" customWidth="1"/>
    <col min="7440" max="7440" width="1.5703125" style="18" customWidth="1"/>
    <col min="7441" max="7441" width="3.7109375" style="18" customWidth="1"/>
    <col min="7442" max="7442" width="4.42578125" style="18" customWidth="1"/>
    <col min="7443" max="7443" width="1.140625" style="18" customWidth="1"/>
    <col min="7444" max="7444" width="1.5703125" style="18" customWidth="1"/>
    <col min="7445" max="7445" width="0.140625" style="18" customWidth="1"/>
    <col min="7446" max="7446" width="1.42578125" style="18" customWidth="1"/>
    <col min="7447" max="7447" width="12.140625" style="18" customWidth="1"/>
    <col min="7448" max="7448" width="1.5703125" style="18" customWidth="1"/>
    <col min="7449" max="7449" width="0.140625" style="18" customWidth="1"/>
    <col min="7450" max="7450" width="4.5703125" style="18" customWidth="1"/>
    <col min="7451" max="7451" width="0.140625" style="18" customWidth="1"/>
    <col min="7452" max="7452" width="9" style="18" customWidth="1"/>
    <col min="7453" max="7453" width="3.5703125" style="18" customWidth="1"/>
    <col min="7454" max="7454" width="5.5703125" style="18" customWidth="1"/>
    <col min="7455" max="7455" width="9" style="18" customWidth="1"/>
    <col min="7456" max="7456" width="0.7109375" style="18" customWidth="1"/>
    <col min="7457" max="7457" width="15" style="18" customWidth="1"/>
    <col min="7458" max="7458" width="0.28515625" style="18" customWidth="1"/>
    <col min="7459" max="7459" width="15.28515625" style="18" customWidth="1"/>
    <col min="7460" max="7460" width="15.5703125" style="18" customWidth="1"/>
    <col min="7461" max="7461" width="1.85546875" style="18" customWidth="1"/>
    <col min="7462" max="7680" width="9.140625" style="18"/>
    <col min="7681" max="7681" width="2.28515625" style="18" customWidth="1"/>
    <col min="7682" max="7682" width="1.85546875" style="18" customWidth="1"/>
    <col min="7683" max="7683" width="2.28515625" style="18" customWidth="1"/>
    <col min="7684" max="7684" width="13.140625" style="18" customWidth="1"/>
    <col min="7685" max="7685" width="1.42578125" style="18" customWidth="1"/>
    <col min="7686" max="7686" width="11.140625" style="18" customWidth="1"/>
    <col min="7687" max="7687" width="1.7109375" style="18" customWidth="1"/>
    <col min="7688" max="7688" width="11.5703125" style="18" customWidth="1"/>
    <col min="7689" max="7689" width="4.85546875" style="18" customWidth="1"/>
    <col min="7690" max="7690" width="3.28515625" style="18" customWidth="1"/>
    <col min="7691" max="7691" width="1.5703125" style="18" customWidth="1"/>
    <col min="7692" max="7692" width="1.7109375" style="18" customWidth="1"/>
    <col min="7693" max="7693" width="10.28515625" style="18" customWidth="1"/>
    <col min="7694" max="7694" width="0.5703125" style="18" customWidth="1"/>
    <col min="7695" max="7695" width="2.7109375" style="18" customWidth="1"/>
    <col min="7696" max="7696" width="1.5703125" style="18" customWidth="1"/>
    <col min="7697" max="7697" width="3.7109375" style="18" customWidth="1"/>
    <col min="7698" max="7698" width="4.42578125" style="18" customWidth="1"/>
    <col min="7699" max="7699" width="1.140625" style="18" customWidth="1"/>
    <col min="7700" max="7700" width="1.5703125" style="18" customWidth="1"/>
    <col min="7701" max="7701" width="0.140625" style="18" customWidth="1"/>
    <col min="7702" max="7702" width="1.42578125" style="18" customWidth="1"/>
    <col min="7703" max="7703" width="12.140625" style="18" customWidth="1"/>
    <col min="7704" max="7704" width="1.5703125" style="18" customWidth="1"/>
    <col min="7705" max="7705" width="0.140625" style="18" customWidth="1"/>
    <col min="7706" max="7706" width="4.5703125" style="18" customWidth="1"/>
    <col min="7707" max="7707" width="0.140625" style="18" customWidth="1"/>
    <col min="7708" max="7708" width="9" style="18" customWidth="1"/>
    <col min="7709" max="7709" width="3.5703125" style="18" customWidth="1"/>
    <col min="7710" max="7710" width="5.5703125" style="18" customWidth="1"/>
    <col min="7711" max="7711" width="9" style="18" customWidth="1"/>
    <col min="7712" max="7712" width="0.7109375" style="18" customWidth="1"/>
    <col min="7713" max="7713" width="15" style="18" customWidth="1"/>
    <col min="7714" max="7714" width="0.28515625" style="18" customWidth="1"/>
    <col min="7715" max="7715" width="15.28515625" style="18" customWidth="1"/>
    <col min="7716" max="7716" width="15.5703125" style="18" customWidth="1"/>
    <col min="7717" max="7717" width="1.85546875" style="18" customWidth="1"/>
    <col min="7718" max="7936" width="9.140625" style="18"/>
    <col min="7937" max="7937" width="2.28515625" style="18" customWidth="1"/>
    <col min="7938" max="7938" width="1.85546875" style="18" customWidth="1"/>
    <col min="7939" max="7939" width="2.28515625" style="18" customWidth="1"/>
    <col min="7940" max="7940" width="13.140625" style="18" customWidth="1"/>
    <col min="7941" max="7941" width="1.42578125" style="18" customWidth="1"/>
    <col min="7942" max="7942" width="11.140625" style="18" customWidth="1"/>
    <col min="7943" max="7943" width="1.7109375" style="18" customWidth="1"/>
    <col min="7944" max="7944" width="11.5703125" style="18" customWidth="1"/>
    <col min="7945" max="7945" width="4.85546875" style="18" customWidth="1"/>
    <col min="7946" max="7946" width="3.28515625" style="18" customWidth="1"/>
    <col min="7947" max="7947" width="1.5703125" style="18" customWidth="1"/>
    <col min="7948" max="7948" width="1.7109375" style="18" customWidth="1"/>
    <col min="7949" max="7949" width="10.28515625" style="18" customWidth="1"/>
    <col min="7950" max="7950" width="0.5703125" style="18" customWidth="1"/>
    <col min="7951" max="7951" width="2.7109375" style="18" customWidth="1"/>
    <col min="7952" max="7952" width="1.5703125" style="18" customWidth="1"/>
    <col min="7953" max="7953" width="3.7109375" style="18" customWidth="1"/>
    <col min="7954" max="7954" width="4.42578125" style="18" customWidth="1"/>
    <col min="7955" max="7955" width="1.140625" style="18" customWidth="1"/>
    <col min="7956" max="7956" width="1.5703125" style="18" customWidth="1"/>
    <col min="7957" max="7957" width="0.140625" style="18" customWidth="1"/>
    <col min="7958" max="7958" width="1.42578125" style="18" customWidth="1"/>
    <col min="7959" max="7959" width="12.140625" style="18" customWidth="1"/>
    <col min="7960" max="7960" width="1.5703125" style="18" customWidth="1"/>
    <col min="7961" max="7961" width="0.140625" style="18" customWidth="1"/>
    <col min="7962" max="7962" width="4.5703125" style="18" customWidth="1"/>
    <col min="7963" max="7963" width="0.140625" style="18" customWidth="1"/>
    <col min="7964" max="7964" width="9" style="18" customWidth="1"/>
    <col min="7965" max="7965" width="3.5703125" style="18" customWidth="1"/>
    <col min="7966" max="7966" width="5.5703125" style="18" customWidth="1"/>
    <col min="7967" max="7967" width="9" style="18" customWidth="1"/>
    <col min="7968" max="7968" width="0.7109375" style="18" customWidth="1"/>
    <col min="7969" max="7969" width="15" style="18" customWidth="1"/>
    <col min="7970" max="7970" width="0.28515625" style="18" customWidth="1"/>
    <col min="7971" max="7971" width="15.28515625" style="18" customWidth="1"/>
    <col min="7972" max="7972" width="15.5703125" style="18" customWidth="1"/>
    <col min="7973" max="7973" width="1.85546875" style="18" customWidth="1"/>
    <col min="7974" max="8192" width="9.140625" style="18"/>
    <col min="8193" max="8193" width="2.28515625" style="18" customWidth="1"/>
    <col min="8194" max="8194" width="1.85546875" style="18" customWidth="1"/>
    <col min="8195" max="8195" width="2.28515625" style="18" customWidth="1"/>
    <col min="8196" max="8196" width="13.140625" style="18" customWidth="1"/>
    <col min="8197" max="8197" width="1.42578125" style="18" customWidth="1"/>
    <col min="8198" max="8198" width="11.140625" style="18" customWidth="1"/>
    <col min="8199" max="8199" width="1.7109375" style="18" customWidth="1"/>
    <col min="8200" max="8200" width="11.5703125" style="18" customWidth="1"/>
    <col min="8201" max="8201" width="4.85546875" style="18" customWidth="1"/>
    <col min="8202" max="8202" width="3.28515625" style="18" customWidth="1"/>
    <col min="8203" max="8203" width="1.5703125" style="18" customWidth="1"/>
    <col min="8204" max="8204" width="1.7109375" style="18" customWidth="1"/>
    <col min="8205" max="8205" width="10.28515625" style="18" customWidth="1"/>
    <col min="8206" max="8206" width="0.5703125" style="18" customWidth="1"/>
    <col min="8207" max="8207" width="2.7109375" style="18" customWidth="1"/>
    <col min="8208" max="8208" width="1.5703125" style="18" customWidth="1"/>
    <col min="8209" max="8209" width="3.7109375" style="18" customWidth="1"/>
    <col min="8210" max="8210" width="4.42578125" style="18" customWidth="1"/>
    <col min="8211" max="8211" width="1.140625" style="18" customWidth="1"/>
    <col min="8212" max="8212" width="1.5703125" style="18" customWidth="1"/>
    <col min="8213" max="8213" width="0.140625" style="18" customWidth="1"/>
    <col min="8214" max="8214" width="1.42578125" style="18" customWidth="1"/>
    <col min="8215" max="8215" width="12.140625" style="18" customWidth="1"/>
    <col min="8216" max="8216" width="1.5703125" style="18" customWidth="1"/>
    <col min="8217" max="8217" width="0.140625" style="18" customWidth="1"/>
    <col min="8218" max="8218" width="4.5703125" style="18" customWidth="1"/>
    <col min="8219" max="8219" width="0.140625" style="18" customWidth="1"/>
    <col min="8220" max="8220" width="9" style="18" customWidth="1"/>
    <col min="8221" max="8221" width="3.5703125" style="18" customWidth="1"/>
    <col min="8222" max="8222" width="5.5703125" style="18" customWidth="1"/>
    <col min="8223" max="8223" width="9" style="18" customWidth="1"/>
    <col min="8224" max="8224" width="0.7109375" style="18" customWidth="1"/>
    <col min="8225" max="8225" width="15" style="18" customWidth="1"/>
    <col min="8226" max="8226" width="0.28515625" style="18" customWidth="1"/>
    <col min="8227" max="8227" width="15.28515625" style="18" customWidth="1"/>
    <col min="8228" max="8228" width="15.5703125" style="18" customWidth="1"/>
    <col min="8229" max="8229" width="1.85546875" style="18" customWidth="1"/>
    <col min="8230" max="8448" width="9.140625" style="18"/>
    <col min="8449" max="8449" width="2.28515625" style="18" customWidth="1"/>
    <col min="8450" max="8450" width="1.85546875" style="18" customWidth="1"/>
    <col min="8451" max="8451" width="2.28515625" style="18" customWidth="1"/>
    <col min="8452" max="8452" width="13.140625" style="18" customWidth="1"/>
    <col min="8453" max="8453" width="1.42578125" style="18" customWidth="1"/>
    <col min="8454" max="8454" width="11.140625" style="18" customWidth="1"/>
    <col min="8455" max="8455" width="1.7109375" style="18" customWidth="1"/>
    <col min="8456" max="8456" width="11.5703125" style="18" customWidth="1"/>
    <col min="8457" max="8457" width="4.85546875" style="18" customWidth="1"/>
    <col min="8458" max="8458" width="3.28515625" style="18" customWidth="1"/>
    <col min="8459" max="8459" width="1.5703125" style="18" customWidth="1"/>
    <col min="8460" max="8460" width="1.7109375" style="18" customWidth="1"/>
    <col min="8461" max="8461" width="10.28515625" style="18" customWidth="1"/>
    <col min="8462" max="8462" width="0.5703125" style="18" customWidth="1"/>
    <col min="8463" max="8463" width="2.7109375" style="18" customWidth="1"/>
    <col min="8464" max="8464" width="1.5703125" style="18" customWidth="1"/>
    <col min="8465" max="8465" width="3.7109375" style="18" customWidth="1"/>
    <col min="8466" max="8466" width="4.42578125" style="18" customWidth="1"/>
    <col min="8467" max="8467" width="1.140625" style="18" customWidth="1"/>
    <col min="8468" max="8468" width="1.5703125" style="18" customWidth="1"/>
    <col min="8469" max="8469" width="0.140625" style="18" customWidth="1"/>
    <col min="8470" max="8470" width="1.42578125" style="18" customWidth="1"/>
    <col min="8471" max="8471" width="12.140625" style="18" customWidth="1"/>
    <col min="8472" max="8472" width="1.5703125" style="18" customWidth="1"/>
    <col min="8473" max="8473" width="0.140625" style="18" customWidth="1"/>
    <col min="8474" max="8474" width="4.5703125" style="18" customWidth="1"/>
    <col min="8475" max="8475" width="0.140625" style="18" customWidth="1"/>
    <col min="8476" max="8476" width="9" style="18" customWidth="1"/>
    <col min="8477" max="8477" width="3.5703125" style="18" customWidth="1"/>
    <col min="8478" max="8478" width="5.5703125" style="18" customWidth="1"/>
    <col min="8479" max="8479" width="9" style="18" customWidth="1"/>
    <col min="8480" max="8480" width="0.7109375" style="18" customWidth="1"/>
    <col min="8481" max="8481" width="15" style="18" customWidth="1"/>
    <col min="8482" max="8482" width="0.28515625" style="18" customWidth="1"/>
    <col min="8483" max="8483" width="15.28515625" style="18" customWidth="1"/>
    <col min="8484" max="8484" width="15.5703125" style="18" customWidth="1"/>
    <col min="8485" max="8485" width="1.85546875" style="18" customWidth="1"/>
    <col min="8486" max="8704" width="9.140625" style="18"/>
    <col min="8705" max="8705" width="2.28515625" style="18" customWidth="1"/>
    <col min="8706" max="8706" width="1.85546875" style="18" customWidth="1"/>
    <col min="8707" max="8707" width="2.28515625" style="18" customWidth="1"/>
    <col min="8708" max="8708" width="13.140625" style="18" customWidth="1"/>
    <col min="8709" max="8709" width="1.42578125" style="18" customWidth="1"/>
    <col min="8710" max="8710" width="11.140625" style="18" customWidth="1"/>
    <col min="8711" max="8711" width="1.7109375" style="18" customWidth="1"/>
    <col min="8712" max="8712" width="11.5703125" style="18" customWidth="1"/>
    <col min="8713" max="8713" width="4.85546875" style="18" customWidth="1"/>
    <col min="8714" max="8714" width="3.28515625" style="18" customWidth="1"/>
    <col min="8715" max="8715" width="1.5703125" style="18" customWidth="1"/>
    <col min="8716" max="8716" width="1.7109375" style="18" customWidth="1"/>
    <col min="8717" max="8717" width="10.28515625" style="18" customWidth="1"/>
    <col min="8718" max="8718" width="0.5703125" style="18" customWidth="1"/>
    <col min="8719" max="8719" width="2.7109375" style="18" customWidth="1"/>
    <col min="8720" max="8720" width="1.5703125" style="18" customWidth="1"/>
    <col min="8721" max="8721" width="3.7109375" style="18" customWidth="1"/>
    <col min="8722" max="8722" width="4.42578125" style="18" customWidth="1"/>
    <col min="8723" max="8723" width="1.140625" style="18" customWidth="1"/>
    <col min="8724" max="8724" width="1.5703125" style="18" customWidth="1"/>
    <col min="8725" max="8725" width="0.140625" style="18" customWidth="1"/>
    <col min="8726" max="8726" width="1.42578125" style="18" customWidth="1"/>
    <col min="8727" max="8727" width="12.140625" style="18" customWidth="1"/>
    <col min="8728" max="8728" width="1.5703125" style="18" customWidth="1"/>
    <col min="8729" max="8729" width="0.140625" style="18" customWidth="1"/>
    <col min="8730" max="8730" width="4.5703125" style="18" customWidth="1"/>
    <col min="8731" max="8731" width="0.140625" style="18" customWidth="1"/>
    <col min="8732" max="8732" width="9" style="18" customWidth="1"/>
    <col min="8733" max="8733" width="3.5703125" style="18" customWidth="1"/>
    <col min="8734" max="8734" width="5.5703125" style="18" customWidth="1"/>
    <col min="8735" max="8735" width="9" style="18" customWidth="1"/>
    <col min="8736" max="8736" width="0.7109375" style="18" customWidth="1"/>
    <col min="8737" max="8737" width="15" style="18" customWidth="1"/>
    <col min="8738" max="8738" width="0.28515625" style="18" customWidth="1"/>
    <col min="8739" max="8739" width="15.28515625" style="18" customWidth="1"/>
    <col min="8740" max="8740" width="15.5703125" style="18" customWidth="1"/>
    <col min="8741" max="8741" width="1.85546875" style="18" customWidth="1"/>
    <col min="8742" max="8960" width="9.140625" style="18"/>
    <col min="8961" max="8961" width="2.28515625" style="18" customWidth="1"/>
    <col min="8962" max="8962" width="1.85546875" style="18" customWidth="1"/>
    <col min="8963" max="8963" width="2.28515625" style="18" customWidth="1"/>
    <col min="8964" max="8964" width="13.140625" style="18" customWidth="1"/>
    <col min="8965" max="8965" width="1.42578125" style="18" customWidth="1"/>
    <col min="8966" max="8966" width="11.140625" style="18" customWidth="1"/>
    <col min="8967" max="8967" width="1.7109375" style="18" customWidth="1"/>
    <col min="8968" max="8968" width="11.5703125" style="18" customWidth="1"/>
    <col min="8969" max="8969" width="4.85546875" style="18" customWidth="1"/>
    <col min="8970" max="8970" width="3.28515625" style="18" customWidth="1"/>
    <col min="8971" max="8971" width="1.5703125" style="18" customWidth="1"/>
    <col min="8972" max="8972" width="1.7109375" style="18" customWidth="1"/>
    <col min="8973" max="8973" width="10.28515625" style="18" customWidth="1"/>
    <col min="8974" max="8974" width="0.5703125" style="18" customWidth="1"/>
    <col min="8975" max="8975" width="2.7109375" style="18" customWidth="1"/>
    <col min="8976" max="8976" width="1.5703125" style="18" customWidth="1"/>
    <col min="8977" max="8977" width="3.7109375" style="18" customWidth="1"/>
    <col min="8978" max="8978" width="4.42578125" style="18" customWidth="1"/>
    <col min="8979" max="8979" width="1.140625" style="18" customWidth="1"/>
    <col min="8980" max="8980" width="1.5703125" style="18" customWidth="1"/>
    <col min="8981" max="8981" width="0.140625" style="18" customWidth="1"/>
    <col min="8982" max="8982" width="1.42578125" style="18" customWidth="1"/>
    <col min="8983" max="8983" width="12.140625" style="18" customWidth="1"/>
    <col min="8984" max="8984" width="1.5703125" style="18" customWidth="1"/>
    <col min="8985" max="8985" width="0.140625" style="18" customWidth="1"/>
    <col min="8986" max="8986" width="4.5703125" style="18" customWidth="1"/>
    <col min="8987" max="8987" width="0.140625" style="18" customWidth="1"/>
    <col min="8988" max="8988" width="9" style="18" customWidth="1"/>
    <col min="8989" max="8989" width="3.5703125" style="18" customWidth="1"/>
    <col min="8990" max="8990" width="5.5703125" style="18" customWidth="1"/>
    <col min="8991" max="8991" width="9" style="18" customWidth="1"/>
    <col min="8992" max="8992" width="0.7109375" style="18" customWidth="1"/>
    <col min="8993" max="8993" width="15" style="18" customWidth="1"/>
    <col min="8994" max="8994" width="0.28515625" style="18" customWidth="1"/>
    <col min="8995" max="8995" width="15.28515625" style="18" customWidth="1"/>
    <col min="8996" max="8996" width="15.5703125" style="18" customWidth="1"/>
    <col min="8997" max="8997" width="1.85546875" style="18" customWidth="1"/>
    <col min="8998" max="9216" width="9.140625" style="18"/>
    <col min="9217" max="9217" width="2.28515625" style="18" customWidth="1"/>
    <col min="9218" max="9218" width="1.85546875" style="18" customWidth="1"/>
    <col min="9219" max="9219" width="2.28515625" style="18" customWidth="1"/>
    <col min="9220" max="9220" width="13.140625" style="18" customWidth="1"/>
    <col min="9221" max="9221" width="1.42578125" style="18" customWidth="1"/>
    <col min="9222" max="9222" width="11.140625" style="18" customWidth="1"/>
    <col min="9223" max="9223" width="1.7109375" style="18" customWidth="1"/>
    <col min="9224" max="9224" width="11.5703125" style="18" customWidth="1"/>
    <col min="9225" max="9225" width="4.85546875" style="18" customWidth="1"/>
    <col min="9226" max="9226" width="3.28515625" style="18" customWidth="1"/>
    <col min="9227" max="9227" width="1.5703125" style="18" customWidth="1"/>
    <col min="9228" max="9228" width="1.7109375" style="18" customWidth="1"/>
    <col min="9229" max="9229" width="10.28515625" style="18" customWidth="1"/>
    <col min="9230" max="9230" width="0.5703125" style="18" customWidth="1"/>
    <col min="9231" max="9231" width="2.7109375" style="18" customWidth="1"/>
    <col min="9232" max="9232" width="1.5703125" style="18" customWidth="1"/>
    <col min="9233" max="9233" width="3.7109375" style="18" customWidth="1"/>
    <col min="9234" max="9234" width="4.42578125" style="18" customWidth="1"/>
    <col min="9235" max="9235" width="1.140625" style="18" customWidth="1"/>
    <col min="9236" max="9236" width="1.5703125" style="18" customWidth="1"/>
    <col min="9237" max="9237" width="0.140625" style="18" customWidth="1"/>
    <col min="9238" max="9238" width="1.42578125" style="18" customWidth="1"/>
    <col min="9239" max="9239" width="12.140625" style="18" customWidth="1"/>
    <col min="9240" max="9240" width="1.5703125" style="18" customWidth="1"/>
    <col min="9241" max="9241" width="0.140625" style="18" customWidth="1"/>
    <col min="9242" max="9242" width="4.5703125" style="18" customWidth="1"/>
    <col min="9243" max="9243" width="0.140625" style="18" customWidth="1"/>
    <col min="9244" max="9244" width="9" style="18" customWidth="1"/>
    <col min="9245" max="9245" width="3.5703125" style="18" customWidth="1"/>
    <col min="9246" max="9246" width="5.5703125" style="18" customWidth="1"/>
    <col min="9247" max="9247" width="9" style="18" customWidth="1"/>
    <col min="9248" max="9248" width="0.7109375" style="18" customWidth="1"/>
    <col min="9249" max="9249" width="15" style="18" customWidth="1"/>
    <col min="9250" max="9250" width="0.28515625" style="18" customWidth="1"/>
    <col min="9251" max="9251" width="15.28515625" style="18" customWidth="1"/>
    <col min="9252" max="9252" width="15.5703125" style="18" customWidth="1"/>
    <col min="9253" max="9253" width="1.85546875" style="18" customWidth="1"/>
    <col min="9254" max="9472" width="9.140625" style="18"/>
    <col min="9473" max="9473" width="2.28515625" style="18" customWidth="1"/>
    <col min="9474" max="9474" width="1.85546875" style="18" customWidth="1"/>
    <col min="9475" max="9475" width="2.28515625" style="18" customWidth="1"/>
    <col min="9476" max="9476" width="13.140625" style="18" customWidth="1"/>
    <col min="9477" max="9477" width="1.42578125" style="18" customWidth="1"/>
    <col min="9478" max="9478" width="11.140625" style="18" customWidth="1"/>
    <col min="9479" max="9479" width="1.7109375" style="18" customWidth="1"/>
    <col min="9480" max="9480" width="11.5703125" style="18" customWidth="1"/>
    <col min="9481" max="9481" width="4.85546875" style="18" customWidth="1"/>
    <col min="9482" max="9482" width="3.28515625" style="18" customWidth="1"/>
    <col min="9483" max="9483" width="1.5703125" style="18" customWidth="1"/>
    <col min="9484" max="9484" width="1.7109375" style="18" customWidth="1"/>
    <col min="9485" max="9485" width="10.28515625" style="18" customWidth="1"/>
    <col min="9486" max="9486" width="0.5703125" style="18" customWidth="1"/>
    <col min="9487" max="9487" width="2.7109375" style="18" customWidth="1"/>
    <col min="9488" max="9488" width="1.5703125" style="18" customWidth="1"/>
    <col min="9489" max="9489" width="3.7109375" style="18" customWidth="1"/>
    <col min="9490" max="9490" width="4.42578125" style="18" customWidth="1"/>
    <col min="9491" max="9491" width="1.140625" style="18" customWidth="1"/>
    <col min="9492" max="9492" width="1.5703125" style="18" customWidth="1"/>
    <col min="9493" max="9493" width="0.140625" style="18" customWidth="1"/>
    <col min="9494" max="9494" width="1.42578125" style="18" customWidth="1"/>
    <col min="9495" max="9495" width="12.140625" style="18" customWidth="1"/>
    <col min="9496" max="9496" width="1.5703125" style="18" customWidth="1"/>
    <col min="9497" max="9497" width="0.140625" style="18" customWidth="1"/>
    <col min="9498" max="9498" width="4.5703125" style="18" customWidth="1"/>
    <col min="9499" max="9499" width="0.140625" style="18" customWidth="1"/>
    <col min="9500" max="9500" width="9" style="18" customWidth="1"/>
    <col min="9501" max="9501" width="3.5703125" style="18" customWidth="1"/>
    <col min="9502" max="9502" width="5.5703125" style="18" customWidth="1"/>
    <col min="9503" max="9503" width="9" style="18" customWidth="1"/>
    <col min="9504" max="9504" width="0.7109375" style="18" customWidth="1"/>
    <col min="9505" max="9505" width="15" style="18" customWidth="1"/>
    <col min="9506" max="9506" width="0.28515625" style="18" customWidth="1"/>
    <col min="9507" max="9507" width="15.28515625" style="18" customWidth="1"/>
    <col min="9508" max="9508" width="15.5703125" style="18" customWidth="1"/>
    <col min="9509" max="9509" width="1.85546875" style="18" customWidth="1"/>
    <col min="9510" max="9728" width="9.140625" style="18"/>
    <col min="9729" max="9729" width="2.28515625" style="18" customWidth="1"/>
    <col min="9730" max="9730" width="1.85546875" style="18" customWidth="1"/>
    <col min="9731" max="9731" width="2.28515625" style="18" customWidth="1"/>
    <col min="9732" max="9732" width="13.140625" style="18" customWidth="1"/>
    <col min="9733" max="9733" width="1.42578125" style="18" customWidth="1"/>
    <col min="9734" max="9734" width="11.140625" style="18" customWidth="1"/>
    <col min="9735" max="9735" width="1.7109375" style="18" customWidth="1"/>
    <col min="9736" max="9736" width="11.5703125" style="18" customWidth="1"/>
    <col min="9737" max="9737" width="4.85546875" style="18" customWidth="1"/>
    <col min="9738" max="9738" width="3.28515625" style="18" customWidth="1"/>
    <col min="9739" max="9739" width="1.5703125" style="18" customWidth="1"/>
    <col min="9740" max="9740" width="1.7109375" style="18" customWidth="1"/>
    <col min="9741" max="9741" width="10.28515625" style="18" customWidth="1"/>
    <col min="9742" max="9742" width="0.5703125" style="18" customWidth="1"/>
    <col min="9743" max="9743" width="2.7109375" style="18" customWidth="1"/>
    <col min="9744" max="9744" width="1.5703125" style="18" customWidth="1"/>
    <col min="9745" max="9745" width="3.7109375" style="18" customWidth="1"/>
    <col min="9746" max="9746" width="4.42578125" style="18" customWidth="1"/>
    <col min="9747" max="9747" width="1.140625" style="18" customWidth="1"/>
    <col min="9748" max="9748" width="1.5703125" style="18" customWidth="1"/>
    <col min="9749" max="9749" width="0.140625" style="18" customWidth="1"/>
    <col min="9750" max="9750" width="1.42578125" style="18" customWidth="1"/>
    <col min="9751" max="9751" width="12.140625" style="18" customWidth="1"/>
    <col min="9752" max="9752" width="1.5703125" style="18" customWidth="1"/>
    <col min="9753" max="9753" width="0.140625" style="18" customWidth="1"/>
    <col min="9754" max="9754" width="4.5703125" style="18" customWidth="1"/>
    <col min="9755" max="9755" width="0.140625" style="18" customWidth="1"/>
    <col min="9756" max="9756" width="9" style="18" customWidth="1"/>
    <col min="9757" max="9757" width="3.5703125" style="18" customWidth="1"/>
    <col min="9758" max="9758" width="5.5703125" style="18" customWidth="1"/>
    <col min="9759" max="9759" width="9" style="18" customWidth="1"/>
    <col min="9760" max="9760" width="0.7109375" style="18" customWidth="1"/>
    <col min="9761" max="9761" width="15" style="18" customWidth="1"/>
    <col min="9762" max="9762" width="0.28515625" style="18" customWidth="1"/>
    <col min="9763" max="9763" width="15.28515625" style="18" customWidth="1"/>
    <col min="9764" max="9764" width="15.5703125" style="18" customWidth="1"/>
    <col min="9765" max="9765" width="1.85546875" style="18" customWidth="1"/>
    <col min="9766" max="9984" width="9.140625" style="18"/>
    <col min="9985" max="9985" width="2.28515625" style="18" customWidth="1"/>
    <col min="9986" max="9986" width="1.85546875" style="18" customWidth="1"/>
    <col min="9987" max="9987" width="2.28515625" style="18" customWidth="1"/>
    <col min="9988" max="9988" width="13.140625" style="18" customWidth="1"/>
    <col min="9989" max="9989" width="1.42578125" style="18" customWidth="1"/>
    <col min="9990" max="9990" width="11.140625" style="18" customWidth="1"/>
    <col min="9991" max="9991" width="1.7109375" style="18" customWidth="1"/>
    <col min="9992" max="9992" width="11.5703125" style="18" customWidth="1"/>
    <col min="9993" max="9993" width="4.85546875" style="18" customWidth="1"/>
    <col min="9994" max="9994" width="3.28515625" style="18" customWidth="1"/>
    <col min="9995" max="9995" width="1.5703125" style="18" customWidth="1"/>
    <col min="9996" max="9996" width="1.7109375" style="18" customWidth="1"/>
    <col min="9997" max="9997" width="10.28515625" style="18" customWidth="1"/>
    <col min="9998" max="9998" width="0.5703125" style="18" customWidth="1"/>
    <col min="9999" max="9999" width="2.7109375" style="18" customWidth="1"/>
    <col min="10000" max="10000" width="1.5703125" style="18" customWidth="1"/>
    <col min="10001" max="10001" width="3.7109375" style="18" customWidth="1"/>
    <col min="10002" max="10002" width="4.42578125" style="18" customWidth="1"/>
    <col min="10003" max="10003" width="1.140625" style="18" customWidth="1"/>
    <col min="10004" max="10004" width="1.5703125" style="18" customWidth="1"/>
    <col min="10005" max="10005" width="0.140625" style="18" customWidth="1"/>
    <col min="10006" max="10006" width="1.42578125" style="18" customWidth="1"/>
    <col min="10007" max="10007" width="12.140625" style="18" customWidth="1"/>
    <col min="10008" max="10008" width="1.5703125" style="18" customWidth="1"/>
    <col min="10009" max="10009" width="0.140625" style="18" customWidth="1"/>
    <col min="10010" max="10010" width="4.5703125" style="18" customWidth="1"/>
    <col min="10011" max="10011" width="0.140625" style="18" customWidth="1"/>
    <col min="10012" max="10012" width="9" style="18" customWidth="1"/>
    <col min="10013" max="10013" width="3.5703125" style="18" customWidth="1"/>
    <col min="10014" max="10014" width="5.5703125" style="18" customWidth="1"/>
    <col min="10015" max="10015" width="9" style="18" customWidth="1"/>
    <col min="10016" max="10016" width="0.7109375" style="18" customWidth="1"/>
    <col min="10017" max="10017" width="15" style="18" customWidth="1"/>
    <col min="10018" max="10018" width="0.28515625" style="18" customWidth="1"/>
    <col min="10019" max="10019" width="15.28515625" style="18" customWidth="1"/>
    <col min="10020" max="10020" width="15.5703125" style="18" customWidth="1"/>
    <col min="10021" max="10021" width="1.85546875" style="18" customWidth="1"/>
    <col min="10022" max="10240" width="9.140625" style="18"/>
    <col min="10241" max="10241" width="2.28515625" style="18" customWidth="1"/>
    <col min="10242" max="10242" width="1.85546875" style="18" customWidth="1"/>
    <col min="10243" max="10243" width="2.28515625" style="18" customWidth="1"/>
    <col min="10244" max="10244" width="13.140625" style="18" customWidth="1"/>
    <col min="10245" max="10245" width="1.42578125" style="18" customWidth="1"/>
    <col min="10246" max="10246" width="11.140625" style="18" customWidth="1"/>
    <col min="10247" max="10247" width="1.7109375" style="18" customWidth="1"/>
    <col min="10248" max="10248" width="11.5703125" style="18" customWidth="1"/>
    <col min="10249" max="10249" width="4.85546875" style="18" customWidth="1"/>
    <col min="10250" max="10250" width="3.28515625" style="18" customWidth="1"/>
    <col min="10251" max="10251" width="1.5703125" style="18" customWidth="1"/>
    <col min="10252" max="10252" width="1.7109375" style="18" customWidth="1"/>
    <col min="10253" max="10253" width="10.28515625" style="18" customWidth="1"/>
    <col min="10254" max="10254" width="0.5703125" style="18" customWidth="1"/>
    <col min="10255" max="10255" width="2.7109375" style="18" customWidth="1"/>
    <col min="10256" max="10256" width="1.5703125" style="18" customWidth="1"/>
    <col min="10257" max="10257" width="3.7109375" style="18" customWidth="1"/>
    <col min="10258" max="10258" width="4.42578125" style="18" customWidth="1"/>
    <col min="10259" max="10259" width="1.140625" style="18" customWidth="1"/>
    <col min="10260" max="10260" width="1.5703125" style="18" customWidth="1"/>
    <col min="10261" max="10261" width="0.140625" style="18" customWidth="1"/>
    <col min="10262" max="10262" width="1.42578125" style="18" customWidth="1"/>
    <col min="10263" max="10263" width="12.140625" style="18" customWidth="1"/>
    <col min="10264" max="10264" width="1.5703125" style="18" customWidth="1"/>
    <col min="10265" max="10265" width="0.140625" style="18" customWidth="1"/>
    <col min="10266" max="10266" width="4.5703125" style="18" customWidth="1"/>
    <col min="10267" max="10267" width="0.140625" style="18" customWidth="1"/>
    <col min="10268" max="10268" width="9" style="18" customWidth="1"/>
    <col min="10269" max="10269" width="3.5703125" style="18" customWidth="1"/>
    <col min="10270" max="10270" width="5.5703125" style="18" customWidth="1"/>
    <col min="10271" max="10271" width="9" style="18" customWidth="1"/>
    <col min="10272" max="10272" width="0.7109375" style="18" customWidth="1"/>
    <col min="10273" max="10273" width="15" style="18" customWidth="1"/>
    <col min="10274" max="10274" width="0.28515625" style="18" customWidth="1"/>
    <col min="10275" max="10275" width="15.28515625" style="18" customWidth="1"/>
    <col min="10276" max="10276" width="15.5703125" style="18" customWidth="1"/>
    <col min="10277" max="10277" width="1.85546875" style="18" customWidth="1"/>
    <col min="10278" max="10496" width="9.140625" style="18"/>
    <col min="10497" max="10497" width="2.28515625" style="18" customWidth="1"/>
    <col min="10498" max="10498" width="1.85546875" style="18" customWidth="1"/>
    <col min="10499" max="10499" width="2.28515625" style="18" customWidth="1"/>
    <col min="10500" max="10500" width="13.140625" style="18" customWidth="1"/>
    <col min="10501" max="10501" width="1.42578125" style="18" customWidth="1"/>
    <col min="10502" max="10502" width="11.140625" style="18" customWidth="1"/>
    <col min="10503" max="10503" width="1.7109375" style="18" customWidth="1"/>
    <col min="10504" max="10504" width="11.5703125" style="18" customWidth="1"/>
    <col min="10505" max="10505" width="4.85546875" style="18" customWidth="1"/>
    <col min="10506" max="10506" width="3.28515625" style="18" customWidth="1"/>
    <col min="10507" max="10507" width="1.5703125" style="18" customWidth="1"/>
    <col min="10508" max="10508" width="1.7109375" style="18" customWidth="1"/>
    <col min="10509" max="10509" width="10.28515625" style="18" customWidth="1"/>
    <col min="10510" max="10510" width="0.5703125" style="18" customWidth="1"/>
    <col min="10511" max="10511" width="2.7109375" style="18" customWidth="1"/>
    <col min="10512" max="10512" width="1.5703125" style="18" customWidth="1"/>
    <col min="10513" max="10513" width="3.7109375" style="18" customWidth="1"/>
    <col min="10514" max="10514" width="4.42578125" style="18" customWidth="1"/>
    <col min="10515" max="10515" width="1.140625" style="18" customWidth="1"/>
    <col min="10516" max="10516" width="1.5703125" style="18" customWidth="1"/>
    <col min="10517" max="10517" width="0.140625" style="18" customWidth="1"/>
    <col min="10518" max="10518" width="1.42578125" style="18" customWidth="1"/>
    <col min="10519" max="10519" width="12.140625" style="18" customWidth="1"/>
    <col min="10520" max="10520" width="1.5703125" style="18" customWidth="1"/>
    <col min="10521" max="10521" width="0.140625" style="18" customWidth="1"/>
    <col min="10522" max="10522" width="4.5703125" style="18" customWidth="1"/>
    <col min="10523" max="10523" width="0.140625" style="18" customWidth="1"/>
    <col min="10524" max="10524" width="9" style="18" customWidth="1"/>
    <col min="10525" max="10525" width="3.5703125" style="18" customWidth="1"/>
    <col min="10526" max="10526" width="5.5703125" style="18" customWidth="1"/>
    <col min="10527" max="10527" width="9" style="18" customWidth="1"/>
    <col min="10528" max="10528" width="0.7109375" style="18" customWidth="1"/>
    <col min="10529" max="10529" width="15" style="18" customWidth="1"/>
    <col min="10530" max="10530" width="0.28515625" style="18" customWidth="1"/>
    <col min="10531" max="10531" width="15.28515625" style="18" customWidth="1"/>
    <col min="10532" max="10532" width="15.5703125" style="18" customWidth="1"/>
    <col min="10533" max="10533" width="1.85546875" style="18" customWidth="1"/>
    <col min="10534" max="10752" width="9.140625" style="18"/>
    <col min="10753" max="10753" width="2.28515625" style="18" customWidth="1"/>
    <col min="10754" max="10754" width="1.85546875" style="18" customWidth="1"/>
    <col min="10755" max="10755" width="2.28515625" style="18" customWidth="1"/>
    <col min="10756" max="10756" width="13.140625" style="18" customWidth="1"/>
    <col min="10757" max="10757" width="1.42578125" style="18" customWidth="1"/>
    <col min="10758" max="10758" width="11.140625" style="18" customWidth="1"/>
    <col min="10759" max="10759" width="1.7109375" style="18" customWidth="1"/>
    <col min="10760" max="10760" width="11.5703125" style="18" customWidth="1"/>
    <col min="10761" max="10761" width="4.85546875" style="18" customWidth="1"/>
    <col min="10762" max="10762" width="3.28515625" style="18" customWidth="1"/>
    <col min="10763" max="10763" width="1.5703125" style="18" customWidth="1"/>
    <col min="10764" max="10764" width="1.7109375" style="18" customWidth="1"/>
    <col min="10765" max="10765" width="10.28515625" style="18" customWidth="1"/>
    <col min="10766" max="10766" width="0.5703125" style="18" customWidth="1"/>
    <col min="10767" max="10767" width="2.7109375" style="18" customWidth="1"/>
    <col min="10768" max="10768" width="1.5703125" style="18" customWidth="1"/>
    <col min="10769" max="10769" width="3.7109375" style="18" customWidth="1"/>
    <col min="10770" max="10770" width="4.42578125" style="18" customWidth="1"/>
    <col min="10771" max="10771" width="1.140625" style="18" customWidth="1"/>
    <col min="10772" max="10772" width="1.5703125" style="18" customWidth="1"/>
    <col min="10773" max="10773" width="0.140625" style="18" customWidth="1"/>
    <col min="10774" max="10774" width="1.42578125" style="18" customWidth="1"/>
    <col min="10775" max="10775" width="12.140625" style="18" customWidth="1"/>
    <col min="10776" max="10776" width="1.5703125" style="18" customWidth="1"/>
    <col min="10777" max="10777" width="0.140625" style="18" customWidth="1"/>
    <col min="10778" max="10778" width="4.5703125" style="18" customWidth="1"/>
    <col min="10779" max="10779" width="0.140625" style="18" customWidth="1"/>
    <col min="10780" max="10780" width="9" style="18" customWidth="1"/>
    <col min="10781" max="10781" width="3.5703125" style="18" customWidth="1"/>
    <col min="10782" max="10782" width="5.5703125" style="18" customWidth="1"/>
    <col min="10783" max="10783" width="9" style="18" customWidth="1"/>
    <col min="10784" max="10784" width="0.7109375" style="18" customWidth="1"/>
    <col min="10785" max="10785" width="15" style="18" customWidth="1"/>
    <col min="10786" max="10786" width="0.28515625" style="18" customWidth="1"/>
    <col min="10787" max="10787" width="15.28515625" style="18" customWidth="1"/>
    <col min="10788" max="10788" width="15.5703125" style="18" customWidth="1"/>
    <col min="10789" max="10789" width="1.85546875" style="18" customWidth="1"/>
    <col min="10790" max="11008" width="9.140625" style="18"/>
    <col min="11009" max="11009" width="2.28515625" style="18" customWidth="1"/>
    <col min="11010" max="11010" width="1.85546875" style="18" customWidth="1"/>
    <col min="11011" max="11011" width="2.28515625" style="18" customWidth="1"/>
    <col min="11012" max="11012" width="13.140625" style="18" customWidth="1"/>
    <col min="11013" max="11013" width="1.42578125" style="18" customWidth="1"/>
    <col min="11014" max="11014" width="11.140625" style="18" customWidth="1"/>
    <col min="11015" max="11015" width="1.7109375" style="18" customWidth="1"/>
    <col min="11016" max="11016" width="11.5703125" style="18" customWidth="1"/>
    <col min="11017" max="11017" width="4.85546875" style="18" customWidth="1"/>
    <col min="11018" max="11018" width="3.28515625" style="18" customWidth="1"/>
    <col min="11019" max="11019" width="1.5703125" style="18" customWidth="1"/>
    <col min="11020" max="11020" width="1.7109375" style="18" customWidth="1"/>
    <col min="11021" max="11021" width="10.28515625" style="18" customWidth="1"/>
    <col min="11022" max="11022" width="0.5703125" style="18" customWidth="1"/>
    <col min="11023" max="11023" width="2.7109375" style="18" customWidth="1"/>
    <col min="11024" max="11024" width="1.5703125" style="18" customWidth="1"/>
    <col min="11025" max="11025" width="3.7109375" style="18" customWidth="1"/>
    <col min="11026" max="11026" width="4.42578125" style="18" customWidth="1"/>
    <col min="11027" max="11027" width="1.140625" style="18" customWidth="1"/>
    <col min="11028" max="11028" width="1.5703125" style="18" customWidth="1"/>
    <col min="11029" max="11029" width="0.140625" style="18" customWidth="1"/>
    <col min="11030" max="11030" width="1.42578125" style="18" customWidth="1"/>
    <col min="11031" max="11031" width="12.140625" style="18" customWidth="1"/>
    <col min="11032" max="11032" width="1.5703125" style="18" customWidth="1"/>
    <col min="11033" max="11033" width="0.140625" style="18" customWidth="1"/>
    <col min="11034" max="11034" width="4.5703125" style="18" customWidth="1"/>
    <col min="11035" max="11035" width="0.140625" style="18" customWidth="1"/>
    <col min="11036" max="11036" width="9" style="18" customWidth="1"/>
    <col min="11037" max="11037" width="3.5703125" style="18" customWidth="1"/>
    <col min="11038" max="11038" width="5.5703125" style="18" customWidth="1"/>
    <col min="11039" max="11039" width="9" style="18" customWidth="1"/>
    <col min="11040" max="11040" width="0.7109375" style="18" customWidth="1"/>
    <col min="11041" max="11041" width="15" style="18" customWidth="1"/>
    <col min="11042" max="11042" width="0.28515625" style="18" customWidth="1"/>
    <col min="11043" max="11043" width="15.28515625" style="18" customWidth="1"/>
    <col min="11044" max="11044" width="15.5703125" style="18" customWidth="1"/>
    <col min="11045" max="11045" width="1.85546875" style="18" customWidth="1"/>
    <col min="11046" max="11264" width="9.140625" style="18"/>
    <col min="11265" max="11265" width="2.28515625" style="18" customWidth="1"/>
    <col min="11266" max="11266" width="1.85546875" style="18" customWidth="1"/>
    <col min="11267" max="11267" width="2.28515625" style="18" customWidth="1"/>
    <col min="11268" max="11268" width="13.140625" style="18" customWidth="1"/>
    <col min="11269" max="11269" width="1.42578125" style="18" customWidth="1"/>
    <col min="11270" max="11270" width="11.140625" style="18" customWidth="1"/>
    <col min="11271" max="11271" width="1.7109375" style="18" customWidth="1"/>
    <col min="11272" max="11272" width="11.5703125" style="18" customWidth="1"/>
    <col min="11273" max="11273" width="4.85546875" style="18" customWidth="1"/>
    <col min="11274" max="11274" width="3.28515625" style="18" customWidth="1"/>
    <col min="11275" max="11275" width="1.5703125" style="18" customWidth="1"/>
    <col min="11276" max="11276" width="1.7109375" style="18" customWidth="1"/>
    <col min="11277" max="11277" width="10.28515625" style="18" customWidth="1"/>
    <col min="11278" max="11278" width="0.5703125" style="18" customWidth="1"/>
    <col min="11279" max="11279" width="2.7109375" style="18" customWidth="1"/>
    <col min="11280" max="11280" width="1.5703125" style="18" customWidth="1"/>
    <col min="11281" max="11281" width="3.7109375" style="18" customWidth="1"/>
    <col min="11282" max="11282" width="4.42578125" style="18" customWidth="1"/>
    <col min="11283" max="11283" width="1.140625" style="18" customWidth="1"/>
    <col min="11284" max="11284" width="1.5703125" style="18" customWidth="1"/>
    <col min="11285" max="11285" width="0.140625" style="18" customWidth="1"/>
    <col min="11286" max="11286" width="1.42578125" style="18" customWidth="1"/>
    <col min="11287" max="11287" width="12.140625" style="18" customWidth="1"/>
    <col min="11288" max="11288" width="1.5703125" style="18" customWidth="1"/>
    <col min="11289" max="11289" width="0.140625" style="18" customWidth="1"/>
    <col min="11290" max="11290" width="4.5703125" style="18" customWidth="1"/>
    <col min="11291" max="11291" width="0.140625" style="18" customWidth="1"/>
    <col min="11292" max="11292" width="9" style="18" customWidth="1"/>
    <col min="11293" max="11293" width="3.5703125" style="18" customWidth="1"/>
    <col min="11294" max="11294" width="5.5703125" style="18" customWidth="1"/>
    <col min="11295" max="11295" width="9" style="18" customWidth="1"/>
    <col min="11296" max="11296" width="0.7109375" style="18" customWidth="1"/>
    <col min="11297" max="11297" width="15" style="18" customWidth="1"/>
    <col min="11298" max="11298" width="0.28515625" style="18" customWidth="1"/>
    <col min="11299" max="11299" width="15.28515625" style="18" customWidth="1"/>
    <col min="11300" max="11300" width="15.5703125" style="18" customWidth="1"/>
    <col min="11301" max="11301" width="1.85546875" style="18" customWidth="1"/>
    <col min="11302" max="11520" width="9.140625" style="18"/>
    <col min="11521" max="11521" width="2.28515625" style="18" customWidth="1"/>
    <col min="11522" max="11522" width="1.85546875" style="18" customWidth="1"/>
    <col min="11523" max="11523" width="2.28515625" style="18" customWidth="1"/>
    <col min="11524" max="11524" width="13.140625" style="18" customWidth="1"/>
    <col min="11525" max="11525" width="1.42578125" style="18" customWidth="1"/>
    <col min="11526" max="11526" width="11.140625" style="18" customWidth="1"/>
    <col min="11527" max="11527" width="1.7109375" style="18" customWidth="1"/>
    <col min="11528" max="11528" width="11.5703125" style="18" customWidth="1"/>
    <col min="11529" max="11529" width="4.85546875" style="18" customWidth="1"/>
    <col min="11530" max="11530" width="3.28515625" style="18" customWidth="1"/>
    <col min="11531" max="11531" width="1.5703125" style="18" customWidth="1"/>
    <col min="11532" max="11532" width="1.7109375" style="18" customWidth="1"/>
    <col min="11533" max="11533" width="10.28515625" style="18" customWidth="1"/>
    <col min="11534" max="11534" width="0.5703125" style="18" customWidth="1"/>
    <col min="11535" max="11535" width="2.7109375" style="18" customWidth="1"/>
    <col min="11536" max="11536" width="1.5703125" style="18" customWidth="1"/>
    <col min="11537" max="11537" width="3.7109375" style="18" customWidth="1"/>
    <col min="11538" max="11538" width="4.42578125" style="18" customWidth="1"/>
    <col min="11539" max="11539" width="1.140625" style="18" customWidth="1"/>
    <col min="11540" max="11540" width="1.5703125" style="18" customWidth="1"/>
    <col min="11541" max="11541" width="0.140625" style="18" customWidth="1"/>
    <col min="11542" max="11542" width="1.42578125" style="18" customWidth="1"/>
    <col min="11543" max="11543" width="12.140625" style="18" customWidth="1"/>
    <col min="11544" max="11544" width="1.5703125" style="18" customWidth="1"/>
    <col min="11545" max="11545" width="0.140625" style="18" customWidth="1"/>
    <col min="11546" max="11546" width="4.5703125" style="18" customWidth="1"/>
    <col min="11547" max="11547" width="0.140625" style="18" customWidth="1"/>
    <col min="11548" max="11548" width="9" style="18" customWidth="1"/>
    <col min="11549" max="11549" width="3.5703125" style="18" customWidth="1"/>
    <col min="11550" max="11550" width="5.5703125" style="18" customWidth="1"/>
    <col min="11551" max="11551" width="9" style="18" customWidth="1"/>
    <col min="11552" max="11552" width="0.7109375" style="18" customWidth="1"/>
    <col min="11553" max="11553" width="15" style="18" customWidth="1"/>
    <col min="11554" max="11554" width="0.28515625" style="18" customWidth="1"/>
    <col min="11555" max="11555" width="15.28515625" style="18" customWidth="1"/>
    <col min="11556" max="11556" width="15.5703125" style="18" customWidth="1"/>
    <col min="11557" max="11557" width="1.85546875" style="18" customWidth="1"/>
    <col min="11558" max="11776" width="9.140625" style="18"/>
    <col min="11777" max="11777" width="2.28515625" style="18" customWidth="1"/>
    <col min="11778" max="11778" width="1.85546875" style="18" customWidth="1"/>
    <col min="11779" max="11779" width="2.28515625" style="18" customWidth="1"/>
    <col min="11780" max="11780" width="13.140625" style="18" customWidth="1"/>
    <col min="11781" max="11781" width="1.42578125" style="18" customWidth="1"/>
    <col min="11782" max="11782" width="11.140625" style="18" customWidth="1"/>
    <col min="11783" max="11783" width="1.7109375" style="18" customWidth="1"/>
    <col min="11784" max="11784" width="11.5703125" style="18" customWidth="1"/>
    <col min="11785" max="11785" width="4.85546875" style="18" customWidth="1"/>
    <col min="11786" max="11786" width="3.28515625" style="18" customWidth="1"/>
    <col min="11787" max="11787" width="1.5703125" style="18" customWidth="1"/>
    <col min="11788" max="11788" width="1.7109375" style="18" customWidth="1"/>
    <col min="11789" max="11789" width="10.28515625" style="18" customWidth="1"/>
    <col min="11790" max="11790" width="0.5703125" style="18" customWidth="1"/>
    <col min="11791" max="11791" width="2.7109375" style="18" customWidth="1"/>
    <col min="11792" max="11792" width="1.5703125" style="18" customWidth="1"/>
    <col min="11793" max="11793" width="3.7109375" style="18" customWidth="1"/>
    <col min="11794" max="11794" width="4.42578125" style="18" customWidth="1"/>
    <col min="11795" max="11795" width="1.140625" style="18" customWidth="1"/>
    <col min="11796" max="11796" width="1.5703125" style="18" customWidth="1"/>
    <col min="11797" max="11797" width="0.140625" style="18" customWidth="1"/>
    <col min="11798" max="11798" width="1.42578125" style="18" customWidth="1"/>
    <col min="11799" max="11799" width="12.140625" style="18" customWidth="1"/>
    <col min="11800" max="11800" width="1.5703125" style="18" customWidth="1"/>
    <col min="11801" max="11801" width="0.140625" style="18" customWidth="1"/>
    <col min="11802" max="11802" width="4.5703125" style="18" customWidth="1"/>
    <col min="11803" max="11803" width="0.140625" style="18" customWidth="1"/>
    <col min="11804" max="11804" width="9" style="18" customWidth="1"/>
    <col min="11805" max="11805" width="3.5703125" style="18" customWidth="1"/>
    <col min="11806" max="11806" width="5.5703125" style="18" customWidth="1"/>
    <col min="11807" max="11807" width="9" style="18" customWidth="1"/>
    <col min="11808" max="11808" width="0.7109375" style="18" customWidth="1"/>
    <col min="11809" max="11809" width="15" style="18" customWidth="1"/>
    <col min="11810" max="11810" width="0.28515625" style="18" customWidth="1"/>
    <col min="11811" max="11811" width="15.28515625" style="18" customWidth="1"/>
    <col min="11812" max="11812" width="15.5703125" style="18" customWidth="1"/>
    <col min="11813" max="11813" width="1.85546875" style="18" customWidth="1"/>
    <col min="11814" max="12032" width="9.140625" style="18"/>
    <col min="12033" max="12033" width="2.28515625" style="18" customWidth="1"/>
    <col min="12034" max="12034" width="1.85546875" style="18" customWidth="1"/>
    <col min="12035" max="12035" width="2.28515625" style="18" customWidth="1"/>
    <col min="12036" max="12036" width="13.140625" style="18" customWidth="1"/>
    <col min="12037" max="12037" width="1.42578125" style="18" customWidth="1"/>
    <col min="12038" max="12038" width="11.140625" style="18" customWidth="1"/>
    <col min="12039" max="12039" width="1.7109375" style="18" customWidth="1"/>
    <col min="12040" max="12040" width="11.5703125" style="18" customWidth="1"/>
    <col min="12041" max="12041" width="4.85546875" style="18" customWidth="1"/>
    <col min="12042" max="12042" width="3.28515625" style="18" customWidth="1"/>
    <col min="12043" max="12043" width="1.5703125" style="18" customWidth="1"/>
    <col min="12044" max="12044" width="1.7109375" style="18" customWidth="1"/>
    <col min="12045" max="12045" width="10.28515625" style="18" customWidth="1"/>
    <col min="12046" max="12046" width="0.5703125" style="18" customWidth="1"/>
    <col min="12047" max="12047" width="2.7109375" style="18" customWidth="1"/>
    <col min="12048" max="12048" width="1.5703125" style="18" customWidth="1"/>
    <col min="12049" max="12049" width="3.7109375" style="18" customWidth="1"/>
    <col min="12050" max="12050" width="4.42578125" style="18" customWidth="1"/>
    <col min="12051" max="12051" width="1.140625" style="18" customWidth="1"/>
    <col min="12052" max="12052" width="1.5703125" style="18" customWidth="1"/>
    <col min="12053" max="12053" width="0.140625" style="18" customWidth="1"/>
    <col min="12054" max="12054" width="1.42578125" style="18" customWidth="1"/>
    <col min="12055" max="12055" width="12.140625" style="18" customWidth="1"/>
    <col min="12056" max="12056" width="1.5703125" style="18" customWidth="1"/>
    <col min="12057" max="12057" width="0.140625" style="18" customWidth="1"/>
    <col min="12058" max="12058" width="4.5703125" style="18" customWidth="1"/>
    <col min="12059" max="12059" width="0.140625" style="18" customWidth="1"/>
    <col min="12060" max="12060" width="9" style="18" customWidth="1"/>
    <col min="12061" max="12061" width="3.5703125" style="18" customWidth="1"/>
    <col min="12062" max="12062" width="5.5703125" style="18" customWidth="1"/>
    <col min="12063" max="12063" width="9" style="18" customWidth="1"/>
    <col min="12064" max="12064" width="0.7109375" style="18" customWidth="1"/>
    <col min="12065" max="12065" width="15" style="18" customWidth="1"/>
    <col min="12066" max="12066" width="0.28515625" style="18" customWidth="1"/>
    <col min="12067" max="12067" width="15.28515625" style="18" customWidth="1"/>
    <col min="12068" max="12068" width="15.5703125" style="18" customWidth="1"/>
    <col min="12069" max="12069" width="1.85546875" style="18" customWidth="1"/>
    <col min="12070" max="12288" width="9.140625" style="18"/>
    <col min="12289" max="12289" width="2.28515625" style="18" customWidth="1"/>
    <col min="12290" max="12290" width="1.85546875" style="18" customWidth="1"/>
    <col min="12291" max="12291" width="2.28515625" style="18" customWidth="1"/>
    <col min="12292" max="12292" width="13.140625" style="18" customWidth="1"/>
    <col min="12293" max="12293" width="1.42578125" style="18" customWidth="1"/>
    <col min="12294" max="12294" width="11.140625" style="18" customWidth="1"/>
    <col min="12295" max="12295" width="1.7109375" style="18" customWidth="1"/>
    <col min="12296" max="12296" width="11.5703125" style="18" customWidth="1"/>
    <col min="12297" max="12297" width="4.85546875" style="18" customWidth="1"/>
    <col min="12298" max="12298" width="3.28515625" style="18" customWidth="1"/>
    <col min="12299" max="12299" width="1.5703125" style="18" customWidth="1"/>
    <col min="12300" max="12300" width="1.7109375" style="18" customWidth="1"/>
    <col min="12301" max="12301" width="10.28515625" style="18" customWidth="1"/>
    <col min="12302" max="12302" width="0.5703125" style="18" customWidth="1"/>
    <col min="12303" max="12303" width="2.7109375" style="18" customWidth="1"/>
    <col min="12304" max="12304" width="1.5703125" style="18" customWidth="1"/>
    <col min="12305" max="12305" width="3.7109375" style="18" customWidth="1"/>
    <col min="12306" max="12306" width="4.42578125" style="18" customWidth="1"/>
    <col min="12307" max="12307" width="1.140625" style="18" customWidth="1"/>
    <col min="12308" max="12308" width="1.5703125" style="18" customWidth="1"/>
    <col min="12309" max="12309" width="0.140625" style="18" customWidth="1"/>
    <col min="12310" max="12310" width="1.42578125" style="18" customWidth="1"/>
    <col min="12311" max="12311" width="12.140625" style="18" customWidth="1"/>
    <col min="12312" max="12312" width="1.5703125" style="18" customWidth="1"/>
    <col min="12313" max="12313" width="0.140625" style="18" customWidth="1"/>
    <col min="12314" max="12314" width="4.5703125" style="18" customWidth="1"/>
    <col min="12315" max="12315" width="0.140625" style="18" customWidth="1"/>
    <col min="12316" max="12316" width="9" style="18" customWidth="1"/>
    <col min="12317" max="12317" width="3.5703125" style="18" customWidth="1"/>
    <col min="12318" max="12318" width="5.5703125" style="18" customWidth="1"/>
    <col min="12319" max="12319" width="9" style="18" customWidth="1"/>
    <col min="12320" max="12320" width="0.7109375" style="18" customWidth="1"/>
    <col min="12321" max="12321" width="15" style="18" customWidth="1"/>
    <col min="12322" max="12322" width="0.28515625" style="18" customWidth="1"/>
    <col min="12323" max="12323" width="15.28515625" style="18" customWidth="1"/>
    <col min="12324" max="12324" width="15.5703125" style="18" customWidth="1"/>
    <col min="12325" max="12325" width="1.85546875" style="18" customWidth="1"/>
    <col min="12326" max="12544" width="9.140625" style="18"/>
    <col min="12545" max="12545" width="2.28515625" style="18" customWidth="1"/>
    <col min="12546" max="12546" width="1.85546875" style="18" customWidth="1"/>
    <col min="12547" max="12547" width="2.28515625" style="18" customWidth="1"/>
    <col min="12548" max="12548" width="13.140625" style="18" customWidth="1"/>
    <col min="12549" max="12549" width="1.42578125" style="18" customWidth="1"/>
    <col min="12550" max="12550" width="11.140625" style="18" customWidth="1"/>
    <col min="12551" max="12551" width="1.7109375" style="18" customWidth="1"/>
    <col min="12552" max="12552" width="11.5703125" style="18" customWidth="1"/>
    <col min="12553" max="12553" width="4.85546875" style="18" customWidth="1"/>
    <col min="12554" max="12554" width="3.28515625" style="18" customWidth="1"/>
    <col min="12555" max="12555" width="1.5703125" style="18" customWidth="1"/>
    <col min="12556" max="12556" width="1.7109375" style="18" customWidth="1"/>
    <col min="12557" max="12557" width="10.28515625" style="18" customWidth="1"/>
    <col min="12558" max="12558" width="0.5703125" style="18" customWidth="1"/>
    <col min="12559" max="12559" width="2.7109375" style="18" customWidth="1"/>
    <col min="12560" max="12560" width="1.5703125" style="18" customWidth="1"/>
    <col min="12561" max="12561" width="3.7109375" style="18" customWidth="1"/>
    <col min="12562" max="12562" width="4.42578125" style="18" customWidth="1"/>
    <col min="12563" max="12563" width="1.140625" style="18" customWidth="1"/>
    <col min="12564" max="12564" width="1.5703125" style="18" customWidth="1"/>
    <col min="12565" max="12565" width="0.140625" style="18" customWidth="1"/>
    <col min="12566" max="12566" width="1.42578125" style="18" customWidth="1"/>
    <col min="12567" max="12567" width="12.140625" style="18" customWidth="1"/>
    <col min="12568" max="12568" width="1.5703125" style="18" customWidth="1"/>
    <col min="12569" max="12569" width="0.140625" style="18" customWidth="1"/>
    <col min="12570" max="12570" width="4.5703125" style="18" customWidth="1"/>
    <col min="12571" max="12571" width="0.140625" style="18" customWidth="1"/>
    <col min="12572" max="12572" width="9" style="18" customWidth="1"/>
    <col min="12573" max="12573" width="3.5703125" style="18" customWidth="1"/>
    <col min="12574" max="12574" width="5.5703125" style="18" customWidth="1"/>
    <col min="12575" max="12575" width="9" style="18" customWidth="1"/>
    <col min="12576" max="12576" width="0.7109375" style="18" customWidth="1"/>
    <col min="12577" max="12577" width="15" style="18" customWidth="1"/>
    <col min="12578" max="12578" width="0.28515625" style="18" customWidth="1"/>
    <col min="12579" max="12579" width="15.28515625" style="18" customWidth="1"/>
    <col min="12580" max="12580" width="15.5703125" style="18" customWidth="1"/>
    <col min="12581" max="12581" width="1.85546875" style="18" customWidth="1"/>
    <col min="12582" max="12800" width="9.140625" style="18"/>
    <col min="12801" max="12801" width="2.28515625" style="18" customWidth="1"/>
    <col min="12802" max="12802" width="1.85546875" style="18" customWidth="1"/>
    <col min="12803" max="12803" width="2.28515625" style="18" customWidth="1"/>
    <col min="12804" max="12804" width="13.140625" style="18" customWidth="1"/>
    <col min="12805" max="12805" width="1.42578125" style="18" customWidth="1"/>
    <col min="12806" max="12806" width="11.140625" style="18" customWidth="1"/>
    <col min="12807" max="12807" width="1.7109375" style="18" customWidth="1"/>
    <col min="12808" max="12808" width="11.5703125" style="18" customWidth="1"/>
    <col min="12809" max="12809" width="4.85546875" style="18" customWidth="1"/>
    <col min="12810" max="12810" width="3.28515625" style="18" customWidth="1"/>
    <col min="12811" max="12811" width="1.5703125" style="18" customWidth="1"/>
    <col min="12812" max="12812" width="1.7109375" style="18" customWidth="1"/>
    <col min="12813" max="12813" width="10.28515625" style="18" customWidth="1"/>
    <col min="12814" max="12814" width="0.5703125" style="18" customWidth="1"/>
    <col min="12815" max="12815" width="2.7109375" style="18" customWidth="1"/>
    <col min="12816" max="12816" width="1.5703125" style="18" customWidth="1"/>
    <col min="12817" max="12817" width="3.7109375" style="18" customWidth="1"/>
    <col min="12818" max="12818" width="4.42578125" style="18" customWidth="1"/>
    <col min="12819" max="12819" width="1.140625" style="18" customWidth="1"/>
    <col min="12820" max="12820" width="1.5703125" style="18" customWidth="1"/>
    <col min="12821" max="12821" width="0.140625" style="18" customWidth="1"/>
    <col min="12822" max="12822" width="1.42578125" style="18" customWidth="1"/>
    <col min="12823" max="12823" width="12.140625" style="18" customWidth="1"/>
    <col min="12824" max="12824" width="1.5703125" style="18" customWidth="1"/>
    <col min="12825" max="12825" width="0.140625" style="18" customWidth="1"/>
    <col min="12826" max="12826" width="4.5703125" style="18" customWidth="1"/>
    <col min="12827" max="12827" width="0.140625" style="18" customWidth="1"/>
    <col min="12828" max="12828" width="9" style="18" customWidth="1"/>
    <col min="12829" max="12829" width="3.5703125" style="18" customWidth="1"/>
    <col min="12830" max="12830" width="5.5703125" style="18" customWidth="1"/>
    <col min="12831" max="12831" width="9" style="18" customWidth="1"/>
    <col min="12832" max="12832" width="0.7109375" style="18" customWidth="1"/>
    <col min="12833" max="12833" width="15" style="18" customWidth="1"/>
    <col min="12834" max="12834" width="0.28515625" style="18" customWidth="1"/>
    <col min="12835" max="12835" width="15.28515625" style="18" customWidth="1"/>
    <col min="12836" max="12836" width="15.5703125" style="18" customWidth="1"/>
    <col min="12837" max="12837" width="1.85546875" style="18" customWidth="1"/>
    <col min="12838" max="13056" width="9.140625" style="18"/>
    <col min="13057" max="13057" width="2.28515625" style="18" customWidth="1"/>
    <col min="13058" max="13058" width="1.85546875" style="18" customWidth="1"/>
    <col min="13059" max="13059" width="2.28515625" style="18" customWidth="1"/>
    <col min="13060" max="13060" width="13.140625" style="18" customWidth="1"/>
    <col min="13061" max="13061" width="1.42578125" style="18" customWidth="1"/>
    <col min="13062" max="13062" width="11.140625" style="18" customWidth="1"/>
    <col min="13063" max="13063" width="1.7109375" style="18" customWidth="1"/>
    <col min="13064" max="13064" width="11.5703125" style="18" customWidth="1"/>
    <col min="13065" max="13065" width="4.85546875" style="18" customWidth="1"/>
    <col min="13066" max="13066" width="3.28515625" style="18" customWidth="1"/>
    <col min="13067" max="13067" width="1.5703125" style="18" customWidth="1"/>
    <col min="13068" max="13068" width="1.7109375" style="18" customWidth="1"/>
    <col min="13069" max="13069" width="10.28515625" style="18" customWidth="1"/>
    <col min="13070" max="13070" width="0.5703125" style="18" customWidth="1"/>
    <col min="13071" max="13071" width="2.7109375" style="18" customWidth="1"/>
    <col min="13072" max="13072" width="1.5703125" style="18" customWidth="1"/>
    <col min="13073" max="13073" width="3.7109375" style="18" customWidth="1"/>
    <col min="13074" max="13074" width="4.42578125" style="18" customWidth="1"/>
    <col min="13075" max="13075" width="1.140625" style="18" customWidth="1"/>
    <col min="13076" max="13076" width="1.5703125" style="18" customWidth="1"/>
    <col min="13077" max="13077" width="0.140625" style="18" customWidth="1"/>
    <col min="13078" max="13078" width="1.42578125" style="18" customWidth="1"/>
    <col min="13079" max="13079" width="12.140625" style="18" customWidth="1"/>
    <col min="13080" max="13080" width="1.5703125" style="18" customWidth="1"/>
    <col min="13081" max="13081" width="0.140625" style="18" customWidth="1"/>
    <col min="13082" max="13082" width="4.5703125" style="18" customWidth="1"/>
    <col min="13083" max="13083" width="0.140625" style="18" customWidth="1"/>
    <col min="13084" max="13084" width="9" style="18" customWidth="1"/>
    <col min="13085" max="13085" width="3.5703125" style="18" customWidth="1"/>
    <col min="13086" max="13086" width="5.5703125" style="18" customWidth="1"/>
    <col min="13087" max="13087" width="9" style="18" customWidth="1"/>
    <col min="13088" max="13088" width="0.7109375" style="18" customWidth="1"/>
    <col min="13089" max="13089" width="15" style="18" customWidth="1"/>
    <col min="13090" max="13090" width="0.28515625" style="18" customWidth="1"/>
    <col min="13091" max="13091" width="15.28515625" style="18" customWidth="1"/>
    <col min="13092" max="13092" width="15.5703125" style="18" customWidth="1"/>
    <col min="13093" max="13093" width="1.85546875" style="18" customWidth="1"/>
    <col min="13094" max="13312" width="9.140625" style="18"/>
    <col min="13313" max="13313" width="2.28515625" style="18" customWidth="1"/>
    <col min="13314" max="13314" width="1.85546875" style="18" customWidth="1"/>
    <col min="13315" max="13315" width="2.28515625" style="18" customWidth="1"/>
    <col min="13316" max="13316" width="13.140625" style="18" customWidth="1"/>
    <col min="13317" max="13317" width="1.42578125" style="18" customWidth="1"/>
    <col min="13318" max="13318" width="11.140625" style="18" customWidth="1"/>
    <col min="13319" max="13319" width="1.7109375" style="18" customWidth="1"/>
    <col min="13320" max="13320" width="11.5703125" style="18" customWidth="1"/>
    <col min="13321" max="13321" width="4.85546875" style="18" customWidth="1"/>
    <col min="13322" max="13322" width="3.28515625" style="18" customWidth="1"/>
    <col min="13323" max="13323" width="1.5703125" style="18" customWidth="1"/>
    <col min="13324" max="13324" width="1.7109375" style="18" customWidth="1"/>
    <col min="13325" max="13325" width="10.28515625" style="18" customWidth="1"/>
    <col min="13326" max="13326" width="0.5703125" style="18" customWidth="1"/>
    <col min="13327" max="13327" width="2.7109375" style="18" customWidth="1"/>
    <col min="13328" max="13328" width="1.5703125" style="18" customWidth="1"/>
    <col min="13329" max="13329" width="3.7109375" style="18" customWidth="1"/>
    <col min="13330" max="13330" width="4.42578125" style="18" customWidth="1"/>
    <col min="13331" max="13331" width="1.140625" style="18" customWidth="1"/>
    <col min="13332" max="13332" width="1.5703125" style="18" customWidth="1"/>
    <col min="13333" max="13333" width="0.140625" style="18" customWidth="1"/>
    <col min="13334" max="13334" width="1.42578125" style="18" customWidth="1"/>
    <col min="13335" max="13335" width="12.140625" style="18" customWidth="1"/>
    <col min="13336" max="13336" width="1.5703125" style="18" customWidth="1"/>
    <col min="13337" max="13337" width="0.140625" style="18" customWidth="1"/>
    <col min="13338" max="13338" width="4.5703125" style="18" customWidth="1"/>
    <col min="13339" max="13339" width="0.140625" style="18" customWidth="1"/>
    <col min="13340" max="13340" width="9" style="18" customWidth="1"/>
    <col min="13341" max="13341" width="3.5703125" style="18" customWidth="1"/>
    <col min="13342" max="13342" width="5.5703125" style="18" customWidth="1"/>
    <col min="13343" max="13343" width="9" style="18" customWidth="1"/>
    <col min="13344" max="13344" width="0.7109375" style="18" customWidth="1"/>
    <col min="13345" max="13345" width="15" style="18" customWidth="1"/>
    <col min="13346" max="13346" width="0.28515625" style="18" customWidth="1"/>
    <col min="13347" max="13347" width="15.28515625" style="18" customWidth="1"/>
    <col min="13348" max="13348" width="15.5703125" style="18" customWidth="1"/>
    <col min="13349" max="13349" width="1.85546875" style="18" customWidth="1"/>
    <col min="13350" max="13568" width="9.140625" style="18"/>
    <col min="13569" max="13569" width="2.28515625" style="18" customWidth="1"/>
    <col min="13570" max="13570" width="1.85546875" style="18" customWidth="1"/>
    <col min="13571" max="13571" width="2.28515625" style="18" customWidth="1"/>
    <col min="13572" max="13572" width="13.140625" style="18" customWidth="1"/>
    <col min="13573" max="13573" width="1.42578125" style="18" customWidth="1"/>
    <col min="13574" max="13574" width="11.140625" style="18" customWidth="1"/>
    <col min="13575" max="13575" width="1.7109375" style="18" customWidth="1"/>
    <col min="13576" max="13576" width="11.5703125" style="18" customWidth="1"/>
    <col min="13577" max="13577" width="4.85546875" style="18" customWidth="1"/>
    <col min="13578" max="13578" width="3.28515625" style="18" customWidth="1"/>
    <col min="13579" max="13579" width="1.5703125" style="18" customWidth="1"/>
    <col min="13580" max="13580" width="1.7109375" style="18" customWidth="1"/>
    <col min="13581" max="13581" width="10.28515625" style="18" customWidth="1"/>
    <col min="13582" max="13582" width="0.5703125" style="18" customWidth="1"/>
    <col min="13583" max="13583" width="2.7109375" style="18" customWidth="1"/>
    <col min="13584" max="13584" width="1.5703125" style="18" customWidth="1"/>
    <col min="13585" max="13585" width="3.7109375" style="18" customWidth="1"/>
    <col min="13586" max="13586" width="4.42578125" style="18" customWidth="1"/>
    <col min="13587" max="13587" width="1.140625" style="18" customWidth="1"/>
    <col min="13588" max="13588" width="1.5703125" style="18" customWidth="1"/>
    <col min="13589" max="13589" width="0.140625" style="18" customWidth="1"/>
    <col min="13590" max="13590" width="1.42578125" style="18" customWidth="1"/>
    <col min="13591" max="13591" width="12.140625" style="18" customWidth="1"/>
    <col min="13592" max="13592" width="1.5703125" style="18" customWidth="1"/>
    <col min="13593" max="13593" width="0.140625" style="18" customWidth="1"/>
    <col min="13594" max="13594" width="4.5703125" style="18" customWidth="1"/>
    <col min="13595" max="13595" width="0.140625" style="18" customWidth="1"/>
    <col min="13596" max="13596" width="9" style="18" customWidth="1"/>
    <col min="13597" max="13597" width="3.5703125" style="18" customWidth="1"/>
    <col min="13598" max="13598" width="5.5703125" style="18" customWidth="1"/>
    <col min="13599" max="13599" width="9" style="18" customWidth="1"/>
    <col min="13600" max="13600" width="0.7109375" style="18" customWidth="1"/>
    <col min="13601" max="13601" width="15" style="18" customWidth="1"/>
    <col min="13602" max="13602" width="0.28515625" style="18" customWidth="1"/>
    <col min="13603" max="13603" width="15.28515625" style="18" customWidth="1"/>
    <col min="13604" max="13604" width="15.5703125" style="18" customWidth="1"/>
    <col min="13605" max="13605" width="1.85546875" style="18" customWidth="1"/>
    <col min="13606" max="13824" width="9.140625" style="18"/>
    <col min="13825" max="13825" width="2.28515625" style="18" customWidth="1"/>
    <col min="13826" max="13826" width="1.85546875" style="18" customWidth="1"/>
    <col min="13827" max="13827" width="2.28515625" style="18" customWidth="1"/>
    <col min="13828" max="13828" width="13.140625" style="18" customWidth="1"/>
    <col min="13829" max="13829" width="1.42578125" style="18" customWidth="1"/>
    <col min="13830" max="13830" width="11.140625" style="18" customWidth="1"/>
    <col min="13831" max="13831" width="1.7109375" style="18" customWidth="1"/>
    <col min="13832" max="13832" width="11.5703125" style="18" customWidth="1"/>
    <col min="13833" max="13833" width="4.85546875" style="18" customWidth="1"/>
    <col min="13834" max="13834" width="3.28515625" style="18" customWidth="1"/>
    <col min="13835" max="13835" width="1.5703125" style="18" customWidth="1"/>
    <col min="13836" max="13836" width="1.7109375" style="18" customWidth="1"/>
    <col min="13837" max="13837" width="10.28515625" style="18" customWidth="1"/>
    <col min="13838" max="13838" width="0.5703125" style="18" customWidth="1"/>
    <col min="13839" max="13839" width="2.7109375" style="18" customWidth="1"/>
    <col min="13840" max="13840" width="1.5703125" style="18" customWidth="1"/>
    <col min="13841" max="13841" width="3.7109375" style="18" customWidth="1"/>
    <col min="13842" max="13842" width="4.42578125" style="18" customWidth="1"/>
    <col min="13843" max="13843" width="1.140625" style="18" customWidth="1"/>
    <col min="13844" max="13844" width="1.5703125" style="18" customWidth="1"/>
    <col min="13845" max="13845" width="0.140625" style="18" customWidth="1"/>
    <col min="13846" max="13846" width="1.42578125" style="18" customWidth="1"/>
    <col min="13847" max="13847" width="12.140625" style="18" customWidth="1"/>
    <col min="13848" max="13848" width="1.5703125" style="18" customWidth="1"/>
    <col min="13849" max="13849" width="0.140625" style="18" customWidth="1"/>
    <col min="13850" max="13850" width="4.5703125" style="18" customWidth="1"/>
    <col min="13851" max="13851" width="0.140625" style="18" customWidth="1"/>
    <col min="13852" max="13852" width="9" style="18" customWidth="1"/>
    <col min="13853" max="13853" width="3.5703125" style="18" customWidth="1"/>
    <col min="13854" max="13854" width="5.5703125" style="18" customWidth="1"/>
    <col min="13855" max="13855" width="9" style="18" customWidth="1"/>
    <col min="13856" max="13856" width="0.7109375" style="18" customWidth="1"/>
    <col min="13857" max="13857" width="15" style="18" customWidth="1"/>
    <col min="13858" max="13858" width="0.28515625" style="18" customWidth="1"/>
    <col min="13859" max="13859" width="15.28515625" style="18" customWidth="1"/>
    <col min="13860" max="13860" width="15.5703125" style="18" customWidth="1"/>
    <col min="13861" max="13861" width="1.85546875" style="18" customWidth="1"/>
    <col min="13862" max="14080" width="9.140625" style="18"/>
    <col min="14081" max="14081" width="2.28515625" style="18" customWidth="1"/>
    <col min="14082" max="14082" width="1.85546875" style="18" customWidth="1"/>
    <col min="14083" max="14083" width="2.28515625" style="18" customWidth="1"/>
    <col min="14084" max="14084" width="13.140625" style="18" customWidth="1"/>
    <col min="14085" max="14085" width="1.42578125" style="18" customWidth="1"/>
    <col min="14086" max="14086" width="11.140625" style="18" customWidth="1"/>
    <col min="14087" max="14087" width="1.7109375" style="18" customWidth="1"/>
    <col min="14088" max="14088" width="11.5703125" style="18" customWidth="1"/>
    <col min="14089" max="14089" width="4.85546875" style="18" customWidth="1"/>
    <col min="14090" max="14090" width="3.28515625" style="18" customWidth="1"/>
    <col min="14091" max="14091" width="1.5703125" style="18" customWidth="1"/>
    <col min="14092" max="14092" width="1.7109375" style="18" customWidth="1"/>
    <col min="14093" max="14093" width="10.28515625" style="18" customWidth="1"/>
    <col min="14094" max="14094" width="0.5703125" style="18" customWidth="1"/>
    <col min="14095" max="14095" width="2.7109375" style="18" customWidth="1"/>
    <col min="14096" max="14096" width="1.5703125" style="18" customWidth="1"/>
    <col min="14097" max="14097" width="3.7109375" style="18" customWidth="1"/>
    <col min="14098" max="14098" width="4.42578125" style="18" customWidth="1"/>
    <col min="14099" max="14099" width="1.140625" style="18" customWidth="1"/>
    <col min="14100" max="14100" width="1.5703125" style="18" customWidth="1"/>
    <col min="14101" max="14101" width="0.140625" style="18" customWidth="1"/>
    <col min="14102" max="14102" width="1.42578125" style="18" customWidth="1"/>
    <col min="14103" max="14103" width="12.140625" style="18" customWidth="1"/>
    <col min="14104" max="14104" width="1.5703125" style="18" customWidth="1"/>
    <col min="14105" max="14105" width="0.140625" style="18" customWidth="1"/>
    <col min="14106" max="14106" width="4.5703125" style="18" customWidth="1"/>
    <col min="14107" max="14107" width="0.140625" style="18" customWidth="1"/>
    <col min="14108" max="14108" width="9" style="18" customWidth="1"/>
    <col min="14109" max="14109" width="3.5703125" style="18" customWidth="1"/>
    <col min="14110" max="14110" width="5.5703125" style="18" customWidth="1"/>
    <col min="14111" max="14111" width="9" style="18" customWidth="1"/>
    <col min="14112" max="14112" width="0.7109375" style="18" customWidth="1"/>
    <col min="14113" max="14113" width="15" style="18" customWidth="1"/>
    <col min="14114" max="14114" width="0.28515625" style="18" customWidth="1"/>
    <col min="14115" max="14115" width="15.28515625" style="18" customWidth="1"/>
    <col min="14116" max="14116" width="15.5703125" style="18" customWidth="1"/>
    <col min="14117" max="14117" width="1.85546875" style="18" customWidth="1"/>
    <col min="14118" max="14336" width="9.140625" style="18"/>
    <col min="14337" max="14337" width="2.28515625" style="18" customWidth="1"/>
    <col min="14338" max="14338" width="1.85546875" style="18" customWidth="1"/>
    <col min="14339" max="14339" width="2.28515625" style="18" customWidth="1"/>
    <col min="14340" max="14340" width="13.140625" style="18" customWidth="1"/>
    <col min="14341" max="14341" width="1.42578125" style="18" customWidth="1"/>
    <col min="14342" max="14342" width="11.140625" style="18" customWidth="1"/>
    <col min="14343" max="14343" width="1.7109375" style="18" customWidth="1"/>
    <col min="14344" max="14344" width="11.5703125" style="18" customWidth="1"/>
    <col min="14345" max="14345" width="4.85546875" style="18" customWidth="1"/>
    <col min="14346" max="14346" width="3.28515625" style="18" customWidth="1"/>
    <col min="14347" max="14347" width="1.5703125" style="18" customWidth="1"/>
    <col min="14348" max="14348" width="1.7109375" style="18" customWidth="1"/>
    <col min="14349" max="14349" width="10.28515625" style="18" customWidth="1"/>
    <col min="14350" max="14350" width="0.5703125" style="18" customWidth="1"/>
    <col min="14351" max="14351" width="2.7109375" style="18" customWidth="1"/>
    <col min="14352" max="14352" width="1.5703125" style="18" customWidth="1"/>
    <col min="14353" max="14353" width="3.7109375" style="18" customWidth="1"/>
    <col min="14354" max="14354" width="4.42578125" style="18" customWidth="1"/>
    <col min="14355" max="14355" width="1.140625" style="18" customWidth="1"/>
    <col min="14356" max="14356" width="1.5703125" style="18" customWidth="1"/>
    <col min="14357" max="14357" width="0.140625" style="18" customWidth="1"/>
    <col min="14358" max="14358" width="1.42578125" style="18" customWidth="1"/>
    <col min="14359" max="14359" width="12.140625" style="18" customWidth="1"/>
    <col min="14360" max="14360" width="1.5703125" style="18" customWidth="1"/>
    <col min="14361" max="14361" width="0.140625" style="18" customWidth="1"/>
    <col min="14362" max="14362" width="4.5703125" style="18" customWidth="1"/>
    <col min="14363" max="14363" width="0.140625" style="18" customWidth="1"/>
    <col min="14364" max="14364" width="9" style="18" customWidth="1"/>
    <col min="14365" max="14365" width="3.5703125" style="18" customWidth="1"/>
    <col min="14366" max="14366" width="5.5703125" style="18" customWidth="1"/>
    <col min="14367" max="14367" width="9" style="18" customWidth="1"/>
    <col min="14368" max="14368" width="0.7109375" style="18" customWidth="1"/>
    <col min="14369" max="14369" width="15" style="18" customWidth="1"/>
    <col min="14370" max="14370" width="0.28515625" style="18" customWidth="1"/>
    <col min="14371" max="14371" width="15.28515625" style="18" customWidth="1"/>
    <col min="14372" max="14372" width="15.5703125" style="18" customWidth="1"/>
    <col min="14373" max="14373" width="1.85546875" style="18" customWidth="1"/>
    <col min="14374" max="14592" width="9.140625" style="18"/>
    <col min="14593" max="14593" width="2.28515625" style="18" customWidth="1"/>
    <col min="14594" max="14594" width="1.85546875" style="18" customWidth="1"/>
    <col min="14595" max="14595" width="2.28515625" style="18" customWidth="1"/>
    <col min="14596" max="14596" width="13.140625" style="18" customWidth="1"/>
    <col min="14597" max="14597" width="1.42578125" style="18" customWidth="1"/>
    <col min="14598" max="14598" width="11.140625" style="18" customWidth="1"/>
    <col min="14599" max="14599" width="1.7109375" style="18" customWidth="1"/>
    <col min="14600" max="14600" width="11.5703125" style="18" customWidth="1"/>
    <col min="14601" max="14601" width="4.85546875" style="18" customWidth="1"/>
    <col min="14602" max="14602" width="3.28515625" style="18" customWidth="1"/>
    <col min="14603" max="14603" width="1.5703125" style="18" customWidth="1"/>
    <col min="14604" max="14604" width="1.7109375" style="18" customWidth="1"/>
    <col min="14605" max="14605" width="10.28515625" style="18" customWidth="1"/>
    <col min="14606" max="14606" width="0.5703125" style="18" customWidth="1"/>
    <col min="14607" max="14607" width="2.7109375" style="18" customWidth="1"/>
    <col min="14608" max="14608" width="1.5703125" style="18" customWidth="1"/>
    <col min="14609" max="14609" width="3.7109375" style="18" customWidth="1"/>
    <col min="14610" max="14610" width="4.42578125" style="18" customWidth="1"/>
    <col min="14611" max="14611" width="1.140625" style="18" customWidth="1"/>
    <col min="14612" max="14612" width="1.5703125" style="18" customWidth="1"/>
    <col min="14613" max="14613" width="0.140625" style="18" customWidth="1"/>
    <col min="14614" max="14614" width="1.42578125" style="18" customWidth="1"/>
    <col min="14615" max="14615" width="12.140625" style="18" customWidth="1"/>
    <col min="14616" max="14616" width="1.5703125" style="18" customWidth="1"/>
    <col min="14617" max="14617" width="0.140625" style="18" customWidth="1"/>
    <col min="14618" max="14618" width="4.5703125" style="18" customWidth="1"/>
    <col min="14619" max="14619" width="0.140625" style="18" customWidth="1"/>
    <col min="14620" max="14620" width="9" style="18" customWidth="1"/>
    <col min="14621" max="14621" width="3.5703125" style="18" customWidth="1"/>
    <col min="14622" max="14622" width="5.5703125" style="18" customWidth="1"/>
    <col min="14623" max="14623" width="9" style="18" customWidth="1"/>
    <col min="14624" max="14624" width="0.7109375" style="18" customWidth="1"/>
    <col min="14625" max="14625" width="15" style="18" customWidth="1"/>
    <col min="14626" max="14626" width="0.28515625" style="18" customWidth="1"/>
    <col min="14627" max="14627" width="15.28515625" style="18" customWidth="1"/>
    <col min="14628" max="14628" width="15.5703125" style="18" customWidth="1"/>
    <col min="14629" max="14629" width="1.85546875" style="18" customWidth="1"/>
    <col min="14630" max="14848" width="9.140625" style="18"/>
    <col min="14849" max="14849" width="2.28515625" style="18" customWidth="1"/>
    <col min="14850" max="14850" width="1.85546875" style="18" customWidth="1"/>
    <col min="14851" max="14851" width="2.28515625" style="18" customWidth="1"/>
    <col min="14852" max="14852" width="13.140625" style="18" customWidth="1"/>
    <col min="14853" max="14853" width="1.42578125" style="18" customWidth="1"/>
    <col min="14854" max="14854" width="11.140625" style="18" customWidth="1"/>
    <col min="14855" max="14855" width="1.7109375" style="18" customWidth="1"/>
    <col min="14856" max="14856" width="11.5703125" style="18" customWidth="1"/>
    <col min="14857" max="14857" width="4.85546875" style="18" customWidth="1"/>
    <col min="14858" max="14858" width="3.28515625" style="18" customWidth="1"/>
    <col min="14859" max="14859" width="1.5703125" style="18" customWidth="1"/>
    <col min="14860" max="14860" width="1.7109375" style="18" customWidth="1"/>
    <col min="14861" max="14861" width="10.28515625" style="18" customWidth="1"/>
    <col min="14862" max="14862" width="0.5703125" style="18" customWidth="1"/>
    <col min="14863" max="14863" width="2.7109375" style="18" customWidth="1"/>
    <col min="14864" max="14864" width="1.5703125" style="18" customWidth="1"/>
    <col min="14865" max="14865" width="3.7109375" style="18" customWidth="1"/>
    <col min="14866" max="14866" width="4.42578125" style="18" customWidth="1"/>
    <col min="14867" max="14867" width="1.140625" style="18" customWidth="1"/>
    <col min="14868" max="14868" width="1.5703125" style="18" customWidth="1"/>
    <col min="14869" max="14869" width="0.140625" style="18" customWidth="1"/>
    <col min="14870" max="14870" width="1.42578125" style="18" customWidth="1"/>
    <col min="14871" max="14871" width="12.140625" style="18" customWidth="1"/>
    <col min="14872" max="14872" width="1.5703125" style="18" customWidth="1"/>
    <col min="14873" max="14873" width="0.140625" style="18" customWidth="1"/>
    <col min="14874" max="14874" width="4.5703125" style="18" customWidth="1"/>
    <col min="14875" max="14875" width="0.140625" style="18" customWidth="1"/>
    <col min="14876" max="14876" width="9" style="18" customWidth="1"/>
    <col min="14877" max="14877" width="3.5703125" style="18" customWidth="1"/>
    <col min="14878" max="14878" width="5.5703125" style="18" customWidth="1"/>
    <col min="14879" max="14879" width="9" style="18" customWidth="1"/>
    <col min="14880" max="14880" width="0.7109375" style="18" customWidth="1"/>
    <col min="14881" max="14881" width="15" style="18" customWidth="1"/>
    <col min="14882" max="14882" width="0.28515625" style="18" customWidth="1"/>
    <col min="14883" max="14883" width="15.28515625" style="18" customWidth="1"/>
    <col min="14884" max="14884" width="15.5703125" style="18" customWidth="1"/>
    <col min="14885" max="14885" width="1.85546875" style="18" customWidth="1"/>
    <col min="14886" max="15104" width="9.140625" style="18"/>
    <col min="15105" max="15105" width="2.28515625" style="18" customWidth="1"/>
    <col min="15106" max="15106" width="1.85546875" style="18" customWidth="1"/>
    <col min="15107" max="15107" width="2.28515625" style="18" customWidth="1"/>
    <col min="15108" max="15108" width="13.140625" style="18" customWidth="1"/>
    <col min="15109" max="15109" width="1.42578125" style="18" customWidth="1"/>
    <col min="15110" max="15110" width="11.140625" style="18" customWidth="1"/>
    <col min="15111" max="15111" width="1.7109375" style="18" customWidth="1"/>
    <col min="15112" max="15112" width="11.5703125" style="18" customWidth="1"/>
    <col min="15113" max="15113" width="4.85546875" style="18" customWidth="1"/>
    <col min="15114" max="15114" width="3.28515625" style="18" customWidth="1"/>
    <col min="15115" max="15115" width="1.5703125" style="18" customWidth="1"/>
    <col min="15116" max="15116" width="1.7109375" style="18" customWidth="1"/>
    <col min="15117" max="15117" width="10.28515625" style="18" customWidth="1"/>
    <col min="15118" max="15118" width="0.5703125" style="18" customWidth="1"/>
    <col min="15119" max="15119" width="2.7109375" style="18" customWidth="1"/>
    <col min="15120" max="15120" width="1.5703125" style="18" customWidth="1"/>
    <col min="15121" max="15121" width="3.7109375" style="18" customWidth="1"/>
    <col min="15122" max="15122" width="4.42578125" style="18" customWidth="1"/>
    <col min="15123" max="15123" width="1.140625" style="18" customWidth="1"/>
    <col min="15124" max="15124" width="1.5703125" style="18" customWidth="1"/>
    <col min="15125" max="15125" width="0.140625" style="18" customWidth="1"/>
    <col min="15126" max="15126" width="1.42578125" style="18" customWidth="1"/>
    <col min="15127" max="15127" width="12.140625" style="18" customWidth="1"/>
    <col min="15128" max="15128" width="1.5703125" style="18" customWidth="1"/>
    <col min="15129" max="15129" width="0.140625" style="18" customWidth="1"/>
    <col min="15130" max="15130" width="4.5703125" style="18" customWidth="1"/>
    <col min="15131" max="15131" width="0.140625" style="18" customWidth="1"/>
    <col min="15132" max="15132" width="9" style="18" customWidth="1"/>
    <col min="15133" max="15133" width="3.5703125" style="18" customWidth="1"/>
    <col min="15134" max="15134" width="5.5703125" style="18" customWidth="1"/>
    <col min="15135" max="15135" width="9" style="18" customWidth="1"/>
    <col min="15136" max="15136" width="0.7109375" style="18" customWidth="1"/>
    <col min="15137" max="15137" width="15" style="18" customWidth="1"/>
    <col min="15138" max="15138" width="0.28515625" style="18" customWidth="1"/>
    <col min="15139" max="15139" width="15.28515625" style="18" customWidth="1"/>
    <col min="15140" max="15140" width="15.5703125" style="18" customWidth="1"/>
    <col min="15141" max="15141" width="1.85546875" style="18" customWidth="1"/>
    <col min="15142" max="15360" width="9.140625" style="18"/>
    <col min="15361" max="15361" width="2.28515625" style="18" customWidth="1"/>
    <col min="15362" max="15362" width="1.85546875" style="18" customWidth="1"/>
    <col min="15363" max="15363" width="2.28515625" style="18" customWidth="1"/>
    <col min="15364" max="15364" width="13.140625" style="18" customWidth="1"/>
    <col min="15365" max="15365" width="1.42578125" style="18" customWidth="1"/>
    <col min="15366" max="15366" width="11.140625" style="18" customWidth="1"/>
    <col min="15367" max="15367" width="1.7109375" style="18" customWidth="1"/>
    <col min="15368" max="15368" width="11.5703125" style="18" customWidth="1"/>
    <col min="15369" max="15369" width="4.85546875" style="18" customWidth="1"/>
    <col min="15370" max="15370" width="3.28515625" style="18" customWidth="1"/>
    <col min="15371" max="15371" width="1.5703125" style="18" customWidth="1"/>
    <col min="15372" max="15372" width="1.7109375" style="18" customWidth="1"/>
    <col min="15373" max="15373" width="10.28515625" style="18" customWidth="1"/>
    <col min="15374" max="15374" width="0.5703125" style="18" customWidth="1"/>
    <col min="15375" max="15375" width="2.7109375" style="18" customWidth="1"/>
    <col min="15376" max="15376" width="1.5703125" style="18" customWidth="1"/>
    <col min="15377" max="15377" width="3.7109375" style="18" customWidth="1"/>
    <col min="15378" max="15378" width="4.42578125" style="18" customWidth="1"/>
    <col min="15379" max="15379" width="1.140625" style="18" customWidth="1"/>
    <col min="15380" max="15380" width="1.5703125" style="18" customWidth="1"/>
    <col min="15381" max="15381" width="0.140625" style="18" customWidth="1"/>
    <col min="15382" max="15382" width="1.42578125" style="18" customWidth="1"/>
    <col min="15383" max="15383" width="12.140625" style="18" customWidth="1"/>
    <col min="15384" max="15384" width="1.5703125" style="18" customWidth="1"/>
    <col min="15385" max="15385" width="0.140625" style="18" customWidth="1"/>
    <col min="15386" max="15386" width="4.5703125" style="18" customWidth="1"/>
    <col min="15387" max="15387" width="0.140625" style="18" customWidth="1"/>
    <col min="15388" max="15388" width="9" style="18" customWidth="1"/>
    <col min="15389" max="15389" width="3.5703125" style="18" customWidth="1"/>
    <col min="15390" max="15390" width="5.5703125" style="18" customWidth="1"/>
    <col min="15391" max="15391" width="9" style="18" customWidth="1"/>
    <col min="15392" max="15392" width="0.7109375" style="18" customWidth="1"/>
    <col min="15393" max="15393" width="15" style="18" customWidth="1"/>
    <col min="15394" max="15394" width="0.28515625" style="18" customWidth="1"/>
    <col min="15395" max="15395" width="15.28515625" style="18" customWidth="1"/>
    <col min="15396" max="15396" width="15.5703125" style="18" customWidth="1"/>
    <col min="15397" max="15397" width="1.85546875" style="18" customWidth="1"/>
    <col min="15398" max="15616" width="9.140625" style="18"/>
    <col min="15617" max="15617" width="2.28515625" style="18" customWidth="1"/>
    <col min="15618" max="15618" width="1.85546875" style="18" customWidth="1"/>
    <col min="15619" max="15619" width="2.28515625" style="18" customWidth="1"/>
    <col min="15620" max="15620" width="13.140625" style="18" customWidth="1"/>
    <col min="15621" max="15621" width="1.42578125" style="18" customWidth="1"/>
    <col min="15622" max="15622" width="11.140625" style="18" customWidth="1"/>
    <col min="15623" max="15623" width="1.7109375" style="18" customWidth="1"/>
    <col min="15624" max="15624" width="11.5703125" style="18" customWidth="1"/>
    <col min="15625" max="15625" width="4.85546875" style="18" customWidth="1"/>
    <col min="15626" max="15626" width="3.28515625" style="18" customWidth="1"/>
    <col min="15627" max="15627" width="1.5703125" style="18" customWidth="1"/>
    <col min="15628" max="15628" width="1.7109375" style="18" customWidth="1"/>
    <col min="15629" max="15629" width="10.28515625" style="18" customWidth="1"/>
    <col min="15630" max="15630" width="0.5703125" style="18" customWidth="1"/>
    <col min="15631" max="15631" width="2.7109375" style="18" customWidth="1"/>
    <col min="15632" max="15632" width="1.5703125" style="18" customWidth="1"/>
    <col min="15633" max="15633" width="3.7109375" style="18" customWidth="1"/>
    <col min="15634" max="15634" width="4.42578125" style="18" customWidth="1"/>
    <col min="15635" max="15635" width="1.140625" style="18" customWidth="1"/>
    <col min="15636" max="15636" width="1.5703125" style="18" customWidth="1"/>
    <col min="15637" max="15637" width="0.140625" style="18" customWidth="1"/>
    <col min="15638" max="15638" width="1.42578125" style="18" customWidth="1"/>
    <col min="15639" max="15639" width="12.140625" style="18" customWidth="1"/>
    <col min="15640" max="15640" width="1.5703125" style="18" customWidth="1"/>
    <col min="15641" max="15641" width="0.140625" style="18" customWidth="1"/>
    <col min="15642" max="15642" width="4.5703125" style="18" customWidth="1"/>
    <col min="15643" max="15643" width="0.140625" style="18" customWidth="1"/>
    <col min="15644" max="15644" width="9" style="18" customWidth="1"/>
    <col min="15645" max="15645" width="3.5703125" style="18" customWidth="1"/>
    <col min="15646" max="15646" width="5.5703125" style="18" customWidth="1"/>
    <col min="15647" max="15647" width="9" style="18" customWidth="1"/>
    <col min="15648" max="15648" width="0.7109375" style="18" customWidth="1"/>
    <col min="15649" max="15649" width="15" style="18" customWidth="1"/>
    <col min="15650" max="15650" width="0.28515625" style="18" customWidth="1"/>
    <col min="15651" max="15651" width="15.28515625" style="18" customWidth="1"/>
    <col min="15652" max="15652" width="15.5703125" style="18" customWidth="1"/>
    <col min="15653" max="15653" width="1.85546875" style="18" customWidth="1"/>
    <col min="15654" max="15872" width="9.140625" style="18"/>
    <col min="15873" max="15873" width="2.28515625" style="18" customWidth="1"/>
    <col min="15874" max="15874" width="1.85546875" style="18" customWidth="1"/>
    <col min="15875" max="15875" width="2.28515625" style="18" customWidth="1"/>
    <col min="15876" max="15876" width="13.140625" style="18" customWidth="1"/>
    <col min="15877" max="15877" width="1.42578125" style="18" customWidth="1"/>
    <col min="15878" max="15878" width="11.140625" style="18" customWidth="1"/>
    <col min="15879" max="15879" width="1.7109375" style="18" customWidth="1"/>
    <col min="15880" max="15880" width="11.5703125" style="18" customWidth="1"/>
    <col min="15881" max="15881" width="4.85546875" style="18" customWidth="1"/>
    <col min="15882" max="15882" width="3.28515625" style="18" customWidth="1"/>
    <col min="15883" max="15883" width="1.5703125" style="18" customWidth="1"/>
    <col min="15884" max="15884" width="1.7109375" style="18" customWidth="1"/>
    <col min="15885" max="15885" width="10.28515625" style="18" customWidth="1"/>
    <col min="15886" max="15886" width="0.5703125" style="18" customWidth="1"/>
    <col min="15887" max="15887" width="2.7109375" style="18" customWidth="1"/>
    <col min="15888" max="15888" width="1.5703125" style="18" customWidth="1"/>
    <col min="15889" max="15889" width="3.7109375" style="18" customWidth="1"/>
    <col min="15890" max="15890" width="4.42578125" style="18" customWidth="1"/>
    <col min="15891" max="15891" width="1.140625" style="18" customWidth="1"/>
    <col min="15892" max="15892" width="1.5703125" style="18" customWidth="1"/>
    <col min="15893" max="15893" width="0.140625" style="18" customWidth="1"/>
    <col min="15894" max="15894" width="1.42578125" style="18" customWidth="1"/>
    <col min="15895" max="15895" width="12.140625" style="18" customWidth="1"/>
    <col min="15896" max="15896" width="1.5703125" style="18" customWidth="1"/>
    <col min="15897" max="15897" width="0.140625" style="18" customWidth="1"/>
    <col min="15898" max="15898" width="4.5703125" style="18" customWidth="1"/>
    <col min="15899" max="15899" width="0.140625" style="18" customWidth="1"/>
    <col min="15900" max="15900" width="9" style="18" customWidth="1"/>
    <col min="15901" max="15901" width="3.5703125" style="18" customWidth="1"/>
    <col min="15902" max="15902" width="5.5703125" style="18" customWidth="1"/>
    <col min="15903" max="15903" width="9" style="18" customWidth="1"/>
    <col min="15904" max="15904" width="0.7109375" style="18" customWidth="1"/>
    <col min="15905" max="15905" width="15" style="18" customWidth="1"/>
    <col min="15906" max="15906" width="0.28515625" style="18" customWidth="1"/>
    <col min="15907" max="15907" width="15.28515625" style="18" customWidth="1"/>
    <col min="15908" max="15908" width="15.5703125" style="18" customWidth="1"/>
    <col min="15909" max="15909" width="1.85546875" style="18" customWidth="1"/>
    <col min="15910" max="16128" width="9.140625" style="18"/>
    <col min="16129" max="16129" width="2.28515625" style="18" customWidth="1"/>
    <col min="16130" max="16130" width="1.85546875" style="18" customWidth="1"/>
    <col min="16131" max="16131" width="2.28515625" style="18" customWidth="1"/>
    <col min="16132" max="16132" width="13.140625" style="18" customWidth="1"/>
    <col min="16133" max="16133" width="1.42578125" style="18" customWidth="1"/>
    <col min="16134" max="16134" width="11.140625" style="18" customWidth="1"/>
    <col min="16135" max="16135" width="1.7109375" style="18" customWidth="1"/>
    <col min="16136" max="16136" width="11.5703125" style="18" customWidth="1"/>
    <col min="16137" max="16137" width="4.85546875" style="18" customWidth="1"/>
    <col min="16138" max="16138" width="3.28515625" style="18" customWidth="1"/>
    <col min="16139" max="16139" width="1.5703125" style="18" customWidth="1"/>
    <col min="16140" max="16140" width="1.7109375" style="18" customWidth="1"/>
    <col min="16141" max="16141" width="10.28515625" style="18" customWidth="1"/>
    <col min="16142" max="16142" width="0.5703125" style="18" customWidth="1"/>
    <col min="16143" max="16143" width="2.7109375" style="18" customWidth="1"/>
    <col min="16144" max="16144" width="1.5703125" style="18" customWidth="1"/>
    <col min="16145" max="16145" width="3.7109375" style="18" customWidth="1"/>
    <col min="16146" max="16146" width="4.42578125" style="18" customWidth="1"/>
    <col min="16147" max="16147" width="1.140625" style="18" customWidth="1"/>
    <col min="16148" max="16148" width="1.5703125" style="18" customWidth="1"/>
    <col min="16149" max="16149" width="0.140625" style="18" customWidth="1"/>
    <col min="16150" max="16150" width="1.42578125" style="18" customWidth="1"/>
    <col min="16151" max="16151" width="12.140625" style="18" customWidth="1"/>
    <col min="16152" max="16152" width="1.5703125" style="18" customWidth="1"/>
    <col min="16153" max="16153" width="0.140625" style="18" customWidth="1"/>
    <col min="16154" max="16154" width="4.5703125" style="18" customWidth="1"/>
    <col min="16155" max="16155" width="0.140625" style="18" customWidth="1"/>
    <col min="16156" max="16156" width="9" style="18" customWidth="1"/>
    <col min="16157" max="16157" width="3.5703125" style="18" customWidth="1"/>
    <col min="16158" max="16158" width="5.5703125" style="18" customWidth="1"/>
    <col min="16159" max="16159" width="9" style="18" customWidth="1"/>
    <col min="16160" max="16160" width="0.7109375" style="18" customWidth="1"/>
    <col min="16161" max="16161" width="15" style="18" customWidth="1"/>
    <col min="16162" max="16162" width="0.28515625" style="18" customWidth="1"/>
    <col min="16163" max="16163" width="15.28515625" style="18" customWidth="1"/>
    <col min="16164" max="16164" width="15.5703125" style="18" customWidth="1"/>
    <col min="16165" max="16165" width="1.85546875" style="18" customWidth="1"/>
    <col min="16166" max="16384" width="9.140625" style="18"/>
  </cols>
  <sheetData>
    <row r="1" spans="2:36" ht="11.25" customHeight="1" thickBot="1" x14ac:dyDescent="0.25"/>
    <row r="2" spans="2:36" ht="12.75" customHeight="1" thickBot="1" x14ac:dyDescent="0.25">
      <c r="B2" s="564" t="s">
        <v>441</v>
      </c>
      <c r="C2" s="564"/>
      <c r="D2" s="564"/>
      <c r="E2" s="564"/>
      <c r="F2" s="564"/>
      <c r="G2" s="564"/>
      <c r="H2" s="564"/>
      <c r="I2" s="541" t="s">
        <v>306</v>
      </c>
      <c r="J2" s="541"/>
      <c r="K2" s="500" t="s">
        <v>442</v>
      </c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491" t="s">
        <v>443</v>
      </c>
      <c r="AJ2" s="487" t="s">
        <v>444</v>
      </c>
    </row>
    <row r="3" spans="2:36" s="74" customFormat="1" ht="45.75" customHeight="1" x14ac:dyDescent="0.2">
      <c r="B3" s="495"/>
      <c r="C3" s="496"/>
      <c r="D3" s="496"/>
      <c r="E3" s="496"/>
      <c r="F3" s="496"/>
      <c r="G3" s="496"/>
      <c r="H3" s="565"/>
      <c r="I3" s="498"/>
      <c r="J3" s="542"/>
      <c r="K3" s="545" t="s">
        <v>445</v>
      </c>
      <c r="L3" s="545"/>
      <c r="M3" s="545"/>
      <c r="N3" s="545"/>
      <c r="O3" s="545" t="s">
        <v>446</v>
      </c>
      <c r="P3" s="545"/>
      <c r="Q3" s="545"/>
      <c r="R3" s="545"/>
      <c r="S3" s="545"/>
      <c r="T3" s="545"/>
      <c r="U3" s="545" t="s">
        <v>447</v>
      </c>
      <c r="V3" s="545"/>
      <c r="W3" s="545"/>
      <c r="X3" s="545"/>
      <c r="Y3" s="545" t="s">
        <v>448</v>
      </c>
      <c r="Z3" s="545"/>
      <c r="AA3" s="545"/>
      <c r="AB3" s="545"/>
      <c r="AC3" s="545"/>
      <c r="AD3" s="545" t="s">
        <v>449</v>
      </c>
      <c r="AE3" s="545"/>
      <c r="AF3" s="545"/>
      <c r="AG3" s="491" t="s">
        <v>450</v>
      </c>
      <c r="AH3" s="491"/>
      <c r="AI3" s="543"/>
      <c r="AJ3" s="544"/>
    </row>
    <row r="4" spans="2:36" ht="11.25" customHeight="1" x14ac:dyDescent="0.2">
      <c r="B4" s="550" t="s">
        <v>307</v>
      </c>
      <c r="C4" s="550"/>
      <c r="D4" s="550"/>
      <c r="E4" s="550"/>
      <c r="F4" s="550"/>
      <c r="G4" s="550"/>
      <c r="H4" s="550"/>
      <c r="I4" s="550" t="s">
        <v>308</v>
      </c>
      <c r="J4" s="550"/>
      <c r="K4" s="550" t="s">
        <v>309</v>
      </c>
      <c r="L4" s="550"/>
      <c r="M4" s="550"/>
      <c r="N4" s="550"/>
      <c r="O4" s="550" t="s">
        <v>310</v>
      </c>
      <c r="P4" s="550"/>
      <c r="Q4" s="550"/>
      <c r="R4" s="550"/>
      <c r="S4" s="550"/>
      <c r="T4" s="550"/>
      <c r="U4" s="502" t="s">
        <v>451</v>
      </c>
      <c r="V4" s="502"/>
      <c r="W4" s="502"/>
      <c r="X4" s="502"/>
      <c r="Y4" s="502" t="s">
        <v>452</v>
      </c>
      <c r="Z4" s="502"/>
      <c r="AA4" s="502"/>
      <c r="AB4" s="502"/>
      <c r="AC4" s="502"/>
      <c r="AD4" s="502" t="s">
        <v>453</v>
      </c>
      <c r="AE4" s="502"/>
      <c r="AF4" s="502"/>
      <c r="AG4" s="502" t="s">
        <v>454</v>
      </c>
      <c r="AH4" s="502"/>
      <c r="AI4" s="90" t="s">
        <v>455</v>
      </c>
      <c r="AJ4" s="90" t="s">
        <v>456</v>
      </c>
    </row>
    <row r="5" spans="2:36" ht="23.25" customHeight="1" x14ac:dyDescent="0.2">
      <c r="B5" s="503" t="s">
        <v>510</v>
      </c>
      <c r="C5" s="503"/>
      <c r="D5" s="503"/>
      <c r="E5" s="503"/>
      <c r="F5" s="503"/>
      <c r="G5" s="503"/>
      <c r="H5" s="503"/>
      <c r="I5" s="555" t="s">
        <v>511</v>
      </c>
      <c r="J5" s="555"/>
      <c r="K5" s="557" t="s">
        <v>32</v>
      </c>
      <c r="L5" s="557"/>
      <c r="M5" s="557"/>
      <c r="N5" s="557"/>
      <c r="O5" s="557" t="s">
        <v>32</v>
      </c>
      <c r="P5" s="557"/>
      <c r="Q5" s="557"/>
      <c r="R5" s="557"/>
      <c r="S5" s="557"/>
      <c r="T5" s="557"/>
      <c r="U5" s="557" t="s">
        <v>32</v>
      </c>
      <c r="V5" s="557"/>
      <c r="W5" s="557"/>
      <c r="X5" s="557"/>
      <c r="Y5" s="570">
        <v>0</v>
      </c>
      <c r="Z5" s="570"/>
      <c r="AA5" s="570"/>
      <c r="AB5" s="570"/>
      <c r="AC5" s="570"/>
      <c r="AD5" s="522">
        <f>'Ф.2-ОПУ'!H78</f>
        <v>428077.71510999999</v>
      </c>
      <c r="AE5" s="522"/>
      <c r="AF5" s="522"/>
      <c r="AG5" s="566" t="s">
        <v>32</v>
      </c>
      <c r="AH5" s="566"/>
      <c r="AI5" s="112">
        <v>0</v>
      </c>
      <c r="AJ5" s="112">
        <f>SUM(K5:AH5)</f>
        <v>428077.71510999999</v>
      </c>
    </row>
    <row r="6" spans="2:36" ht="12" customHeight="1" x14ac:dyDescent="0.2">
      <c r="B6" s="513" t="s">
        <v>462</v>
      </c>
      <c r="C6" s="513"/>
      <c r="D6" s="513"/>
      <c r="E6" s="513"/>
      <c r="F6" s="513"/>
      <c r="G6" s="513"/>
      <c r="H6" s="513"/>
      <c r="I6" s="544" t="s">
        <v>512</v>
      </c>
      <c r="J6" s="544"/>
      <c r="K6" s="552" t="s">
        <v>32</v>
      </c>
      <c r="L6" s="552"/>
      <c r="M6" s="552"/>
      <c r="N6" s="552"/>
      <c r="O6" s="552" t="s">
        <v>32</v>
      </c>
      <c r="P6" s="552"/>
      <c r="Q6" s="552"/>
      <c r="R6" s="552"/>
      <c r="S6" s="552"/>
      <c r="T6" s="552"/>
      <c r="U6" s="552" t="s">
        <v>32</v>
      </c>
      <c r="V6" s="552"/>
      <c r="W6" s="552"/>
      <c r="X6" s="552"/>
      <c r="Y6" s="567">
        <v>0</v>
      </c>
      <c r="Z6" s="567"/>
      <c r="AA6" s="567"/>
      <c r="AB6" s="567"/>
      <c r="AC6" s="567"/>
      <c r="AD6" s="568">
        <f>'Ф.2-ОПУ'!H57</f>
        <v>428077.71510999999</v>
      </c>
      <c r="AE6" s="568"/>
      <c r="AF6" s="568"/>
      <c r="AG6" s="569" t="s">
        <v>32</v>
      </c>
      <c r="AH6" s="569"/>
      <c r="AI6" s="113">
        <v>0</v>
      </c>
      <c r="AJ6" s="131">
        <f>SUM(K6:AH6)</f>
        <v>428077.71510999999</v>
      </c>
    </row>
    <row r="7" spans="2:36" ht="23.25" customHeight="1" x14ac:dyDescent="0.2">
      <c r="B7" s="503" t="s">
        <v>513</v>
      </c>
      <c r="C7" s="503"/>
      <c r="D7" s="503"/>
      <c r="E7" s="503"/>
      <c r="F7" s="503"/>
      <c r="G7" s="503"/>
      <c r="H7" s="503"/>
      <c r="I7" s="555" t="s">
        <v>514</v>
      </c>
      <c r="J7" s="555"/>
      <c r="K7" s="571">
        <v>0</v>
      </c>
      <c r="L7" s="571"/>
      <c r="M7" s="571"/>
      <c r="N7" s="571"/>
      <c r="O7" s="573" t="s">
        <v>32</v>
      </c>
      <c r="P7" s="573"/>
      <c r="Q7" s="573"/>
      <c r="R7" s="573"/>
      <c r="S7" s="573"/>
      <c r="T7" s="573"/>
      <c r="U7" s="573" t="s">
        <v>32</v>
      </c>
      <c r="V7" s="573"/>
      <c r="W7" s="573"/>
      <c r="X7" s="573"/>
      <c r="Y7" s="532">
        <v>0</v>
      </c>
      <c r="Z7" s="532"/>
      <c r="AA7" s="532"/>
      <c r="AB7" s="532"/>
      <c r="AC7" s="532"/>
      <c r="AD7" s="571">
        <v>0</v>
      </c>
      <c r="AE7" s="571"/>
      <c r="AF7" s="571"/>
      <c r="AG7" s="572" t="s">
        <v>32</v>
      </c>
      <c r="AH7" s="572"/>
      <c r="AI7" s="96">
        <v>0</v>
      </c>
      <c r="AJ7" s="96">
        <v>0</v>
      </c>
    </row>
    <row r="8" spans="2:36" s="74" customFormat="1" ht="12" customHeight="1" x14ac:dyDescent="0.2">
      <c r="B8" s="513" t="s">
        <v>149</v>
      </c>
      <c r="C8" s="513"/>
      <c r="D8" s="513"/>
      <c r="E8" s="513"/>
      <c r="F8" s="513"/>
      <c r="G8" s="513"/>
      <c r="H8" s="513"/>
      <c r="I8" s="114"/>
      <c r="J8" s="115"/>
      <c r="K8" s="116"/>
      <c r="L8" s="117"/>
      <c r="M8" s="117"/>
      <c r="N8" s="118"/>
      <c r="O8" s="116"/>
      <c r="P8" s="117"/>
      <c r="Q8" s="117"/>
      <c r="R8" s="117"/>
      <c r="S8" s="117"/>
      <c r="T8" s="118"/>
      <c r="U8" s="116"/>
      <c r="V8" s="117"/>
      <c r="W8" s="117"/>
      <c r="X8" s="118"/>
      <c r="Y8" s="119"/>
      <c r="Z8" s="120"/>
      <c r="AA8" s="120"/>
      <c r="AB8" s="120"/>
      <c r="AC8" s="121"/>
      <c r="AD8" s="119"/>
      <c r="AE8" s="120"/>
      <c r="AF8" s="121"/>
      <c r="AG8" s="119"/>
      <c r="AH8" s="121"/>
      <c r="AI8" s="122"/>
      <c r="AJ8" s="123"/>
    </row>
    <row r="9" spans="2:36" ht="45.75" customHeight="1" x14ac:dyDescent="0.2">
      <c r="B9" s="513" t="s">
        <v>466</v>
      </c>
      <c r="C9" s="513"/>
      <c r="D9" s="513"/>
      <c r="E9" s="513"/>
      <c r="F9" s="513"/>
      <c r="G9" s="513"/>
      <c r="H9" s="513"/>
      <c r="I9" s="544" t="s">
        <v>515</v>
      </c>
      <c r="J9" s="544"/>
      <c r="K9" s="552" t="s">
        <v>32</v>
      </c>
      <c r="L9" s="552"/>
      <c r="M9" s="552"/>
      <c r="N9" s="552"/>
      <c r="O9" s="552" t="s">
        <v>32</v>
      </c>
      <c r="P9" s="552"/>
      <c r="Q9" s="552"/>
      <c r="R9" s="552"/>
      <c r="S9" s="552"/>
      <c r="T9" s="552"/>
      <c r="U9" s="552" t="s">
        <v>32</v>
      </c>
      <c r="V9" s="552"/>
      <c r="W9" s="552"/>
      <c r="X9" s="552"/>
      <c r="Y9" s="567">
        <v>0</v>
      </c>
      <c r="Z9" s="567"/>
      <c r="AA9" s="567"/>
      <c r="AB9" s="567"/>
      <c r="AC9" s="567"/>
      <c r="AD9" s="567">
        <v>0</v>
      </c>
      <c r="AE9" s="567"/>
      <c r="AF9" s="567"/>
      <c r="AG9" s="553" t="s">
        <v>32</v>
      </c>
      <c r="AH9" s="553"/>
      <c r="AI9" s="124">
        <v>0</v>
      </c>
      <c r="AJ9" s="96">
        <v>0</v>
      </c>
    </row>
    <row r="10" spans="2:36" s="74" customFormat="1" ht="45.75" customHeight="1" x14ac:dyDescent="0.2">
      <c r="B10" s="513" t="s">
        <v>468</v>
      </c>
      <c r="C10" s="513"/>
      <c r="D10" s="513"/>
      <c r="E10" s="513"/>
      <c r="F10" s="513"/>
      <c r="G10" s="513"/>
      <c r="H10" s="513"/>
      <c r="I10" s="543" t="s">
        <v>516</v>
      </c>
      <c r="J10" s="543"/>
      <c r="K10" s="574" t="s">
        <v>32</v>
      </c>
      <c r="L10" s="574"/>
      <c r="M10" s="574"/>
      <c r="N10" s="574"/>
      <c r="O10" s="574" t="s">
        <v>32</v>
      </c>
      <c r="P10" s="574"/>
      <c r="Q10" s="574"/>
      <c r="R10" s="574"/>
      <c r="S10" s="574"/>
      <c r="T10" s="574"/>
      <c r="U10" s="574" t="s">
        <v>32</v>
      </c>
      <c r="V10" s="574"/>
      <c r="W10" s="574"/>
      <c r="X10" s="574"/>
      <c r="Y10" s="575">
        <v>0</v>
      </c>
      <c r="Z10" s="575"/>
      <c r="AA10" s="575"/>
      <c r="AB10" s="575"/>
      <c r="AC10" s="575"/>
      <c r="AD10" s="575">
        <v>0</v>
      </c>
      <c r="AE10" s="575"/>
      <c r="AF10" s="575"/>
      <c r="AG10" s="576" t="s">
        <v>32</v>
      </c>
      <c r="AH10" s="576"/>
      <c r="AI10" s="125">
        <v>0</v>
      </c>
      <c r="AJ10" s="93">
        <v>0</v>
      </c>
    </row>
    <row r="11" spans="2:36" s="74" customFormat="1" ht="23.25" customHeight="1" x14ac:dyDescent="0.2">
      <c r="B11" s="513" t="s">
        <v>470</v>
      </c>
      <c r="C11" s="513"/>
      <c r="D11" s="513"/>
      <c r="E11" s="513"/>
      <c r="F11" s="513"/>
      <c r="G11" s="513"/>
      <c r="H11" s="513"/>
      <c r="I11" s="543" t="s">
        <v>517</v>
      </c>
      <c r="J11" s="543"/>
      <c r="K11" s="577">
        <v>0</v>
      </c>
      <c r="L11" s="577"/>
      <c r="M11" s="577"/>
      <c r="N11" s="577"/>
      <c r="O11" s="577">
        <v>0</v>
      </c>
      <c r="P11" s="577"/>
      <c r="Q11" s="577"/>
      <c r="R11" s="577"/>
      <c r="S11" s="577"/>
      <c r="T11" s="577"/>
      <c r="U11" s="577">
        <v>0</v>
      </c>
      <c r="V11" s="577"/>
      <c r="W11" s="577"/>
      <c r="X11" s="577"/>
      <c r="Y11" s="577">
        <v>0</v>
      </c>
      <c r="Z11" s="577"/>
      <c r="AA11" s="577"/>
      <c r="AB11" s="577"/>
      <c r="AC11" s="577"/>
      <c r="AD11" s="577">
        <v>0</v>
      </c>
      <c r="AE11" s="577"/>
      <c r="AF11" s="577"/>
      <c r="AG11" s="574" t="s">
        <v>32</v>
      </c>
      <c r="AH11" s="574"/>
      <c r="AI11" s="126">
        <v>0</v>
      </c>
      <c r="AJ11" s="93">
        <v>0</v>
      </c>
    </row>
    <row r="12" spans="2:36" ht="45.75" customHeight="1" x14ac:dyDescent="0.2">
      <c r="B12" s="513" t="s">
        <v>151</v>
      </c>
      <c r="C12" s="513"/>
      <c r="D12" s="513"/>
      <c r="E12" s="513"/>
      <c r="F12" s="513"/>
      <c r="G12" s="513"/>
      <c r="H12" s="513"/>
      <c r="I12" s="544" t="s">
        <v>518</v>
      </c>
      <c r="J12" s="544"/>
      <c r="K12" s="552" t="s">
        <v>32</v>
      </c>
      <c r="L12" s="552"/>
      <c r="M12" s="552"/>
      <c r="N12" s="552"/>
      <c r="O12" s="552" t="s">
        <v>32</v>
      </c>
      <c r="P12" s="552"/>
      <c r="Q12" s="552"/>
      <c r="R12" s="552"/>
      <c r="S12" s="552"/>
      <c r="T12" s="552"/>
      <c r="U12" s="552" t="s">
        <v>32</v>
      </c>
      <c r="V12" s="552"/>
      <c r="W12" s="552"/>
      <c r="X12" s="552"/>
      <c r="Y12" s="553" t="s">
        <v>32</v>
      </c>
      <c r="Z12" s="553"/>
      <c r="AA12" s="553"/>
      <c r="AB12" s="553"/>
      <c r="AC12" s="553"/>
      <c r="AD12" s="553" t="s">
        <v>32</v>
      </c>
      <c r="AE12" s="553"/>
      <c r="AF12" s="553"/>
      <c r="AG12" s="553" t="s">
        <v>32</v>
      </c>
      <c r="AH12" s="553"/>
      <c r="AI12" s="106" t="s">
        <v>32</v>
      </c>
      <c r="AJ12" s="107" t="s">
        <v>32</v>
      </c>
    </row>
    <row r="13" spans="2:36" ht="23.25" customHeight="1" x14ac:dyDescent="0.2">
      <c r="B13" s="513" t="s">
        <v>161</v>
      </c>
      <c r="C13" s="513"/>
      <c r="D13" s="513"/>
      <c r="E13" s="513"/>
      <c r="F13" s="513"/>
      <c r="G13" s="513"/>
      <c r="H13" s="513"/>
      <c r="I13" s="544" t="s">
        <v>519</v>
      </c>
      <c r="J13" s="544"/>
      <c r="K13" s="552" t="s">
        <v>32</v>
      </c>
      <c r="L13" s="552"/>
      <c r="M13" s="552"/>
      <c r="N13" s="552"/>
      <c r="O13" s="552" t="s">
        <v>32</v>
      </c>
      <c r="P13" s="552"/>
      <c r="Q13" s="552"/>
      <c r="R13" s="552"/>
      <c r="S13" s="552"/>
      <c r="T13" s="552"/>
      <c r="U13" s="552" t="s">
        <v>32</v>
      </c>
      <c r="V13" s="552"/>
      <c r="W13" s="552"/>
      <c r="X13" s="552"/>
      <c r="Y13" s="553" t="s">
        <v>32</v>
      </c>
      <c r="Z13" s="553"/>
      <c r="AA13" s="553"/>
      <c r="AB13" s="553"/>
      <c r="AC13" s="553"/>
      <c r="AD13" s="553" t="s">
        <v>32</v>
      </c>
      <c r="AE13" s="553"/>
      <c r="AF13" s="553"/>
      <c r="AG13" s="553" t="s">
        <v>32</v>
      </c>
      <c r="AH13" s="553"/>
      <c r="AI13" s="106" t="s">
        <v>32</v>
      </c>
      <c r="AJ13" s="107" t="s">
        <v>32</v>
      </c>
    </row>
    <row r="14" spans="2:36" ht="23.25" customHeight="1" x14ac:dyDescent="0.2">
      <c r="B14" s="513" t="s">
        <v>520</v>
      </c>
      <c r="C14" s="513"/>
      <c r="D14" s="513"/>
      <c r="E14" s="513"/>
      <c r="F14" s="513"/>
      <c r="G14" s="513"/>
      <c r="H14" s="513"/>
      <c r="I14" s="544" t="s">
        <v>521</v>
      </c>
      <c r="J14" s="544"/>
      <c r="K14" s="552" t="s">
        <v>32</v>
      </c>
      <c r="L14" s="552"/>
      <c r="M14" s="552"/>
      <c r="N14" s="552"/>
      <c r="O14" s="552" t="s">
        <v>32</v>
      </c>
      <c r="P14" s="552"/>
      <c r="Q14" s="552"/>
      <c r="R14" s="552"/>
      <c r="S14" s="552"/>
      <c r="T14" s="552"/>
      <c r="U14" s="552" t="s">
        <v>32</v>
      </c>
      <c r="V14" s="552"/>
      <c r="W14" s="552"/>
      <c r="X14" s="552"/>
      <c r="Y14" s="553" t="s">
        <v>32</v>
      </c>
      <c r="Z14" s="553"/>
      <c r="AA14" s="553"/>
      <c r="AB14" s="553"/>
      <c r="AC14" s="553"/>
      <c r="AD14" s="553" t="s">
        <v>32</v>
      </c>
      <c r="AE14" s="553"/>
      <c r="AF14" s="553"/>
      <c r="AG14" s="553" t="s">
        <v>32</v>
      </c>
      <c r="AH14" s="553"/>
      <c r="AI14" s="106" t="s">
        <v>32</v>
      </c>
      <c r="AJ14" s="107" t="s">
        <v>32</v>
      </c>
    </row>
    <row r="15" spans="2:36" ht="23.25" customHeight="1" x14ac:dyDescent="0.2">
      <c r="B15" s="513" t="s">
        <v>475</v>
      </c>
      <c r="C15" s="513"/>
      <c r="D15" s="513"/>
      <c r="E15" s="513"/>
      <c r="F15" s="513"/>
      <c r="G15" s="513"/>
      <c r="H15" s="513"/>
      <c r="I15" s="544" t="s">
        <v>522</v>
      </c>
      <c r="J15" s="544"/>
      <c r="K15" s="552" t="s">
        <v>32</v>
      </c>
      <c r="L15" s="552"/>
      <c r="M15" s="552"/>
      <c r="N15" s="552"/>
      <c r="O15" s="552" t="s">
        <v>32</v>
      </c>
      <c r="P15" s="552"/>
      <c r="Q15" s="552"/>
      <c r="R15" s="552"/>
      <c r="S15" s="552"/>
      <c r="T15" s="552"/>
      <c r="U15" s="552" t="s">
        <v>32</v>
      </c>
      <c r="V15" s="552"/>
      <c r="W15" s="552"/>
      <c r="X15" s="552"/>
      <c r="Y15" s="553" t="s">
        <v>32</v>
      </c>
      <c r="Z15" s="553"/>
      <c r="AA15" s="553"/>
      <c r="AB15" s="553"/>
      <c r="AC15" s="553"/>
      <c r="AD15" s="553" t="s">
        <v>32</v>
      </c>
      <c r="AE15" s="553"/>
      <c r="AF15" s="553"/>
      <c r="AG15" s="553" t="s">
        <v>32</v>
      </c>
      <c r="AH15" s="553"/>
      <c r="AI15" s="106" t="s">
        <v>32</v>
      </c>
      <c r="AJ15" s="107" t="s">
        <v>32</v>
      </c>
    </row>
    <row r="16" spans="2:36" ht="23.25" customHeight="1" x14ac:dyDescent="0.2">
      <c r="B16" s="551" t="s">
        <v>523</v>
      </c>
      <c r="C16" s="551"/>
      <c r="D16" s="551"/>
      <c r="E16" s="551"/>
      <c r="F16" s="551"/>
      <c r="G16" s="551"/>
      <c r="H16" s="551"/>
      <c r="I16" s="544" t="s">
        <v>524</v>
      </c>
      <c r="J16" s="544"/>
      <c r="K16" s="552" t="s">
        <v>32</v>
      </c>
      <c r="L16" s="552"/>
      <c r="M16" s="552"/>
      <c r="N16" s="552"/>
      <c r="O16" s="552" t="s">
        <v>32</v>
      </c>
      <c r="P16" s="552"/>
      <c r="Q16" s="552"/>
      <c r="R16" s="552"/>
      <c r="S16" s="552"/>
      <c r="T16" s="552"/>
      <c r="U16" s="552" t="s">
        <v>32</v>
      </c>
      <c r="V16" s="552"/>
      <c r="W16" s="552"/>
      <c r="X16" s="552"/>
      <c r="Y16" s="553" t="s">
        <v>32</v>
      </c>
      <c r="Z16" s="553"/>
      <c r="AA16" s="553"/>
      <c r="AB16" s="553"/>
      <c r="AC16" s="553"/>
      <c r="AD16" s="553" t="s">
        <v>32</v>
      </c>
      <c r="AE16" s="553"/>
      <c r="AF16" s="553"/>
      <c r="AG16" s="553" t="s">
        <v>32</v>
      </c>
      <c r="AH16" s="553"/>
      <c r="AI16" s="106" t="s">
        <v>32</v>
      </c>
      <c r="AJ16" s="107" t="s">
        <v>32</v>
      </c>
    </row>
    <row r="17" spans="2:36" ht="23.25" customHeight="1" x14ac:dyDescent="0.2">
      <c r="B17" s="551" t="s">
        <v>154</v>
      </c>
      <c r="C17" s="551"/>
      <c r="D17" s="551"/>
      <c r="E17" s="551"/>
      <c r="F17" s="551"/>
      <c r="G17" s="551"/>
      <c r="H17" s="551"/>
      <c r="I17" s="544" t="s">
        <v>525</v>
      </c>
      <c r="J17" s="544"/>
      <c r="K17" s="552" t="s">
        <v>32</v>
      </c>
      <c r="L17" s="552"/>
      <c r="M17" s="552"/>
      <c r="N17" s="552"/>
      <c r="O17" s="552" t="s">
        <v>32</v>
      </c>
      <c r="P17" s="552"/>
      <c r="Q17" s="552"/>
      <c r="R17" s="552"/>
      <c r="S17" s="552"/>
      <c r="T17" s="552"/>
      <c r="U17" s="552" t="s">
        <v>32</v>
      </c>
      <c r="V17" s="552"/>
      <c r="W17" s="552"/>
      <c r="X17" s="552"/>
      <c r="Y17" s="553" t="s">
        <v>32</v>
      </c>
      <c r="Z17" s="553"/>
      <c r="AA17" s="553"/>
      <c r="AB17" s="553"/>
      <c r="AC17" s="553"/>
      <c r="AD17" s="553" t="s">
        <v>32</v>
      </c>
      <c r="AE17" s="553"/>
      <c r="AF17" s="553"/>
      <c r="AG17" s="553" t="s">
        <v>32</v>
      </c>
      <c r="AH17" s="553"/>
      <c r="AI17" s="106" t="s">
        <v>32</v>
      </c>
      <c r="AJ17" s="107" t="s">
        <v>32</v>
      </c>
    </row>
    <row r="18" spans="2:36" ht="23.25" customHeight="1" x14ac:dyDescent="0.2">
      <c r="B18" s="503" t="s">
        <v>526</v>
      </c>
      <c r="C18" s="503"/>
      <c r="D18" s="503"/>
      <c r="E18" s="503"/>
      <c r="F18" s="503"/>
      <c r="G18" s="503"/>
      <c r="H18" s="503"/>
      <c r="I18" s="555" t="s">
        <v>527</v>
      </c>
      <c r="J18" s="555"/>
      <c r="K18" s="556">
        <f>SUM(K20:N29)</f>
        <v>0</v>
      </c>
      <c r="L18" s="556"/>
      <c r="M18" s="556"/>
      <c r="N18" s="556"/>
      <c r="O18" s="558" t="s">
        <v>32</v>
      </c>
      <c r="P18" s="558"/>
      <c r="Q18" s="558"/>
      <c r="R18" s="558"/>
      <c r="S18" s="558"/>
      <c r="T18" s="558"/>
      <c r="U18" s="558" t="s">
        <v>32</v>
      </c>
      <c r="V18" s="558"/>
      <c r="W18" s="558"/>
      <c r="X18" s="558"/>
      <c r="Y18" s="569" t="s">
        <v>32</v>
      </c>
      <c r="Z18" s="569"/>
      <c r="AA18" s="569"/>
      <c r="AB18" s="569"/>
      <c r="AC18" s="569"/>
      <c r="AD18" s="569" t="s">
        <v>32</v>
      </c>
      <c r="AE18" s="569"/>
      <c r="AF18" s="569"/>
      <c r="AG18" s="569" t="s">
        <v>32</v>
      </c>
      <c r="AH18" s="569"/>
      <c r="AI18" s="127" t="s">
        <v>32</v>
      </c>
      <c r="AJ18" s="108">
        <f>SUM(K18:AI18)</f>
        <v>0</v>
      </c>
    </row>
    <row r="19" spans="2:36" ht="12" customHeight="1" x14ac:dyDescent="0.2">
      <c r="B19" s="513" t="s">
        <v>149</v>
      </c>
      <c r="C19" s="513"/>
      <c r="D19" s="513"/>
      <c r="E19" s="513"/>
      <c r="F19" s="513"/>
      <c r="G19" s="513"/>
      <c r="H19" s="513"/>
      <c r="I19" s="100"/>
      <c r="J19" s="101"/>
      <c r="K19" s="102"/>
      <c r="L19" s="103"/>
      <c r="M19" s="103"/>
      <c r="N19" s="104"/>
      <c r="O19" s="102"/>
      <c r="P19" s="103"/>
      <c r="Q19" s="103"/>
      <c r="R19" s="103"/>
      <c r="S19" s="103"/>
      <c r="T19" s="104"/>
      <c r="U19" s="102"/>
      <c r="V19" s="103"/>
      <c r="W19" s="103"/>
      <c r="X19" s="104"/>
      <c r="Y19" s="83"/>
      <c r="Z19" s="84"/>
      <c r="AA19" s="84"/>
      <c r="AB19" s="84"/>
      <c r="AC19" s="105"/>
      <c r="AD19" s="83"/>
      <c r="AE19" s="84"/>
      <c r="AF19" s="105"/>
      <c r="AG19" s="83"/>
      <c r="AH19" s="105"/>
      <c r="AI19" s="106"/>
      <c r="AJ19" s="107"/>
    </row>
    <row r="20" spans="2:36" ht="12" customHeight="1" x14ac:dyDescent="0.2">
      <c r="B20" s="513" t="s">
        <v>528</v>
      </c>
      <c r="C20" s="513"/>
      <c r="D20" s="513"/>
      <c r="E20" s="513"/>
      <c r="F20" s="513"/>
      <c r="G20" s="513"/>
      <c r="H20" s="513"/>
      <c r="I20" s="544" t="s">
        <v>529</v>
      </c>
      <c r="J20" s="544"/>
      <c r="K20" s="552" t="s">
        <v>32</v>
      </c>
      <c r="L20" s="552"/>
      <c r="M20" s="552"/>
      <c r="N20" s="552"/>
      <c r="O20" s="552" t="s">
        <v>32</v>
      </c>
      <c r="P20" s="552"/>
      <c r="Q20" s="552"/>
      <c r="R20" s="552"/>
      <c r="S20" s="552"/>
      <c r="T20" s="552"/>
      <c r="U20" s="552" t="s">
        <v>32</v>
      </c>
      <c r="V20" s="552"/>
      <c r="W20" s="552"/>
      <c r="X20" s="552"/>
      <c r="Y20" s="553" t="s">
        <v>32</v>
      </c>
      <c r="Z20" s="553"/>
      <c r="AA20" s="553"/>
      <c r="AB20" s="553"/>
      <c r="AC20" s="553"/>
      <c r="AD20" s="553" t="s">
        <v>32</v>
      </c>
      <c r="AE20" s="553"/>
      <c r="AF20" s="553"/>
      <c r="AG20" s="553" t="s">
        <v>32</v>
      </c>
      <c r="AH20" s="553"/>
      <c r="AI20" s="106" t="s">
        <v>32</v>
      </c>
      <c r="AJ20" s="107" t="s">
        <v>32</v>
      </c>
    </row>
    <row r="21" spans="2:36" ht="12" customHeight="1" x14ac:dyDescent="0.2">
      <c r="B21" s="551" t="s">
        <v>149</v>
      </c>
      <c r="C21" s="551"/>
      <c r="D21" s="551"/>
      <c r="E21" s="551"/>
      <c r="F21" s="551"/>
      <c r="G21" s="551"/>
      <c r="H21" s="551"/>
      <c r="I21" s="100"/>
      <c r="J21" s="101"/>
      <c r="K21" s="102"/>
      <c r="L21" s="103"/>
      <c r="M21" s="103"/>
      <c r="N21" s="104"/>
      <c r="O21" s="102"/>
      <c r="P21" s="103"/>
      <c r="Q21" s="103"/>
      <c r="R21" s="103"/>
      <c r="S21" s="103"/>
      <c r="T21" s="104"/>
      <c r="U21" s="102"/>
      <c r="V21" s="103"/>
      <c r="W21" s="103"/>
      <c r="X21" s="104"/>
      <c r="Y21" s="83"/>
      <c r="Z21" s="84"/>
      <c r="AA21" s="84"/>
      <c r="AB21" s="84"/>
      <c r="AC21" s="105"/>
      <c r="AD21" s="83"/>
      <c r="AE21" s="84"/>
      <c r="AF21" s="105"/>
      <c r="AG21" s="83"/>
      <c r="AH21" s="105"/>
      <c r="AI21" s="106"/>
      <c r="AJ21" s="107"/>
    </row>
    <row r="22" spans="2:36" ht="12" customHeight="1" x14ac:dyDescent="0.2">
      <c r="B22" s="513" t="s">
        <v>484</v>
      </c>
      <c r="C22" s="513"/>
      <c r="D22" s="513"/>
      <c r="E22" s="513"/>
      <c r="F22" s="513"/>
      <c r="G22" s="513"/>
      <c r="H22" s="513"/>
      <c r="I22" s="100"/>
      <c r="J22" s="101"/>
      <c r="K22" s="552" t="s">
        <v>32</v>
      </c>
      <c r="L22" s="552"/>
      <c r="M22" s="552"/>
      <c r="N22" s="552"/>
      <c r="O22" s="552" t="s">
        <v>32</v>
      </c>
      <c r="P22" s="552"/>
      <c r="Q22" s="552"/>
      <c r="R22" s="552"/>
      <c r="S22" s="552"/>
      <c r="T22" s="552"/>
      <c r="U22" s="552" t="s">
        <v>32</v>
      </c>
      <c r="V22" s="552"/>
      <c r="W22" s="552"/>
      <c r="X22" s="552"/>
      <c r="Y22" s="553" t="s">
        <v>32</v>
      </c>
      <c r="Z22" s="553"/>
      <c r="AA22" s="553"/>
      <c r="AB22" s="553"/>
      <c r="AC22" s="553"/>
      <c r="AD22" s="553" t="s">
        <v>32</v>
      </c>
      <c r="AE22" s="553"/>
      <c r="AF22" s="553"/>
      <c r="AG22" s="553" t="s">
        <v>32</v>
      </c>
      <c r="AH22" s="553"/>
      <c r="AI22" s="106" t="s">
        <v>32</v>
      </c>
      <c r="AJ22" s="107" t="s">
        <v>32</v>
      </c>
    </row>
    <row r="23" spans="2:36" ht="23.25" customHeight="1" x14ac:dyDescent="0.2">
      <c r="B23" s="513" t="s">
        <v>485</v>
      </c>
      <c r="C23" s="513"/>
      <c r="D23" s="513"/>
      <c r="E23" s="513"/>
      <c r="F23" s="513"/>
      <c r="G23" s="513"/>
      <c r="H23" s="513"/>
      <c r="I23" s="100"/>
      <c r="J23" s="101"/>
      <c r="K23" s="552" t="s">
        <v>32</v>
      </c>
      <c r="L23" s="552"/>
      <c r="M23" s="552"/>
      <c r="N23" s="552"/>
      <c r="O23" s="552" t="s">
        <v>32</v>
      </c>
      <c r="P23" s="552"/>
      <c r="Q23" s="552"/>
      <c r="R23" s="552"/>
      <c r="S23" s="552"/>
      <c r="T23" s="552"/>
      <c r="U23" s="552" t="s">
        <v>32</v>
      </c>
      <c r="V23" s="552"/>
      <c r="W23" s="552"/>
      <c r="X23" s="552"/>
      <c r="Y23" s="553" t="s">
        <v>32</v>
      </c>
      <c r="Z23" s="553"/>
      <c r="AA23" s="553"/>
      <c r="AB23" s="553"/>
      <c r="AC23" s="553"/>
      <c r="AD23" s="553" t="s">
        <v>32</v>
      </c>
      <c r="AE23" s="553"/>
      <c r="AF23" s="553"/>
      <c r="AG23" s="553" t="s">
        <v>32</v>
      </c>
      <c r="AH23" s="553"/>
      <c r="AI23" s="106" t="s">
        <v>32</v>
      </c>
      <c r="AJ23" s="107" t="s">
        <v>32</v>
      </c>
    </row>
    <row r="24" spans="2:36" ht="23.25" customHeight="1" x14ac:dyDescent="0.2">
      <c r="B24" s="513" t="s">
        <v>486</v>
      </c>
      <c r="C24" s="513"/>
      <c r="D24" s="513"/>
      <c r="E24" s="513"/>
      <c r="F24" s="513"/>
      <c r="G24" s="513"/>
      <c r="H24" s="513"/>
      <c r="I24" s="100"/>
      <c r="J24" s="101"/>
      <c r="K24" s="552" t="s">
        <v>32</v>
      </c>
      <c r="L24" s="552"/>
      <c r="M24" s="552"/>
      <c r="N24" s="552"/>
      <c r="O24" s="552" t="s">
        <v>32</v>
      </c>
      <c r="P24" s="552"/>
      <c r="Q24" s="552"/>
      <c r="R24" s="552"/>
      <c r="S24" s="552"/>
      <c r="T24" s="552"/>
      <c r="U24" s="552" t="s">
        <v>32</v>
      </c>
      <c r="V24" s="552"/>
      <c r="W24" s="552"/>
      <c r="X24" s="552"/>
      <c r="Y24" s="553" t="s">
        <v>32</v>
      </c>
      <c r="Z24" s="553"/>
      <c r="AA24" s="553"/>
      <c r="AB24" s="553"/>
      <c r="AC24" s="553"/>
      <c r="AD24" s="553" t="s">
        <v>32</v>
      </c>
      <c r="AE24" s="553"/>
      <c r="AF24" s="553"/>
      <c r="AG24" s="553" t="s">
        <v>32</v>
      </c>
      <c r="AH24" s="553"/>
      <c r="AI24" s="106" t="s">
        <v>32</v>
      </c>
      <c r="AJ24" s="107" t="s">
        <v>32</v>
      </c>
    </row>
    <row r="25" spans="2:36" ht="12" customHeight="1" x14ac:dyDescent="0.2">
      <c r="B25" s="551" t="s">
        <v>487</v>
      </c>
      <c r="C25" s="551"/>
      <c r="D25" s="551"/>
      <c r="E25" s="551"/>
      <c r="F25" s="551"/>
      <c r="G25" s="551"/>
      <c r="H25" s="551"/>
      <c r="I25" s="544" t="s">
        <v>530</v>
      </c>
      <c r="J25" s="544"/>
      <c r="K25" s="558">
        <v>0</v>
      </c>
      <c r="L25" s="558"/>
      <c r="M25" s="558"/>
      <c r="N25" s="558"/>
      <c r="O25" s="558" t="s">
        <v>32</v>
      </c>
      <c r="P25" s="558"/>
      <c r="Q25" s="558"/>
      <c r="R25" s="558"/>
      <c r="S25" s="558"/>
      <c r="T25" s="558"/>
      <c r="U25" s="558" t="s">
        <v>32</v>
      </c>
      <c r="V25" s="558"/>
      <c r="W25" s="558"/>
      <c r="X25" s="558"/>
      <c r="Y25" s="569" t="s">
        <v>32</v>
      </c>
      <c r="Z25" s="569"/>
      <c r="AA25" s="569"/>
      <c r="AB25" s="569"/>
      <c r="AC25" s="569"/>
      <c r="AD25" s="569" t="s">
        <v>32</v>
      </c>
      <c r="AE25" s="569"/>
      <c r="AF25" s="569"/>
      <c r="AG25" s="569" t="s">
        <v>32</v>
      </c>
      <c r="AH25" s="569"/>
      <c r="AI25" s="127" t="s">
        <v>32</v>
      </c>
      <c r="AJ25" s="108">
        <f>SUM(K25:AI25)</f>
        <v>0</v>
      </c>
    </row>
    <row r="26" spans="2:36" ht="12" customHeight="1" x14ac:dyDescent="0.2">
      <c r="B26" s="513" t="s">
        <v>489</v>
      </c>
      <c r="C26" s="513"/>
      <c r="D26" s="513"/>
      <c r="E26" s="513"/>
      <c r="F26" s="513"/>
      <c r="G26" s="513"/>
      <c r="H26" s="513"/>
      <c r="I26" s="544" t="s">
        <v>531</v>
      </c>
      <c r="J26" s="544"/>
      <c r="K26" s="552" t="s">
        <v>32</v>
      </c>
      <c r="L26" s="552"/>
      <c r="M26" s="552"/>
      <c r="N26" s="552"/>
      <c r="O26" s="552" t="s">
        <v>32</v>
      </c>
      <c r="P26" s="552"/>
      <c r="Q26" s="552"/>
      <c r="R26" s="552"/>
      <c r="S26" s="552"/>
      <c r="T26" s="552"/>
      <c r="U26" s="552" t="s">
        <v>32</v>
      </c>
      <c r="V26" s="552"/>
      <c r="W26" s="552"/>
      <c r="X26" s="552"/>
      <c r="Y26" s="553" t="s">
        <v>32</v>
      </c>
      <c r="Z26" s="553"/>
      <c r="AA26" s="553"/>
      <c r="AB26" s="553"/>
      <c r="AC26" s="553"/>
      <c r="AD26" s="553" t="s">
        <v>32</v>
      </c>
      <c r="AE26" s="553"/>
      <c r="AF26" s="553"/>
      <c r="AG26" s="553" t="s">
        <v>32</v>
      </c>
      <c r="AH26" s="553"/>
      <c r="AI26" s="106" t="s">
        <v>32</v>
      </c>
      <c r="AJ26" s="107" t="s">
        <v>32</v>
      </c>
    </row>
    <row r="27" spans="2:36" ht="23.25" customHeight="1" x14ac:dyDescent="0.2">
      <c r="B27" s="513" t="s">
        <v>491</v>
      </c>
      <c r="C27" s="513"/>
      <c r="D27" s="513"/>
      <c r="E27" s="513"/>
      <c r="F27" s="513"/>
      <c r="G27" s="513"/>
      <c r="H27" s="513"/>
      <c r="I27" s="544" t="s">
        <v>532</v>
      </c>
      <c r="J27" s="544"/>
      <c r="K27" s="552" t="s">
        <v>32</v>
      </c>
      <c r="L27" s="552"/>
      <c r="M27" s="552"/>
      <c r="N27" s="552"/>
      <c r="O27" s="552" t="s">
        <v>32</v>
      </c>
      <c r="P27" s="552"/>
      <c r="Q27" s="552"/>
      <c r="R27" s="552"/>
      <c r="S27" s="552"/>
      <c r="T27" s="552"/>
      <c r="U27" s="552" t="s">
        <v>32</v>
      </c>
      <c r="V27" s="552"/>
      <c r="W27" s="552"/>
      <c r="X27" s="552"/>
      <c r="Y27" s="553" t="s">
        <v>32</v>
      </c>
      <c r="Z27" s="553"/>
      <c r="AA27" s="553"/>
      <c r="AB27" s="553"/>
      <c r="AC27" s="553"/>
      <c r="AD27" s="553" t="s">
        <v>32</v>
      </c>
      <c r="AE27" s="553"/>
      <c r="AF27" s="553"/>
      <c r="AG27" s="553" t="s">
        <v>32</v>
      </c>
      <c r="AH27" s="553"/>
      <c r="AI27" s="106" t="s">
        <v>32</v>
      </c>
      <c r="AJ27" s="107" t="s">
        <v>32</v>
      </c>
    </row>
    <row r="28" spans="2:36" ht="23.25" customHeight="1" x14ac:dyDescent="0.2">
      <c r="B28" s="513" t="s">
        <v>493</v>
      </c>
      <c r="C28" s="513"/>
      <c r="D28" s="513"/>
      <c r="E28" s="513"/>
      <c r="F28" s="513"/>
      <c r="G28" s="513"/>
      <c r="H28" s="513"/>
      <c r="I28" s="544" t="s">
        <v>533</v>
      </c>
      <c r="J28" s="544"/>
      <c r="K28" s="552" t="s">
        <v>32</v>
      </c>
      <c r="L28" s="552"/>
      <c r="M28" s="552"/>
      <c r="N28" s="552"/>
      <c r="O28" s="552" t="s">
        <v>32</v>
      </c>
      <c r="P28" s="552"/>
      <c r="Q28" s="552"/>
      <c r="R28" s="552"/>
      <c r="S28" s="552"/>
      <c r="T28" s="552"/>
      <c r="U28" s="552" t="s">
        <v>32</v>
      </c>
      <c r="V28" s="552"/>
      <c r="W28" s="552"/>
      <c r="X28" s="552"/>
      <c r="Y28" s="553" t="s">
        <v>32</v>
      </c>
      <c r="Z28" s="553"/>
      <c r="AA28" s="553"/>
      <c r="AB28" s="553"/>
      <c r="AC28" s="553"/>
      <c r="AD28" s="553" t="s">
        <v>32</v>
      </c>
      <c r="AE28" s="553"/>
      <c r="AF28" s="553"/>
      <c r="AG28" s="553" t="s">
        <v>32</v>
      </c>
      <c r="AH28" s="553"/>
      <c r="AI28" s="106" t="s">
        <v>32</v>
      </c>
      <c r="AJ28" s="107" t="s">
        <v>32</v>
      </c>
    </row>
    <row r="29" spans="2:36" ht="12" customHeight="1" thickBot="1" x14ac:dyDescent="0.25">
      <c r="B29" s="578" t="s">
        <v>495</v>
      </c>
      <c r="C29" s="578"/>
      <c r="D29" s="578"/>
      <c r="E29" s="578"/>
      <c r="F29" s="578"/>
      <c r="G29" s="578"/>
      <c r="H29" s="578"/>
      <c r="I29" s="579" t="s">
        <v>534</v>
      </c>
      <c r="J29" s="579"/>
      <c r="K29" s="580" t="s">
        <v>32</v>
      </c>
      <c r="L29" s="580"/>
      <c r="M29" s="580"/>
      <c r="N29" s="580"/>
      <c r="O29" s="580" t="s">
        <v>32</v>
      </c>
      <c r="P29" s="580"/>
      <c r="Q29" s="580"/>
      <c r="R29" s="580"/>
      <c r="S29" s="580"/>
      <c r="T29" s="580"/>
      <c r="U29" s="580" t="s">
        <v>32</v>
      </c>
      <c r="V29" s="580"/>
      <c r="W29" s="580"/>
      <c r="X29" s="580"/>
      <c r="Y29" s="581" t="s">
        <v>32</v>
      </c>
      <c r="Z29" s="581"/>
      <c r="AA29" s="581"/>
      <c r="AB29" s="581"/>
      <c r="AC29" s="581"/>
      <c r="AD29" s="581" t="s">
        <v>32</v>
      </c>
      <c r="AE29" s="581"/>
      <c r="AF29" s="581"/>
      <c r="AG29" s="581" t="s">
        <v>32</v>
      </c>
      <c r="AH29" s="581"/>
      <c r="AI29" s="128" t="s">
        <v>32</v>
      </c>
      <c r="AJ29" s="129" t="s">
        <v>32</v>
      </c>
    </row>
    <row r="30" spans="2:36" ht="12" customHeight="1" x14ac:dyDescent="0.2"/>
    <row r="31" spans="2:36" ht="11.25" customHeight="1" x14ac:dyDescent="0.2"/>
  </sheetData>
  <mergeCells count="195">
    <mergeCell ref="AD28:AF28"/>
    <mergeCell ref="AG28:AH28"/>
    <mergeCell ref="B29:H29"/>
    <mergeCell ref="I29:J29"/>
    <mergeCell ref="K29:N29"/>
    <mergeCell ref="O29:T29"/>
    <mergeCell ref="U29:X29"/>
    <mergeCell ref="Y29:AC29"/>
    <mergeCell ref="AD29:AF29"/>
    <mergeCell ref="AG29:AH29"/>
    <mergeCell ref="B28:H28"/>
    <mergeCell ref="I28:J28"/>
    <mergeCell ref="K28:N28"/>
    <mergeCell ref="O28:T28"/>
    <mergeCell ref="U28:X28"/>
    <mergeCell ref="Y28:AC28"/>
    <mergeCell ref="AD26:AF26"/>
    <mergeCell ref="AG26:AH26"/>
    <mergeCell ref="B27:H27"/>
    <mergeCell ref="I27:J27"/>
    <mergeCell ref="K27:N27"/>
    <mergeCell ref="O27:T27"/>
    <mergeCell ref="U27:X27"/>
    <mergeCell ref="Y27:AC27"/>
    <mergeCell ref="AD27:AF27"/>
    <mergeCell ref="AG27:AH27"/>
    <mergeCell ref="B26:H26"/>
    <mergeCell ref="I26:J26"/>
    <mergeCell ref="K26:N26"/>
    <mergeCell ref="O26:T26"/>
    <mergeCell ref="U26:X26"/>
    <mergeCell ref="Y26:AC26"/>
    <mergeCell ref="AG24:AH24"/>
    <mergeCell ref="B25:H25"/>
    <mergeCell ref="I25:J25"/>
    <mergeCell ref="K25:N25"/>
    <mergeCell ref="O25:T25"/>
    <mergeCell ref="U25:X25"/>
    <mergeCell ref="Y25:AC25"/>
    <mergeCell ref="AD25:AF25"/>
    <mergeCell ref="AG25:AH25"/>
    <mergeCell ref="B24:H24"/>
    <mergeCell ref="K24:N24"/>
    <mergeCell ref="O24:T24"/>
    <mergeCell ref="U24:X24"/>
    <mergeCell ref="Y24:AC24"/>
    <mergeCell ref="AD24:AF24"/>
    <mergeCell ref="AG22:AH22"/>
    <mergeCell ref="B23:H23"/>
    <mergeCell ref="K23:N23"/>
    <mergeCell ref="O23:T23"/>
    <mergeCell ref="U23:X23"/>
    <mergeCell ref="Y23:AC23"/>
    <mergeCell ref="AD23:AF23"/>
    <mergeCell ref="AG23:AH23"/>
    <mergeCell ref="Y20:AC20"/>
    <mergeCell ref="AD20:AF20"/>
    <mergeCell ref="AG20:AH20"/>
    <mergeCell ref="B21:H21"/>
    <mergeCell ref="B22:H22"/>
    <mergeCell ref="K22:N22"/>
    <mergeCell ref="O22:T22"/>
    <mergeCell ref="U22:X22"/>
    <mergeCell ref="Y22:AC22"/>
    <mergeCell ref="AD22:AF22"/>
    <mergeCell ref="B19:H19"/>
    <mergeCell ref="B20:H20"/>
    <mergeCell ref="I20:J20"/>
    <mergeCell ref="K20:N20"/>
    <mergeCell ref="O20:T20"/>
    <mergeCell ref="U20:X20"/>
    <mergeCell ref="AD17:AF17"/>
    <mergeCell ref="AG17:AH17"/>
    <mergeCell ref="B18:H18"/>
    <mergeCell ref="I18:J18"/>
    <mergeCell ref="K18:N18"/>
    <mergeCell ref="O18:T18"/>
    <mergeCell ref="U18:X18"/>
    <mergeCell ref="Y18:AC18"/>
    <mergeCell ref="AD18:AF18"/>
    <mergeCell ref="AG18:AH18"/>
    <mergeCell ref="B17:H17"/>
    <mergeCell ref="I17:J17"/>
    <mergeCell ref="K17:N17"/>
    <mergeCell ref="O17:T17"/>
    <mergeCell ref="U17:X17"/>
    <mergeCell ref="Y17:AC17"/>
    <mergeCell ref="AD15:AF15"/>
    <mergeCell ref="AG15:AH15"/>
    <mergeCell ref="B16:H16"/>
    <mergeCell ref="I16:J16"/>
    <mergeCell ref="K16:N16"/>
    <mergeCell ref="O16:T16"/>
    <mergeCell ref="U16:X16"/>
    <mergeCell ref="Y16:AC16"/>
    <mergeCell ref="AD16:AF16"/>
    <mergeCell ref="AG16:AH16"/>
    <mergeCell ref="B15:H15"/>
    <mergeCell ref="I15:J15"/>
    <mergeCell ref="K15:N15"/>
    <mergeCell ref="O15:T15"/>
    <mergeCell ref="U15:X15"/>
    <mergeCell ref="Y15:AC15"/>
    <mergeCell ref="AD13:AF13"/>
    <mergeCell ref="AG13:AH13"/>
    <mergeCell ref="B14:H14"/>
    <mergeCell ref="I14:J14"/>
    <mergeCell ref="K14:N14"/>
    <mergeCell ref="O14:T14"/>
    <mergeCell ref="U14:X14"/>
    <mergeCell ref="Y14:AC14"/>
    <mergeCell ref="AD14:AF14"/>
    <mergeCell ref="AG14:AH14"/>
    <mergeCell ref="B13:H13"/>
    <mergeCell ref="I13:J13"/>
    <mergeCell ref="K13:N13"/>
    <mergeCell ref="O13:T13"/>
    <mergeCell ref="U13:X13"/>
    <mergeCell ref="Y13:AC13"/>
    <mergeCell ref="B12:H12"/>
    <mergeCell ref="I12:J12"/>
    <mergeCell ref="K12:N12"/>
    <mergeCell ref="O12:T12"/>
    <mergeCell ref="U12:X12"/>
    <mergeCell ref="Y12:AC12"/>
    <mergeCell ref="AD12:AF12"/>
    <mergeCell ref="AG12:AH12"/>
    <mergeCell ref="B11:H11"/>
    <mergeCell ref="I11:J11"/>
    <mergeCell ref="K11:N11"/>
    <mergeCell ref="O11:T11"/>
    <mergeCell ref="U11:X11"/>
    <mergeCell ref="Y11:AC11"/>
    <mergeCell ref="B10:H10"/>
    <mergeCell ref="I10:J10"/>
    <mergeCell ref="K10:N10"/>
    <mergeCell ref="O10:T10"/>
    <mergeCell ref="U10:X10"/>
    <mergeCell ref="Y10:AC10"/>
    <mergeCell ref="AD10:AF10"/>
    <mergeCell ref="AG10:AH10"/>
    <mergeCell ref="AD11:AF11"/>
    <mergeCell ref="AG11:AH11"/>
    <mergeCell ref="AD7:AF7"/>
    <mergeCell ref="AG7:AH7"/>
    <mergeCell ref="B8:H8"/>
    <mergeCell ref="B9:H9"/>
    <mergeCell ref="I9:J9"/>
    <mergeCell ref="K9:N9"/>
    <mergeCell ref="O9:T9"/>
    <mergeCell ref="U9:X9"/>
    <mergeCell ref="Y9:AC9"/>
    <mergeCell ref="AD9:AF9"/>
    <mergeCell ref="B7:H7"/>
    <mergeCell ref="I7:J7"/>
    <mergeCell ref="K7:N7"/>
    <mergeCell ref="O7:T7"/>
    <mergeCell ref="U7:X7"/>
    <mergeCell ref="Y7:AC7"/>
    <mergeCell ref="AG9:AH9"/>
    <mergeCell ref="AD5:AF5"/>
    <mergeCell ref="AG5:AH5"/>
    <mergeCell ref="B6:H6"/>
    <mergeCell ref="I6:J6"/>
    <mergeCell ref="K6:N6"/>
    <mergeCell ref="O6:T6"/>
    <mergeCell ref="U6:X6"/>
    <mergeCell ref="Y6:AC6"/>
    <mergeCell ref="AD6:AF6"/>
    <mergeCell ref="AG6:AH6"/>
    <mergeCell ref="B5:H5"/>
    <mergeCell ref="I5:J5"/>
    <mergeCell ref="K5:N5"/>
    <mergeCell ref="O5:T5"/>
    <mergeCell ref="U5:X5"/>
    <mergeCell ref="Y5:AC5"/>
    <mergeCell ref="AI2:AI3"/>
    <mergeCell ref="AJ2:AJ3"/>
    <mergeCell ref="K3:N3"/>
    <mergeCell ref="O3:T3"/>
    <mergeCell ref="U3:X3"/>
    <mergeCell ref="Y3:AC3"/>
    <mergeCell ref="AD3:AF3"/>
    <mergeCell ref="AG3:AH3"/>
    <mergeCell ref="B4:H4"/>
    <mergeCell ref="I4:J4"/>
    <mergeCell ref="K4:N4"/>
    <mergeCell ref="O4:T4"/>
    <mergeCell ref="U4:X4"/>
    <mergeCell ref="Y4:AC4"/>
    <mergeCell ref="AD4:AF4"/>
    <mergeCell ref="AG4:AH4"/>
    <mergeCell ref="B2:H3"/>
    <mergeCell ref="I2:J3"/>
    <mergeCell ref="K2:AH2"/>
  </mergeCells>
  <pageMargins left="0.39370078740157483" right="0.39370078740157483" top="0.78740157480314965" bottom="0.39370078740157483" header="0.39370078740157483" footer="0.39370078740157483"/>
  <pageSetup paperSize="9" scale="78" fitToHeight="0" pageOrder="overThenDown" orientation="landscape" blackAndWhite="1" r:id="rId1"/>
  <headerFooter alignWithMargins="0"/>
  <rowBreaks count="1" manualBreakCount="1">
    <brk id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B1:AF28"/>
  <sheetViews>
    <sheetView workbookViewId="0">
      <selection activeCell="AE10" sqref="AE10"/>
    </sheetView>
  </sheetViews>
  <sheetFormatPr defaultColWidth="9.140625" defaultRowHeight="11.25" x14ac:dyDescent="0.2"/>
  <cols>
    <col min="1" max="1" width="2.28515625" style="18" customWidth="1"/>
    <col min="2" max="2" width="1.85546875" style="18" customWidth="1"/>
    <col min="3" max="3" width="2.28515625" style="18" customWidth="1"/>
    <col min="4" max="4" width="13.140625" style="18" customWidth="1"/>
    <col min="5" max="5" width="1.42578125" style="18" customWidth="1"/>
    <col min="6" max="6" width="11.140625" style="18" customWidth="1"/>
    <col min="7" max="7" width="1.7109375" style="18" customWidth="1"/>
    <col min="8" max="8" width="11.5703125" style="18" customWidth="1"/>
    <col min="9" max="9" width="4.85546875" style="18" customWidth="1"/>
    <col min="10" max="10" width="3.28515625" style="18" customWidth="1"/>
    <col min="11" max="11" width="1.5703125" style="18" customWidth="1"/>
    <col min="12" max="12" width="12.5703125" style="18" customWidth="1"/>
    <col min="13" max="13" width="2.7109375" style="18" customWidth="1"/>
    <col min="14" max="14" width="1.5703125" style="18" customWidth="1"/>
    <col min="15" max="15" width="3.7109375" style="18" customWidth="1"/>
    <col min="16" max="16" width="4.42578125" style="18" customWidth="1"/>
    <col min="17" max="17" width="2.7109375" style="18" customWidth="1"/>
    <col min="18" max="18" width="0.140625" style="18" customWidth="1"/>
    <col min="19" max="19" width="1.42578125" style="18" customWidth="1"/>
    <col min="20" max="20" width="13.7109375" style="18" customWidth="1"/>
    <col min="21" max="21" width="0.140625" style="18" customWidth="1"/>
    <col min="22" max="22" width="4.7109375" style="18" customWidth="1"/>
    <col min="23" max="23" width="9" style="18" customWidth="1"/>
    <col min="24" max="24" width="3.5703125" style="18" customWidth="1"/>
    <col min="25" max="25" width="5.5703125" style="18" customWidth="1"/>
    <col min="26" max="26" width="9" style="18" customWidth="1"/>
    <col min="27" max="27" width="0.7109375" style="18" customWidth="1"/>
    <col min="28" max="28" width="15" style="18" customWidth="1"/>
    <col min="29" max="29" width="0.28515625" style="18" customWidth="1"/>
    <col min="30" max="30" width="15.28515625" style="18" customWidth="1"/>
    <col min="31" max="31" width="0.28515625" style="18" customWidth="1"/>
    <col min="32" max="32" width="15.42578125" style="18" customWidth="1"/>
    <col min="33" max="256" width="9.140625" style="18"/>
    <col min="257" max="257" width="2.28515625" style="18" customWidth="1"/>
    <col min="258" max="258" width="1.85546875" style="18" customWidth="1"/>
    <col min="259" max="259" width="2.28515625" style="18" customWidth="1"/>
    <col min="260" max="260" width="13.140625" style="18" customWidth="1"/>
    <col min="261" max="261" width="1.42578125" style="18" customWidth="1"/>
    <col min="262" max="262" width="11.140625" style="18" customWidth="1"/>
    <col min="263" max="263" width="1.7109375" style="18" customWidth="1"/>
    <col min="264" max="264" width="11.5703125" style="18" customWidth="1"/>
    <col min="265" max="265" width="4.85546875" style="18" customWidth="1"/>
    <col min="266" max="266" width="3.28515625" style="18" customWidth="1"/>
    <col min="267" max="267" width="1.5703125" style="18" customWidth="1"/>
    <col min="268" max="268" width="12.5703125" style="18" customWidth="1"/>
    <col min="269" max="269" width="2.7109375" style="18" customWidth="1"/>
    <col min="270" max="270" width="1.5703125" style="18" customWidth="1"/>
    <col min="271" max="271" width="3.7109375" style="18" customWidth="1"/>
    <col min="272" max="272" width="4.42578125" style="18" customWidth="1"/>
    <col min="273" max="273" width="2.7109375" style="18" customWidth="1"/>
    <col min="274" max="274" width="0.140625" style="18" customWidth="1"/>
    <col min="275" max="275" width="1.42578125" style="18" customWidth="1"/>
    <col min="276" max="276" width="13.7109375" style="18" customWidth="1"/>
    <col min="277" max="277" width="0.140625" style="18" customWidth="1"/>
    <col min="278" max="278" width="4.7109375" style="18" customWidth="1"/>
    <col min="279" max="279" width="9" style="18" customWidth="1"/>
    <col min="280" max="280" width="3.5703125" style="18" customWidth="1"/>
    <col min="281" max="281" width="5.5703125" style="18" customWidth="1"/>
    <col min="282" max="282" width="9" style="18" customWidth="1"/>
    <col min="283" max="283" width="0.7109375" style="18" customWidth="1"/>
    <col min="284" max="284" width="15" style="18" customWidth="1"/>
    <col min="285" max="285" width="0.28515625" style="18" customWidth="1"/>
    <col min="286" max="286" width="15.28515625" style="18" customWidth="1"/>
    <col min="287" max="287" width="0.28515625" style="18" customWidth="1"/>
    <col min="288" max="288" width="15.42578125" style="18" customWidth="1"/>
    <col min="289" max="512" width="9.140625" style="18"/>
    <col min="513" max="513" width="2.28515625" style="18" customWidth="1"/>
    <col min="514" max="514" width="1.85546875" style="18" customWidth="1"/>
    <col min="515" max="515" width="2.28515625" style="18" customWidth="1"/>
    <col min="516" max="516" width="13.140625" style="18" customWidth="1"/>
    <col min="517" max="517" width="1.42578125" style="18" customWidth="1"/>
    <col min="518" max="518" width="11.140625" style="18" customWidth="1"/>
    <col min="519" max="519" width="1.7109375" style="18" customWidth="1"/>
    <col min="520" max="520" width="11.5703125" style="18" customWidth="1"/>
    <col min="521" max="521" width="4.85546875" style="18" customWidth="1"/>
    <col min="522" max="522" width="3.28515625" style="18" customWidth="1"/>
    <col min="523" max="523" width="1.5703125" style="18" customWidth="1"/>
    <col min="524" max="524" width="12.5703125" style="18" customWidth="1"/>
    <col min="525" max="525" width="2.7109375" style="18" customWidth="1"/>
    <col min="526" max="526" width="1.5703125" style="18" customWidth="1"/>
    <col min="527" max="527" width="3.7109375" style="18" customWidth="1"/>
    <col min="528" max="528" width="4.42578125" style="18" customWidth="1"/>
    <col min="529" max="529" width="2.7109375" style="18" customWidth="1"/>
    <col min="530" max="530" width="0.140625" style="18" customWidth="1"/>
    <col min="531" max="531" width="1.42578125" style="18" customWidth="1"/>
    <col min="532" max="532" width="13.7109375" style="18" customWidth="1"/>
    <col min="533" max="533" width="0.140625" style="18" customWidth="1"/>
    <col min="534" max="534" width="4.7109375" style="18" customWidth="1"/>
    <col min="535" max="535" width="9" style="18" customWidth="1"/>
    <col min="536" max="536" width="3.5703125" style="18" customWidth="1"/>
    <col min="537" max="537" width="5.5703125" style="18" customWidth="1"/>
    <col min="538" max="538" width="9" style="18" customWidth="1"/>
    <col min="539" max="539" width="0.7109375" style="18" customWidth="1"/>
    <col min="540" max="540" width="15" style="18" customWidth="1"/>
    <col min="541" max="541" width="0.28515625" style="18" customWidth="1"/>
    <col min="542" max="542" width="15.28515625" style="18" customWidth="1"/>
    <col min="543" max="543" width="0.28515625" style="18" customWidth="1"/>
    <col min="544" max="544" width="15.42578125" style="18" customWidth="1"/>
    <col min="545" max="768" width="9.140625" style="18"/>
    <col min="769" max="769" width="2.28515625" style="18" customWidth="1"/>
    <col min="770" max="770" width="1.85546875" style="18" customWidth="1"/>
    <col min="771" max="771" width="2.28515625" style="18" customWidth="1"/>
    <col min="772" max="772" width="13.140625" style="18" customWidth="1"/>
    <col min="773" max="773" width="1.42578125" style="18" customWidth="1"/>
    <col min="774" max="774" width="11.140625" style="18" customWidth="1"/>
    <col min="775" max="775" width="1.7109375" style="18" customWidth="1"/>
    <col min="776" max="776" width="11.5703125" style="18" customWidth="1"/>
    <col min="777" max="777" width="4.85546875" style="18" customWidth="1"/>
    <col min="778" max="778" width="3.28515625" style="18" customWidth="1"/>
    <col min="779" max="779" width="1.5703125" style="18" customWidth="1"/>
    <col min="780" max="780" width="12.5703125" style="18" customWidth="1"/>
    <col min="781" max="781" width="2.7109375" style="18" customWidth="1"/>
    <col min="782" max="782" width="1.5703125" style="18" customWidth="1"/>
    <col min="783" max="783" width="3.7109375" style="18" customWidth="1"/>
    <col min="784" max="784" width="4.42578125" style="18" customWidth="1"/>
    <col min="785" max="785" width="2.7109375" style="18" customWidth="1"/>
    <col min="786" max="786" width="0.140625" style="18" customWidth="1"/>
    <col min="787" max="787" width="1.42578125" style="18" customWidth="1"/>
    <col min="788" max="788" width="13.7109375" style="18" customWidth="1"/>
    <col min="789" max="789" width="0.140625" style="18" customWidth="1"/>
    <col min="790" max="790" width="4.7109375" style="18" customWidth="1"/>
    <col min="791" max="791" width="9" style="18" customWidth="1"/>
    <col min="792" max="792" width="3.5703125" style="18" customWidth="1"/>
    <col min="793" max="793" width="5.5703125" style="18" customWidth="1"/>
    <col min="794" max="794" width="9" style="18" customWidth="1"/>
    <col min="795" max="795" width="0.7109375" style="18" customWidth="1"/>
    <col min="796" max="796" width="15" style="18" customWidth="1"/>
    <col min="797" max="797" width="0.28515625" style="18" customWidth="1"/>
    <col min="798" max="798" width="15.28515625" style="18" customWidth="1"/>
    <col min="799" max="799" width="0.28515625" style="18" customWidth="1"/>
    <col min="800" max="800" width="15.42578125" style="18" customWidth="1"/>
    <col min="801" max="1024" width="9.140625" style="18"/>
    <col min="1025" max="1025" width="2.28515625" style="18" customWidth="1"/>
    <col min="1026" max="1026" width="1.85546875" style="18" customWidth="1"/>
    <col min="1027" max="1027" width="2.28515625" style="18" customWidth="1"/>
    <col min="1028" max="1028" width="13.140625" style="18" customWidth="1"/>
    <col min="1029" max="1029" width="1.42578125" style="18" customWidth="1"/>
    <col min="1030" max="1030" width="11.140625" style="18" customWidth="1"/>
    <col min="1031" max="1031" width="1.7109375" style="18" customWidth="1"/>
    <col min="1032" max="1032" width="11.5703125" style="18" customWidth="1"/>
    <col min="1033" max="1033" width="4.85546875" style="18" customWidth="1"/>
    <col min="1034" max="1034" width="3.28515625" style="18" customWidth="1"/>
    <col min="1035" max="1035" width="1.5703125" style="18" customWidth="1"/>
    <col min="1036" max="1036" width="12.5703125" style="18" customWidth="1"/>
    <col min="1037" max="1037" width="2.7109375" style="18" customWidth="1"/>
    <col min="1038" max="1038" width="1.5703125" style="18" customWidth="1"/>
    <col min="1039" max="1039" width="3.7109375" style="18" customWidth="1"/>
    <col min="1040" max="1040" width="4.42578125" style="18" customWidth="1"/>
    <col min="1041" max="1041" width="2.7109375" style="18" customWidth="1"/>
    <col min="1042" max="1042" width="0.140625" style="18" customWidth="1"/>
    <col min="1043" max="1043" width="1.42578125" style="18" customWidth="1"/>
    <col min="1044" max="1044" width="13.7109375" style="18" customWidth="1"/>
    <col min="1045" max="1045" width="0.140625" style="18" customWidth="1"/>
    <col min="1046" max="1046" width="4.7109375" style="18" customWidth="1"/>
    <col min="1047" max="1047" width="9" style="18" customWidth="1"/>
    <col min="1048" max="1048" width="3.5703125" style="18" customWidth="1"/>
    <col min="1049" max="1049" width="5.5703125" style="18" customWidth="1"/>
    <col min="1050" max="1050" width="9" style="18" customWidth="1"/>
    <col min="1051" max="1051" width="0.7109375" style="18" customWidth="1"/>
    <col min="1052" max="1052" width="15" style="18" customWidth="1"/>
    <col min="1053" max="1053" width="0.28515625" style="18" customWidth="1"/>
    <col min="1054" max="1054" width="15.28515625" style="18" customWidth="1"/>
    <col min="1055" max="1055" width="0.28515625" style="18" customWidth="1"/>
    <col min="1056" max="1056" width="15.42578125" style="18" customWidth="1"/>
    <col min="1057" max="1280" width="9.140625" style="18"/>
    <col min="1281" max="1281" width="2.28515625" style="18" customWidth="1"/>
    <col min="1282" max="1282" width="1.85546875" style="18" customWidth="1"/>
    <col min="1283" max="1283" width="2.28515625" style="18" customWidth="1"/>
    <col min="1284" max="1284" width="13.140625" style="18" customWidth="1"/>
    <col min="1285" max="1285" width="1.42578125" style="18" customWidth="1"/>
    <col min="1286" max="1286" width="11.140625" style="18" customWidth="1"/>
    <col min="1287" max="1287" width="1.7109375" style="18" customWidth="1"/>
    <col min="1288" max="1288" width="11.5703125" style="18" customWidth="1"/>
    <col min="1289" max="1289" width="4.85546875" style="18" customWidth="1"/>
    <col min="1290" max="1290" width="3.28515625" style="18" customWidth="1"/>
    <col min="1291" max="1291" width="1.5703125" style="18" customWidth="1"/>
    <col min="1292" max="1292" width="12.5703125" style="18" customWidth="1"/>
    <col min="1293" max="1293" width="2.7109375" style="18" customWidth="1"/>
    <col min="1294" max="1294" width="1.5703125" style="18" customWidth="1"/>
    <col min="1295" max="1295" width="3.7109375" style="18" customWidth="1"/>
    <col min="1296" max="1296" width="4.42578125" style="18" customWidth="1"/>
    <col min="1297" max="1297" width="2.7109375" style="18" customWidth="1"/>
    <col min="1298" max="1298" width="0.140625" style="18" customWidth="1"/>
    <col min="1299" max="1299" width="1.42578125" style="18" customWidth="1"/>
    <col min="1300" max="1300" width="13.7109375" style="18" customWidth="1"/>
    <col min="1301" max="1301" width="0.140625" style="18" customWidth="1"/>
    <col min="1302" max="1302" width="4.7109375" style="18" customWidth="1"/>
    <col min="1303" max="1303" width="9" style="18" customWidth="1"/>
    <col min="1304" max="1304" width="3.5703125" style="18" customWidth="1"/>
    <col min="1305" max="1305" width="5.5703125" style="18" customWidth="1"/>
    <col min="1306" max="1306" width="9" style="18" customWidth="1"/>
    <col min="1307" max="1307" width="0.7109375" style="18" customWidth="1"/>
    <col min="1308" max="1308" width="15" style="18" customWidth="1"/>
    <col min="1309" max="1309" width="0.28515625" style="18" customWidth="1"/>
    <col min="1310" max="1310" width="15.28515625" style="18" customWidth="1"/>
    <col min="1311" max="1311" width="0.28515625" style="18" customWidth="1"/>
    <col min="1312" max="1312" width="15.42578125" style="18" customWidth="1"/>
    <col min="1313" max="1536" width="9.140625" style="18"/>
    <col min="1537" max="1537" width="2.28515625" style="18" customWidth="1"/>
    <col min="1538" max="1538" width="1.85546875" style="18" customWidth="1"/>
    <col min="1539" max="1539" width="2.28515625" style="18" customWidth="1"/>
    <col min="1540" max="1540" width="13.140625" style="18" customWidth="1"/>
    <col min="1541" max="1541" width="1.42578125" style="18" customWidth="1"/>
    <col min="1542" max="1542" width="11.140625" style="18" customWidth="1"/>
    <col min="1543" max="1543" width="1.7109375" style="18" customWidth="1"/>
    <col min="1544" max="1544" width="11.5703125" style="18" customWidth="1"/>
    <col min="1545" max="1545" width="4.85546875" style="18" customWidth="1"/>
    <col min="1546" max="1546" width="3.28515625" style="18" customWidth="1"/>
    <col min="1547" max="1547" width="1.5703125" style="18" customWidth="1"/>
    <col min="1548" max="1548" width="12.5703125" style="18" customWidth="1"/>
    <col min="1549" max="1549" width="2.7109375" style="18" customWidth="1"/>
    <col min="1550" max="1550" width="1.5703125" style="18" customWidth="1"/>
    <col min="1551" max="1551" width="3.7109375" style="18" customWidth="1"/>
    <col min="1552" max="1552" width="4.42578125" style="18" customWidth="1"/>
    <col min="1553" max="1553" width="2.7109375" style="18" customWidth="1"/>
    <col min="1554" max="1554" width="0.140625" style="18" customWidth="1"/>
    <col min="1555" max="1555" width="1.42578125" style="18" customWidth="1"/>
    <col min="1556" max="1556" width="13.7109375" style="18" customWidth="1"/>
    <col min="1557" max="1557" width="0.140625" style="18" customWidth="1"/>
    <col min="1558" max="1558" width="4.7109375" style="18" customWidth="1"/>
    <col min="1559" max="1559" width="9" style="18" customWidth="1"/>
    <col min="1560" max="1560" width="3.5703125" style="18" customWidth="1"/>
    <col min="1561" max="1561" width="5.5703125" style="18" customWidth="1"/>
    <col min="1562" max="1562" width="9" style="18" customWidth="1"/>
    <col min="1563" max="1563" width="0.7109375" style="18" customWidth="1"/>
    <col min="1564" max="1564" width="15" style="18" customWidth="1"/>
    <col min="1565" max="1565" width="0.28515625" style="18" customWidth="1"/>
    <col min="1566" max="1566" width="15.28515625" style="18" customWidth="1"/>
    <col min="1567" max="1567" width="0.28515625" style="18" customWidth="1"/>
    <col min="1568" max="1568" width="15.42578125" style="18" customWidth="1"/>
    <col min="1569" max="1792" width="9.140625" style="18"/>
    <col min="1793" max="1793" width="2.28515625" style="18" customWidth="1"/>
    <col min="1794" max="1794" width="1.85546875" style="18" customWidth="1"/>
    <col min="1795" max="1795" width="2.28515625" style="18" customWidth="1"/>
    <col min="1796" max="1796" width="13.140625" style="18" customWidth="1"/>
    <col min="1797" max="1797" width="1.42578125" style="18" customWidth="1"/>
    <col min="1798" max="1798" width="11.140625" style="18" customWidth="1"/>
    <col min="1799" max="1799" width="1.7109375" style="18" customWidth="1"/>
    <col min="1800" max="1800" width="11.5703125" style="18" customWidth="1"/>
    <col min="1801" max="1801" width="4.85546875" style="18" customWidth="1"/>
    <col min="1802" max="1802" width="3.28515625" style="18" customWidth="1"/>
    <col min="1803" max="1803" width="1.5703125" style="18" customWidth="1"/>
    <col min="1804" max="1804" width="12.5703125" style="18" customWidth="1"/>
    <col min="1805" max="1805" width="2.7109375" style="18" customWidth="1"/>
    <col min="1806" max="1806" width="1.5703125" style="18" customWidth="1"/>
    <col min="1807" max="1807" width="3.7109375" style="18" customWidth="1"/>
    <col min="1808" max="1808" width="4.42578125" style="18" customWidth="1"/>
    <col min="1809" max="1809" width="2.7109375" style="18" customWidth="1"/>
    <col min="1810" max="1810" width="0.140625" style="18" customWidth="1"/>
    <col min="1811" max="1811" width="1.42578125" style="18" customWidth="1"/>
    <col min="1812" max="1812" width="13.7109375" style="18" customWidth="1"/>
    <col min="1813" max="1813" width="0.140625" style="18" customWidth="1"/>
    <col min="1814" max="1814" width="4.7109375" style="18" customWidth="1"/>
    <col min="1815" max="1815" width="9" style="18" customWidth="1"/>
    <col min="1816" max="1816" width="3.5703125" style="18" customWidth="1"/>
    <col min="1817" max="1817" width="5.5703125" style="18" customWidth="1"/>
    <col min="1818" max="1818" width="9" style="18" customWidth="1"/>
    <col min="1819" max="1819" width="0.7109375" style="18" customWidth="1"/>
    <col min="1820" max="1820" width="15" style="18" customWidth="1"/>
    <col min="1821" max="1821" width="0.28515625" style="18" customWidth="1"/>
    <col min="1822" max="1822" width="15.28515625" style="18" customWidth="1"/>
    <col min="1823" max="1823" width="0.28515625" style="18" customWidth="1"/>
    <col min="1824" max="1824" width="15.42578125" style="18" customWidth="1"/>
    <col min="1825" max="2048" width="9.140625" style="18"/>
    <col min="2049" max="2049" width="2.28515625" style="18" customWidth="1"/>
    <col min="2050" max="2050" width="1.85546875" style="18" customWidth="1"/>
    <col min="2051" max="2051" width="2.28515625" style="18" customWidth="1"/>
    <col min="2052" max="2052" width="13.140625" style="18" customWidth="1"/>
    <col min="2053" max="2053" width="1.42578125" style="18" customWidth="1"/>
    <col min="2054" max="2054" width="11.140625" style="18" customWidth="1"/>
    <col min="2055" max="2055" width="1.7109375" style="18" customWidth="1"/>
    <col min="2056" max="2056" width="11.5703125" style="18" customWidth="1"/>
    <col min="2057" max="2057" width="4.85546875" style="18" customWidth="1"/>
    <col min="2058" max="2058" width="3.28515625" style="18" customWidth="1"/>
    <col min="2059" max="2059" width="1.5703125" style="18" customWidth="1"/>
    <col min="2060" max="2060" width="12.5703125" style="18" customWidth="1"/>
    <col min="2061" max="2061" width="2.7109375" style="18" customWidth="1"/>
    <col min="2062" max="2062" width="1.5703125" style="18" customWidth="1"/>
    <col min="2063" max="2063" width="3.7109375" style="18" customWidth="1"/>
    <col min="2064" max="2064" width="4.42578125" style="18" customWidth="1"/>
    <col min="2065" max="2065" width="2.7109375" style="18" customWidth="1"/>
    <col min="2066" max="2066" width="0.140625" style="18" customWidth="1"/>
    <col min="2067" max="2067" width="1.42578125" style="18" customWidth="1"/>
    <col min="2068" max="2068" width="13.7109375" style="18" customWidth="1"/>
    <col min="2069" max="2069" width="0.140625" style="18" customWidth="1"/>
    <col min="2070" max="2070" width="4.7109375" style="18" customWidth="1"/>
    <col min="2071" max="2071" width="9" style="18" customWidth="1"/>
    <col min="2072" max="2072" width="3.5703125" style="18" customWidth="1"/>
    <col min="2073" max="2073" width="5.5703125" style="18" customWidth="1"/>
    <col min="2074" max="2074" width="9" style="18" customWidth="1"/>
    <col min="2075" max="2075" width="0.7109375" style="18" customWidth="1"/>
    <col min="2076" max="2076" width="15" style="18" customWidth="1"/>
    <col min="2077" max="2077" width="0.28515625" style="18" customWidth="1"/>
    <col min="2078" max="2078" width="15.28515625" style="18" customWidth="1"/>
    <col min="2079" max="2079" width="0.28515625" style="18" customWidth="1"/>
    <col min="2080" max="2080" width="15.42578125" style="18" customWidth="1"/>
    <col min="2081" max="2304" width="9.140625" style="18"/>
    <col min="2305" max="2305" width="2.28515625" style="18" customWidth="1"/>
    <col min="2306" max="2306" width="1.85546875" style="18" customWidth="1"/>
    <col min="2307" max="2307" width="2.28515625" style="18" customWidth="1"/>
    <col min="2308" max="2308" width="13.140625" style="18" customWidth="1"/>
    <col min="2309" max="2309" width="1.42578125" style="18" customWidth="1"/>
    <col min="2310" max="2310" width="11.140625" style="18" customWidth="1"/>
    <col min="2311" max="2311" width="1.7109375" style="18" customWidth="1"/>
    <col min="2312" max="2312" width="11.5703125" style="18" customWidth="1"/>
    <col min="2313" max="2313" width="4.85546875" style="18" customWidth="1"/>
    <col min="2314" max="2314" width="3.28515625" style="18" customWidth="1"/>
    <col min="2315" max="2315" width="1.5703125" style="18" customWidth="1"/>
    <col min="2316" max="2316" width="12.5703125" style="18" customWidth="1"/>
    <col min="2317" max="2317" width="2.7109375" style="18" customWidth="1"/>
    <col min="2318" max="2318" width="1.5703125" style="18" customWidth="1"/>
    <col min="2319" max="2319" width="3.7109375" style="18" customWidth="1"/>
    <col min="2320" max="2320" width="4.42578125" style="18" customWidth="1"/>
    <col min="2321" max="2321" width="2.7109375" style="18" customWidth="1"/>
    <col min="2322" max="2322" width="0.140625" style="18" customWidth="1"/>
    <col min="2323" max="2323" width="1.42578125" style="18" customWidth="1"/>
    <col min="2324" max="2324" width="13.7109375" style="18" customWidth="1"/>
    <col min="2325" max="2325" width="0.140625" style="18" customWidth="1"/>
    <col min="2326" max="2326" width="4.7109375" style="18" customWidth="1"/>
    <col min="2327" max="2327" width="9" style="18" customWidth="1"/>
    <col min="2328" max="2328" width="3.5703125" style="18" customWidth="1"/>
    <col min="2329" max="2329" width="5.5703125" style="18" customWidth="1"/>
    <col min="2330" max="2330" width="9" style="18" customWidth="1"/>
    <col min="2331" max="2331" width="0.7109375" style="18" customWidth="1"/>
    <col min="2332" max="2332" width="15" style="18" customWidth="1"/>
    <col min="2333" max="2333" width="0.28515625" style="18" customWidth="1"/>
    <col min="2334" max="2334" width="15.28515625" style="18" customWidth="1"/>
    <col min="2335" max="2335" width="0.28515625" style="18" customWidth="1"/>
    <col min="2336" max="2336" width="15.42578125" style="18" customWidth="1"/>
    <col min="2337" max="2560" width="9.140625" style="18"/>
    <col min="2561" max="2561" width="2.28515625" style="18" customWidth="1"/>
    <col min="2562" max="2562" width="1.85546875" style="18" customWidth="1"/>
    <col min="2563" max="2563" width="2.28515625" style="18" customWidth="1"/>
    <col min="2564" max="2564" width="13.140625" style="18" customWidth="1"/>
    <col min="2565" max="2565" width="1.42578125" style="18" customWidth="1"/>
    <col min="2566" max="2566" width="11.140625" style="18" customWidth="1"/>
    <col min="2567" max="2567" width="1.7109375" style="18" customWidth="1"/>
    <col min="2568" max="2568" width="11.5703125" style="18" customWidth="1"/>
    <col min="2569" max="2569" width="4.85546875" style="18" customWidth="1"/>
    <col min="2570" max="2570" width="3.28515625" style="18" customWidth="1"/>
    <col min="2571" max="2571" width="1.5703125" style="18" customWidth="1"/>
    <col min="2572" max="2572" width="12.5703125" style="18" customWidth="1"/>
    <col min="2573" max="2573" width="2.7109375" style="18" customWidth="1"/>
    <col min="2574" max="2574" width="1.5703125" style="18" customWidth="1"/>
    <col min="2575" max="2575" width="3.7109375" style="18" customWidth="1"/>
    <col min="2576" max="2576" width="4.42578125" style="18" customWidth="1"/>
    <col min="2577" max="2577" width="2.7109375" style="18" customWidth="1"/>
    <col min="2578" max="2578" width="0.140625" style="18" customWidth="1"/>
    <col min="2579" max="2579" width="1.42578125" style="18" customWidth="1"/>
    <col min="2580" max="2580" width="13.7109375" style="18" customWidth="1"/>
    <col min="2581" max="2581" width="0.140625" style="18" customWidth="1"/>
    <col min="2582" max="2582" width="4.7109375" style="18" customWidth="1"/>
    <col min="2583" max="2583" width="9" style="18" customWidth="1"/>
    <col min="2584" max="2584" width="3.5703125" style="18" customWidth="1"/>
    <col min="2585" max="2585" width="5.5703125" style="18" customWidth="1"/>
    <col min="2586" max="2586" width="9" style="18" customWidth="1"/>
    <col min="2587" max="2587" width="0.7109375" style="18" customWidth="1"/>
    <col min="2588" max="2588" width="15" style="18" customWidth="1"/>
    <col min="2589" max="2589" width="0.28515625" style="18" customWidth="1"/>
    <col min="2590" max="2590" width="15.28515625" style="18" customWidth="1"/>
    <col min="2591" max="2591" width="0.28515625" style="18" customWidth="1"/>
    <col min="2592" max="2592" width="15.42578125" style="18" customWidth="1"/>
    <col min="2593" max="2816" width="9.140625" style="18"/>
    <col min="2817" max="2817" width="2.28515625" style="18" customWidth="1"/>
    <col min="2818" max="2818" width="1.85546875" style="18" customWidth="1"/>
    <col min="2819" max="2819" width="2.28515625" style="18" customWidth="1"/>
    <col min="2820" max="2820" width="13.140625" style="18" customWidth="1"/>
    <col min="2821" max="2821" width="1.42578125" style="18" customWidth="1"/>
    <col min="2822" max="2822" width="11.140625" style="18" customWidth="1"/>
    <col min="2823" max="2823" width="1.7109375" style="18" customWidth="1"/>
    <col min="2824" max="2824" width="11.5703125" style="18" customWidth="1"/>
    <col min="2825" max="2825" width="4.85546875" style="18" customWidth="1"/>
    <col min="2826" max="2826" width="3.28515625" style="18" customWidth="1"/>
    <col min="2827" max="2827" width="1.5703125" style="18" customWidth="1"/>
    <col min="2828" max="2828" width="12.5703125" style="18" customWidth="1"/>
    <col min="2829" max="2829" width="2.7109375" style="18" customWidth="1"/>
    <col min="2830" max="2830" width="1.5703125" style="18" customWidth="1"/>
    <col min="2831" max="2831" width="3.7109375" style="18" customWidth="1"/>
    <col min="2832" max="2832" width="4.42578125" style="18" customWidth="1"/>
    <col min="2833" max="2833" width="2.7109375" style="18" customWidth="1"/>
    <col min="2834" max="2834" width="0.140625" style="18" customWidth="1"/>
    <col min="2835" max="2835" width="1.42578125" style="18" customWidth="1"/>
    <col min="2836" max="2836" width="13.7109375" style="18" customWidth="1"/>
    <col min="2837" max="2837" width="0.140625" style="18" customWidth="1"/>
    <col min="2838" max="2838" width="4.7109375" style="18" customWidth="1"/>
    <col min="2839" max="2839" width="9" style="18" customWidth="1"/>
    <col min="2840" max="2840" width="3.5703125" style="18" customWidth="1"/>
    <col min="2841" max="2841" width="5.5703125" style="18" customWidth="1"/>
    <col min="2842" max="2842" width="9" style="18" customWidth="1"/>
    <col min="2843" max="2843" width="0.7109375" style="18" customWidth="1"/>
    <col min="2844" max="2844" width="15" style="18" customWidth="1"/>
    <col min="2845" max="2845" width="0.28515625" style="18" customWidth="1"/>
    <col min="2846" max="2846" width="15.28515625" style="18" customWidth="1"/>
    <col min="2847" max="2847" width="0.28515625" style="18" customWidth="1"/>
    <col min="2848" max="2848" width="15.42578125" style="18" customWidth="1"/>
    <col min="2849" max="3072" width="9.140625" style="18"/>
    <col min="3073" max="3073" width="2.28515625" style="18" customWidth="1"/>
    <col min="3074" max="3074" width="1.85546875" style="18" customWidth="1"/>
    <col min="3075" max="3075" width="2.28515625" style="18" customWidth="1"/>
    <col min="3076" max="3076" width="13.140625" style="18" customWidth="1"/>
    <col min="3077" max="3077" width="1.42578125" style="18" customWidth="1"/>
    <col min="3078" max="3078" width="11.140625" style="18" customWidth="1"/>
    <col min="3079" max="3079" width="1.7109375" style="18" customWidth="1"/>
    <col min="3080" max="3080" width="11.5703125" style="18" customWidth="1"/>
    <col min="3081" max="3081" width="4.85546875" style="18" customWidth="1"/>
    <col min="3082" max="3082" width="3.28515625" style="18" customWidth="1"/>
    <col min="3083" max="3083" width="1.5703125" style="18" customWidth="1"/>
    <col min="3084" max="3084" width="12.5703125" style="18" customWidth="1"/>
    <col min="3085" max="3085" width="2.7109375" style="18" customWidth="1"/>
    <col min="3086" max="3086" width="1.5703125" style="18" customWidth="1"/>
    <col min="3087" max="3087" width="3.7109375" style="18" customWidth="1"/>
    <col min="3088" max="3088" width="4.42578125" style="18" customWidth="1"/>
    <col min="3089" max="3089" width="2.7109375" style="18" customWidth="1"/>
    <col min="3090" max="3090" width="0.140625" style="18" customWidth="1"/>
    <col min="3091" max="3091" width="1.42578125" style="18" customWidth="1"/>
    <col min="3092" max="3092" width="13.7109375" style="18" customWidth="1"/>
    <col min="3093" max="3093" width="0.140625" style="18" customWidth="1"/>
    <col min="3094" max="3094" width="4.7109375" style="18" customWidth="1"/>
    <col min="3095" max="3095" width="9" style="18" customWidth="1"/>
    <col min="3096" max="3096" width="3.5703125" style="18" customWidth="1"/>
    <col min="3097" max="3097" width="5.5703125" style="18" customWidth="1"/>
    <col min="3098" max="3098" width="9" style="18" customWidth="1"/>
    <col min="3099" max="3099" width="0.7109375" style="18" customWidth="1"/>
    <col min="3100" max="3100" width="15" style="18" customWidth="1"/>
    <col min="3101" max="3101" width="0.28515625" style="18" customWidth="1"/>
    <col min="3102" max="3102" width="15.28515625" style="18" customWidth="1"/>
    <col min="3103" max="3103" width="0.28515625" style="18" customWidth="1"/>
    <col min="3104" max="3104" width="15.42578125" style="18" customWidth="1"/>
    <col min="3105" max="3328" width="9.140625" style="18"/>
    <col min="3329" max="3329" width="2.28515625" style="18" customWidth="1"/>
    <col min="3330" max="3330" width="1.85546875" style="18" customWidth="1"/>
    <col min="3331" max="3331" width="2.28515625" style="18" customWidth="1"/>
    <col min="3332" max="3332" width="13.140625" style="18" customWidth="1"/>
    <col min="3333" max="3333" width="1.42578125" style="18" customWidth="1"/>
    <col min="3334" max="3334" width="11.140625" style="18" customWidth="1"/>
    <col min="3335" max="3335" width="1.7109375" style="18" customWidth="1"/>
    <col min="3336" max="3336" width="11.5703125" style="18" customWidth="1"/>
    <col min="3337" max="3337" width="4.85546875" style="18" customWidth="1"/>
    <col min="3338" max="3338" width="3.28515625" style="18" customWidth="1"/>
    <col min="3339" max="3339" width="1.5703125" style="18" customWidth="1"/>
    <col min="3340" max="3340" width="12.5703125" style="18" customWidth="1"/>
    <col min="3341" max="3341" width="2.7109375" style="18" customWidth="1"/>
    <col min="3342" max="3342" width="1.5703125" style="18" customWidth="1"/>
    <col min="3343" max="3343" width="3.7109375" style="18" customWidth="1"/>
    <col min="3344" max="3344" width="4.42578125" style="18" customWidth="1"/>
    <col min="3345" max="3345" width="2.7109375" style="18" customWidth="1"/>
    <col min="3346" max="3346" width="0.140625" style="18" customWidth="1"/>
    <col min="3347" max="3347" width="1.42578125" style="18" customWidth="1"/>
    <col min="3348" max="3348" width="13.7109375" style="18" customWidth="1"/>
    <col min="3349" max="3349" width="0.140625" style="18" customWidth="1"/>
    <col min="3350" max="3350" width="4.7109375" style="18" customWidth="1"/>
    <col min="3351" max="3351" width="9" style="18" customWidth="1"/>
    <col min="3352" max="3352" width="3.5703125" style="18" customWidth="1"/>
    <col min="3353" max="3353" width="5.5703125" style="18" customWidth="1"/>
    <col min="3354" max="3354" width="9" style="18" customWidth="1"/>
    <col min="3355" max="3355" width="0.7109375" style="18" customWidth="1"/>
    <col min="3356" max="3356" width="15" style="18" customWidth="1"/>
    <col min="3357" max="3357" width="0.28515625" style="18" customWidth="1"/>
    <col min="3358" max="3358" width="15.28515625" style="18" customWidth="1"/>
    <col min="3359" max="3359" width="0.28515625" style="18" customWidth="1"/>
    <col min="3360" max="3360" width="15.42578125" style="18" customWidth="1"/>
    <col min="3361" max="3584" width="9.140625" style="18"/>
    <col min="3585" max="3585" width="2.28515625" style="18" customWidth="1"/>
    <col min="3586" max="3586" width="1.85546875" style="18" customWidth="1"/>
    <col min="3587" max="3587" width="2.28515625" style="18" customWidth="1"/>
    <col min="3588" max="3588" width="13.140625" style="18" customWidth="1"/>
    <col min="3589" max="3589" width="1.42578125" style="18" customWidth="1"/>
    <col min="3590" max="3590" width="11.140625" style="18" customWidth="1"/>
    <col min="3591" max="3591" width="1.7109375" style="18" customWidth="1"/>
    <col min="3592" max="3592" width="11.5703125" style="18" customWidth="1"/>
    <col min="3593" max="3593" width="4.85546875" style="18" customWidth="1"/>
    <col min="3594" max="3594" width="3.28515625" style="18" customWidth="1"/>
    <col min="3595" max="3595" width="1.5703125" style="18" customWidth="1"/>
    <col min="3596" max="3596" width="12.5703125" style="18" customWidth="1"/>
    <col min="3597" max="3597" width="2.7109375" style="18" customWidth="1"/>
    <col min="3598" max="3598" width="1.5703125" style="18" customWidth="1"/>
    <col min="3599" max="3599" width="3.7109375" style="18" customWidth="1"/>
    <col min="3600" max="3600" width="4.42578125" style="18" customWidth="1"/>
    <col min="3601" max="3601" width="2.7109375" style="18" customWidth="1"/>
    <col min="3602" max="3602" width="0.140625" style="18" customWidth="1"/>
    <col min="3603" max="3603" width="1.42578125" style="18" customWidth="1"/>
    <col min="3604" max="3604" width="13.7109375" style="18" customWidth="1"/>
    <col min="3605" max="3605" width="0.140625" style="18" customWidth="1"/>
    <col min="3606" max="3606" width="4.7109375" style="18" customWidth="1"/>
    <col min="3607" max="3607" width="9" style="18" customWidth="1"/>
    <col min="3608" max="3608" width="3.5703125" style="18" customWidth="1"/>
    <col min="3609" max="3609" width="5.5703125" style="18" customWidth="1"/>
    <col min="3610" max="3610" width="9" style="18" customWidth="1"/>
    <col min="3611" max="3611" width="0.7109375" style="18" customWidth="1"/>
    <col min="3612" max="3612" width="15" style="18" customWidth="1"/>
    <col min="3613" max="3613" width="0.28515625" style="18" customWidth="1"/>
    <col min="3614" max="3614" width="15.28515625" style="18" customWidth="1"/>
    <col min="3615" max="3615" width="0.28515625" style="18" customWidth="1"/>
    <col min="3616" max="3616" width="15.42578125" style="18" customWidth="1"/>
    <col min="3617" max="3840" width="9.140625" style="18"/>
    <col min="3841" max="3841" width="2.28515625" style="18" customWidth="1"/>
    <col min="3842" max="3842" width="1.85546875" style="18" customWidth="1"/>
    <col min="3843" max="3843" width="2.28515625" style="18" customWidth="1"/>
    <col min="3844" max="3844" width="13.140625" style="18" customWidth="1"/>
    <col min="3845" max="3845" width="1.42578125" style="18" customWidth="1"/>
    <col min="3846" max="3846" width="11.140625" style="18" customWidth="1"/>
    <col min="3847" max="3847" width="1.7109375" style="18" customWidth="1"/>
    <col min="3848" max="3848" width="11.5703125" style="18" customWidth="1"/>
    <col min="3849" max="3849" width="4.85546875" style="18" customWidth="1"/>
    <col min="3850" max="3850" width="3.28515625" style="18" customWidth="1"/>
    <col min="3851" max="3851" width="1.5703125" style="18" customWidth="1"/>
    <col min="3852" max="3852" width="12.5703125" style="18" customWidth="1"/>
    <col min="3853" max="3853" width="2.7109375" style="18" customWidth="1"/>
    <col min="3854" max="3854" width="1.5703125" style="18" customWidth="1"/>
    <col min="3855" max="3855" width="3.7109375" style="18" customWidth="1"/>
    <col min="3856" max="3856" width="4.42578125" style="18" customWidth="1"/>
    <col min="3857" max="3857" width="2.7109375" style="18" customWidth="1"/>
    <col min="3858" max="3858" width="0.140625" style="18" customWidth="1"/>
    <col min="3859" max="3859" width="1.42578125" style="18" customWidth="1"/>
    <col min="3860" max="3860" width="13.7109375" style="18" customWidth="1"/>
    <col min="3861" max="3861" width="0.140625" style="18" customWidth="1"/>
    <col min="3862" max="3862" width="4.7109375" style="18" customWidth="1"/>
    <col min="3863" max="3863" width="9" style="18" customWidth="1"/>
    <col min="3864" max="3864" width="3.5703125" style="18" customWidth="1"/>
    <col min="3865" max="3865" width="5.5703125" style="18" customWidth="1"/>
    <col min="3866" max="3866" width="9" style="18" customWidth="1"/>
    <col min="3867" max="3867" width="0.7109375" style="18" customWidth="1"/>
    <col min="3868" max="3868" width="15" style="18" customWidth="1"/>
    <col min="3869" max="3869" width="0.28515625" style="18" customWidth="1"/>
    <col min="3870" max="3870" width="15.28515625" style="18" customWidth="1"/>
    <col min="3871" max="3871" width="0.28515625" style="18" customWidth="1"/>
    <col min="3872" max="3872" width="15.42578125" style="18" customWidth="1"/>
    <col min="3873" max="4096" width="9.140625" style="18"/>
    <col min="4097" max="4097" width="2.28515625" style="18" customWidth="1"/>
    <col min="4098" max="4098" width="1.85546875" style="18" customWidth="1"/>
    <col min="4099" max="4099" width="2.28515625" style="18" customWidth="1"/>
    <col min="4100" max="4100" width="13.140625" style="18" customWidth="1"/>
    <col min="4101" max="4101" width="1.42578125" style="18" customWidth="1"/>
    <col min="4102" max="4102" width="11.140625" style="18" customWidth="1"/>
    <col min="4103" max="4103" width="1.7109375" style="18" customWidth="1"/>
    <col min="4104" max="4104" width="11.5703125" style="18" customWidth="1"/>
    <col min="4105" max="4105" width="4.85546875" style="18" customWidth="1"/>
    <col min="4106" max="4106" width="3.28515625" style="18" customWidth="1"/>
    <col min="4107" max="4107" width="1.5703125" style="18" customWidth="1"/>
    <col min="4108" max="4108" width="12.5703125" style="18" customWidth="1"/>
    <col min="4109" max="4109" width="2.7109375" style="18" customWidth="1"/>
    <col min="4110" max="4110" width="1.5703125" style="18" customWidth="1"/>
    <col min="4111" max="4111" width="3.7109375" style="18" customWidth="1"/>
    <col min="4112" max="4112" width="4.42578125" style="18" customWidth="1"/>
    <col min="4113" max="4113" width="2.7109375" style="18" customWidth="1"/>
    <col min="4114" max="4114" width="0.140625" style="18" customWidth="1"/>
    <col min="4115" max="4115" width="1.42578125" style="18" customWidth="1"/>
    <col min="4116" max="4116" width="13.7109375" style="18" customWidth="1"/>
    <col min="4117" max="4117" width="0.140625" style="18" customWidth="1"/>
    <col min="4118" max="4118" width="4.7109375" style="18" customWidth="1"/>
    <col min="4119" max="4119" width="9" style="18" customWidth="1"/>
    <col min="4120" max="4120" width="3.5703125" style="18" customWidth="1"/>
    <col min="4121" max="4121" width="5.5703125" style="18" customWidth="1"/>
    <col min="4122" max="4122" width="9" style="18" customWidth="1"/>
    <col min="4123" max="4123" width="0.7109375" style="18" customWidth="1"/>
    <col min="4124" max="4124" width="15" style="18" customWidth="1"/>
    <col min="4125" max="4125" width="0.28515625" style="18" customWidth="1"/>
    <col min="4126" max="4126" width="15.28515625" style="18" customWidth="1"/>
    <col min="4127" max="4127" width="0.28515625" style="18" customWidth="1"/>
    <col min="4128" max="4128" width="15.42578125" style="18" customWidth="1"/>
    <col min="4129" max="4352" width="9.140625" style="18"/>
    <col min="4353" max="4353" width="2.28515625" style="18" customWidth="1"/>
    <col min="4354" max="4354" width="1.85546875" style="18" customWidth="1"/>
    <col min="4355" max="4355" width="2.28515625" style="18" customWidth="1"/>
    <col min="4356" max="4356" width="13.140625" style="18" customWidth="1"/>
    <col min="4357" max="4357" width="1.42578125" style="18" customWidth="1"/>
    <col min="4358" max="4358" width="11.140625" style="18" customWidth="1"/>
    <col min="4359" max="4359" width="1.7109375" style="18" customWidth="1"/>
    <col min="4360" max="4360" width="11.5703125" style="18" customWidth="1"/>
    <col min="4361" max="4361" width="4.85546875" style="18" customWidth="1"/>
    <col min="4362" max="4362" width="3.28515625" style="18" customWidth="1"/>
    <col min="4363" max="4363" width="1.5703125" style="18" customWidth="1"/>
    <col min="4364" max="4364" width="12.5703125" style="18" customWidth="1"/>
    <col min="4365" max="4365" width="2.7109375" style="18" customWidth="1"/>
    <col min="4366" max="4366" width="1.5703125" style="18" customWidth="1"/>
    <col min="4367" max="4367" width="3.7109375" style="18" customWidth="1"/>
    <col min="4368" max="4368" width="4.42578125" style="18" customWidth="1"/>
    <col min="4369" max="4369" width="2.7109375" style="18" customWidth="1"/>
    <col min="4370" max="4370" width="0.140625" style="18" customWidth="1"/>
    <col min="4371" max="4371" width="1.42578125" style="18" customWidth="1"/>
    <col min="4372" max="4372" width="13.7109375" style="18" customWidth="1"/>
    <col min="4373" max="4373" width="0.140625" style="18" customWidth="1"/>
    <col min="4374" max="4374" width="4.7109375" style="18" customWidth="1"/>
    <col min="4375" max="4375" width="9" style="18" customWidth="1"/>
    <col min="4376" max="4376" width="3.5703125" style="18" customWidth="1"/>
    <col min="4377" max="4377" width="5.5703125" style="18" customWidth="1"/>
    <col min="4378" max="4378" width="9" style="18" customWidth="1"/>
    <col min="4379" max="4379" width="0.7109375" style="18" customWidth="1"/>
    <col min="4380" max="4380" width="15" style="18" customWidth="1"/>
    <col min="4381" max="4381" width="0.28515625" style="18" customWidth="1"/>
    <col min="4382" max="4382" width="15.28515625" style="18" customWidth="1"/>
    <col min="4383" max="4383" width="0.28515625" style="18" customWidth="1"/>
    <col min="4384" max="4384" width="15.42578125" style="18" customWidth="1"/>
    <col min="4385" max="4608" width="9.140625" style="18"/>
    <col min="4609" max="4609" width="2.28515625" style="18" customWidth="1"/>
    <col min="4610" max="4610" width="1.85546875" style="18" customWidth="1"/>
    <col min="4611" max="4611" width="2.28515625" style="18" customWidth="1"/>
    <col min="4612" max="4612" width="13.140625" style="18" customWidth="1"/>
    <col min="4613" max="4613" width="1.42578125" style="18" customWidth="1"/>
    <col min="4614" max="4614" width="11.140625" style="18" customWidth="1"/>
    <col min="4615" max="4615" width="1.7109375" style="18" customWidth="1"/>
    <col min="4616" max="4616" width="11.5703125" style="18" customWidth="1"/>
    <col min="4617" max="4617" width="4.85546875" style="18" customWidth="1"/>
    <col min="4618" max="4618" width="3.28515625" style="18" customWidth="1"/>
    <col min="4619" max="4619" width="1.5703125" style="18" customWidth="1"/>
    <col min="4620" max="4620" width="12.5703125" style="18" customWidth="1"/>
    <col min="4621" max="4621" width="2.7109375" style="18" customWidth="1"/>
    <col min="4622" max="4622" width="1.5703125" style="18" customWidth="1"/>
    <col min="4623" max="4623" width="3.7109375" style="18" customWidth="1"/>
    <col min="4624" max="4624" width="4.42578125" style="18" customWidth="1"/>
    <col min="4625" max="4625" width="2.7109375" style="18" customWidth="1"/>
    <col min="4626" max="4626" width="0.140625" style="18" customWidth="1"/>
    <col min="4627" max="4627" width="1.42578125" style="18" customWidth="1"/>
    <col min="4628" max="4628" width="13.7109375" style="18" customWidth="1"/>
    <col min="4629" max="4629" width="0.140625" style="18" customWidth="1"/>
    <col min="4630" max="4630" width="4.7109375" style="18" customWidth="1"/>
    <col min="4631" max="4631" width="9" style="18" customWidth="1"/>
    <col min="4632" max="4632" width="3.5703125" style="18" customWidth="1"/>
    <col min="4633" max="4633" width="5.5703125" style="18" customWidth="1"/>
    <col min="4634" max="4634" width="9" style="18" customWidth="1"/>
    <col min="4635" max="4635" width="0.7109375" style="18" customWidth="1"/>
    <col min="4636" max="4636" width="15" style="18" customWidth="1"/>
    <col min="4637" max="4637" width="0.28515625" style="18" customWidth="1"/>
    <col min="4638" max="4638" width="15.28515625" style="18" customWidth="1"/>
    <col min="4639" max="4639" width="0.28515625" style="18" customWidth="1"/>
    <col min="4640" max="4640" width="15.42578125" style="18" customWidth="1"/>
    <col min="4641" max="4864" width="9.140625" style="18"/>
    <col min="4865" max="4865" width="2.28515625" style="18" customWidth="1"/>
    <col min="4866" max="4866" width="1.85546875" style="18" customWidth="1"/>
    <col min="4867" max="4867" width="2.28515625" style="18" customWidth="1"/>
    <col min="4868" max="4868" width="13.140625" style="18" customWidth="1"/>
    <col min="4869" max="4869" width="1.42578125" style="18" customWidth="1"/>
    <col min="4870" max="4870" width="11.140625" style="18" customWidth="1"/>
    <col min="4871" max="4871" width="1.7109375" style="18" customWidth="1"/>
    <col min="4872" max="4872" width="11.5703125" style="18" customWidth="1"/>
    <col min="4873" max="4873" width="4.85546875" style="18" customWidth="1"/>
    <col min="4874" max="4874" width="3.28515625" style="18" customWidth="1"/>
    <col min="4875" max="4875" width="1.5703125" style="18" customWidth="1"/>
    <col min="4876" max="4876" width="12.5703125" style="18" customWidth="1"/>
    <col min="4877" max="4877" width="2.7109375" style="18" customWidth="1"/>
    <col min="4878" max="4878" width="1.5703125" style="18" customWidth="1"/>
    <col min="4879" max="4879" width="3.7109375" style="18" customWidth="1"/>
    <col min="4880" max="4880" width="4.42578125" style="18" customWidth="1"/>
    <col min="4881" max="4881" width="2.7109375" style="18" customWidth="1"/>
    <col min="4882" max="4882" width="0.140625" style="18" customWidth="1"/>
    <col min="4883" max="4883" width="1.42578125" style="18" customWidth="1"/>
    <col min="4884" max="4884" width="13.7109375" style="18" customWidth="1"/>
    <col min="4885" max="4885" width="0.140625" style="18" customWidth="1"/>
    <col min="4886" max="4886" width="4.7109375" style="18" customWidth="1"/>
    <col min="4887" max="4887" width="9" style="18" customWidth="1"/>
    <col min="4888" max="4888" width="3.5703125" style="18" customWidth="1"/>
    <col min="4889" max="4889" width="5.5703125" style="18" customWidth="1"/>
    <col min="4890" max="4890" width="9" style="18" customWidth="1"/>
    <col min="4891" max="4891" width="0.7109375" style="18" customWidth="1"/>
    <col min="4892" max="4892" width="15" style="18" customWidth="1"/>
    <col min="4893" max="4893" width="0.28515625" style="18" customWidth="1"/>
    <col min="4894" max="4894" width="15.28515625" style="18" customWidth="1"/>
    <col min="4895" max="4895" width="0.28515625" style="18" customWidth="1"/>
    <col min="4896" max="4896" width="15.42578125" style="18" customWidth="1"/>
    <col min="4897" max="5120" width="9.140625" style="18"/>
    <col min="5121" max="5121" width="2.28515625" style="18" customWidth="1"/>
    <col min="5122" max="5122" width="1.85546875" style="18" customWidth="1"/>
    <col min="5123" max="5123" width="2.28515625" style="18" customWidth="1"/>
    <col min="5124" max="5124" width="13.140625" style="18" customWidth="1"/>
    <col min="5125" max="5125" width="1.42578125" style="18" customWidth="1"/>
    <col min="5126" max="5126" width="11.140625" style="18" customWidth="1"/>
    <col min="5127" max="5127" width="1.7109375" style="18" customWidth="1"/>
    <col min="5128" max="5128" width="11.5703125" style="18" customWidth="1"/>
    <col min="5129" max="5129" width="4.85546875" style="18" customWidth="1"/>
    <col min="5130" max="5130" width="3.28515625" style="18" customWidth="1"/>
    <col min="5131" max="5131" width="1.5703125" style="18" customWidth="1"/>
    <col min="5132" max="5132" width="12.5703125" style="18" customWidth="1"/>
    <col min="5133" max="5133" width="2.7109375" style="18" customWidth="1"/>
    <col min="5134" max="5134" width="1.5703125" style="18" customWidth="1"/>
    <col min="5135" max="5135" width="3.7109375" style="18" customWidth="1"/>
    <col min="5136" max="5136" width="4.42578125" style="18" customWidth="1"/>
    <col min="5137" max="5137" width="2.7109375" style="18" customWidth="1"/>
    <col min="5138" max="5138" width="0.140625" style="18" customWidth="1"/>
    <col min="5139" max="5139" width="1.42578125" style="18" customWidth="1"/>
    <col min="5140" max="5140" width="13.7109375" style="18" customWidth="1"/>
    <col min="5141" max="5141" width="0.140625" style="18" customWidth="1"/>
    <col min="5142" max="5142" width="4.7109375" style="18" customWidth="1"/>
    <col min="5143" max="5143" width="9" style="18" customWidth="1"/>
    <col min="5144" max="5144" width="3.5703125" style="18" customWidth="1"/>
    <col min="5145" max="5145" width="5.5703125" style="18" customWidth="1"/>
    <col min="5146" max="5146" width="9" style="18" customWidth="1"/>
    <col min="5147" max="5147" width="0.7109375" style="18" customWidth="1"/>
    <col min="5148" max="5148" width="15" style="18" customWidth="1"/>
    <col min="5149" max="5149" width="0.28515625" style="18" customWidth="1"/>
    <col min="5150" max="5150" width="15.28515625" style="18" customWidth="1"/>
    <col min="5151" max="5151" width="0.28515625" style="18" customWidth="1"/>
    <col min="5152" max="5152" width="15.42578125" style="18" customWidth="1"/>
    <col min="5153" max="5376" width="9.140625" style="18"/>
    <col min="5377" max="5377" width="2.28515625" style="18" customWidth="1"/>
    <col min="5378" max="5378" width="1.85546875" style="18" customWidth="1"/>
    <col min="5379" max="5379" width="2.28515625" style="18" customWidth="1"/>
    <col min="5380" max="5380" width="13.140625" style="18" customWidth="1"/>
    <col min="5381" max="5381" width="1.42578125" style="18" customWidth="1"/>
    <col min="5382" max="5382" width="11.140625" style="18" customWidth="1"/>
    <col min="5383" max="5383" width="1.7109375" style="18" customWidth="1"/>
    <col min="5384" max="5384" width="11.5703125" style="18" customWidth="1"/>
    <col min="5385" max="5385" width="4.85546875" style="18" customWidth="1"/>
    <col min="5386" max="5386" width="3.28515625" style="18" customWidth="1"/>
    <col min="5387" max="5387" width="1.5703125" style="18" customWidth="1"/>
    <col min="5388" max="5388" width="12.5703125" style="18" customWidth="1"/>
    <col min="5389" max="5389" width="2.7109375" style="18" customWidth="1"/>
    <col min="5390" max="5390" width="1.5703125" style="18" customWidth="1"/>
    <col min="5391" max="5391" width="3.7109375" style="18" customWidth="1"/>
    <col min="5392" max="5392" width="4.42578125" style="18" customWidth="1"/>
    <col min="5393" max="5393" width="2.7109375" style="18" customWidth="1"/>
    <col min="5394" max="5394" width="0.140625" style="18" customWidth="1"/>
    <col min="5395" max="5395" width="1.42578125" style="18" customWidth="1"/>
    <col min="5396" max="5396" width="13.7109375" style="18" customWidth="1"/>
    <col min="5397" max="5397" width="0.140625" style="18" customWidth="1"/>
    <col min="5398" max="5398" width="4.7109375" style="18" customWidth="1"/>
    <col min="5399" max="5399" width="9" style="18" customWidth="1"/>
    <col min="5400" max="5400" width="3.5703125" style="18" customWidth="1"/>
    <col min="5401" max="5401" width="5.5703125" style="18" customWidth="1"/>
    <col min="5402" max="5402" width="9" style="18" customWidth="1"/>
    <col min="5403" max="5403" width="0.7109375" style="18" customWidth="1"/>
    <col min="5404" max="5404" width="15" style="18" customWidth="1"/>
    <col min="5405" max="5405" width="0.28515625" style="18" customWidth="1"/>
    <col min="5406" max="5406" width="15.28515625" style="18" customWidth="1"/>
    <col min="5407" max="5407" width="0.28515625" style="18" customWidth="1"/>
    <col min="5408" max="5408" width="15.42578125" style="18" customWidth="1"/>
    <col min="5409" max="5632" width="9.140625" style="18"/>
    <col min="5633" max="5633" width="2.28515625" style="18" customWidth="1"/>
    <col min="5634" max="5634" width="1.85546875" style="18" customWidth="1"/>
    <col min="5635" max="5635" width="2.28515625" style="18" customWidth="1"/>
    <col min="5636" max="5636" width="13.140625" style="18" customWidth="1"/>
    <col min="5637" max="5637" width="1.42578125" style="18" customWidth="1"/>
    <col min="5638" max="5638" width="11.140625" style="18" customWidth="1"/>
    <col min="5639" max="5639" width="1.7109375" style="18" customWidth="1"/>
    <col min="5640" max="5640" width="11.5703125" style="18" customWidth="1"/>
    <col min="5641" max="5641" width="4.85546875" style="18" customWidth="1"/>
    <col min="5642" max="5642" width="3.28515625" style="18" customWidth="1"/>
    <col min="5643" max="5643" width="1.5703125" style="18" customWidth="1"/>
    <col min="5644" max="5644" width="12.5703125" style="18" customWidth="1"/>
    <col min="5645" max="5645" width="2.7109375" style="18" customWidth="1"/>
    <col min="5646" max="5646" width="1.5703125" style="18" customWidth="1"/>
    <col min="5647" max="5647" width="3.7109375" style="18" customWidth="1"/>
    <col min="5648" max="5648" width="4.42578125" style="18" customWidth="1"/>
    <col min="5649" max="5649" width="2.7109375" style="18" customWidth="1"/>
    <col min="5650" max="5650" width="0.140625" style="18" customWidth="1"/>
    <col min="5651" max="5651" width="1.42578125" style="18" customWidth="1"/>
    <col min="5652" max="5652" width="13.7109375" style="18" customWidth="1"/>
    <col min="5653" max="5653" width="0.140625" style="18" customWidth="1"/>
    <col min="5654" max="5654" width="4.7109375" style="18" customWidth="1"/>
    <col min="5655" max="5655" width="9" style="18" customWidth="1"/>
    <col min="5656" max="5656" width="3.5703125" style="18" customWidth="1"/>
    <col min="5657" max="5657" width="5.5703125" style="18" customWidth="1"/>
    <col min="5658" max="5658" width="9" style="18" customWidth="1"/>
    <col min="5659" max="5659" width="0.7109375" style="18" customWidth="1"/>
    <col min="5660" max="5660" width="15" style="18" customWidth="1"/>
    <col min="5661" max="5661" width="0.28515625" style="18" customWidth="1"/>
    <col min="5662" max="5662" width="15.28515625" style="18" customWidth="1"/>
    <col min="5663" max="5663" width="0.28515625" style="18" customWidth="1"/>
    <col min="5664" max="5664" width="15.42578125" style="18" customWidth="1"/>
    <col min="5665" max="5888" width="9.140625" style="18"/>
    <col min="5889" max="5889" width="2.28515625" style="18" customWidth="1"/>
    <col min="5890" max="5890" width="1.85546875" style="18" customWidth="1"/>
    <col min="5891" max="5891" width="2.28515625" style="18" customWidth="1"/>
    <col min="5892" max="5892" width="13.140625" style="18" customWidth="1"/>
    <col min="5893" max="5893" width="1.42578125" style="18" customWidth="1"/>
    <col min="5894" max="5894" width="11.140625" style="18" customWidth="1"/>
    <col min="5895" max="5895" width="1.7109375" style="18" customWidth="1"/>
    <col min="5896" max="5896" width="11.5703125" style="18" customWidth="1"/>
    <col min="5897" max="5897" width="4.85546875" style="18" customWidth="1"/>
    <col min="5898" max="5898" width="3.28515625" style="18" customWidth="1"/>
    <col min="5899" max="5899" width="1.5703125" style="18" customWidth="1"/>
    <col min="5900" max="5900" width="12.5703125" style="18" customWidth="1"/>
    <col min="5901" max="5901" width="2.7109375" style="18" customWidth="1"/>
    <col min="5902" max="5902" width="1.5703125" style="18" customWidth="1"/>
    <col min="5903" max="5903" width="3.7109375" style="18" customWidth="1"/>
    <col min="5904" max="5904" width="4.42578125" style="18" customWidth="1"/>
    <col min="5905" max="5905" width="2.7109375" style="18" customWidth="1"/>
    <col min="5906" max="5906" width="0.140625" style="18" customWidth="1"/>
    <col min="5907" max="5907" width="1.42578125" style="18" customWidth="1"/>
    <col min="5908" max="5908" width="13.7109375" style="18" customWidth="1"/>
    <col min="5909" max="5909" width="0.140625" style="18" customWidth="1"/>
    <col min="5910" max="5910" width="4.7109375" style="18" customWidth="1"/>
    <col min="5911" max="5911" width="9" style="18" customWidth="1"/>
    <col min="5912" max="5912" width="3.5703125" style="18" customWidth="1"/>
    <col min="5913" max="5913" width="5.5703125" style="18" customWidth="1"/>
    <col min="5914" max="5914" width="9" style="18" customWidth="1"/>
    <col min="5915" max="5915" width="0.7109375" style="18" customWidth="1"/>
    <col min="5916" max="5916" width="15" style="18" customWidth="1"/>
    <col min="5917" max="5917" width="0.28515625" style="18" customWidth="1"/>
    <col min="5918" max="5918" width="15.28515625" style="18" customWidth="1"/>
    <col min="5919" max="5919" width="0.28515625" style="18" customWidth="1"/>
    <col min="5920" max="5920" width="15.42578125" style="18" customWidth="1"/>
    <col min="5921" max="6144" width="9.140625" style="18"/>
    <col min="6145" max="6145" width="2.28515625" style="18" customWidth="1"/>
    <col min="6146" max="6146" width="1.85546875" style="18" customWidth="1"/>
    <col min="6147" max="6147" width="2.28515625" style="18" customWidth="1"/>
    <col min="6148" max="6148" width="13.140625" style="18" customWidth="1"/>
    <col min="6149" max="6149" width="1.42578125" style="18" customWidth="1"/>
    <col min="6150" max="6150" width="11.140625" style="18" customWidth="1"/>
    <col min="6151" max="6151" width="1.7109375" style="18" customWidth="1"/>
    <col min="6152" max="6152" width="11.5703125" style="18" customWidth="1"/>
    <col min="6153" max="6153" width="4.85546875" style="18" customWidth="1"/>
    <col min="6154" max="6154" width="3.28515625" style="18" customWidth="1"/>
    <col min="6155" max="6155" width="1.5703125" style="18" customWidth="1"/>
    <col min="6156" max="6156" width="12.5703125" style="18" customWidth="1"/>
    <col min="6157" max="6157" width="2.7109375" style="18" customWidth="1"/>
    <col min="6158" max="6158" width="1.5703125" style="18" customWidth="1"/>
    <col min="6159" max="6159" width="3.7109375" style="18" customWidth="1"/>
    <col min="6160" max="6160" width="4.42578125" style="18" customWidth="1"/>
    <col min="6161" max="6161" width="2.7109375" style="18" customWidth="1"/>
    <col min="6162" max="6162" width="0.140625" style="18" customWidth="1"/>
    <col min="6163" max="6163" width="1.42578125" style="18" customWidth="1"/>
    <col min="6164" max="6164" width="13.7109375" style="18" customWidth="1"/>
    <col min="6165" max="6165" width="0.140625" style="18" customWidth="1"/>
    <col min="6166" max="6166" width="4.7109375" style="18" customWidth="1"/>
    <col min="6167" max="6167" width="9" style="18" customWidth="1"/>
    <col min="6168" max="6168" width="3.5703125" style="18" customWidth="1"/>
    <col min="6169" max="6169" width="5.5703125" style="18" customWidth="1"/>
    <col min="6170" max="6170" width="9" style="18" customWidth="1"/>
    <col min="6171" max="6171" width="0.7109375" style="18" customWidth="1"/>
    <col min="6172" max="6172" width="15" style="18" customWidth="1"/>
    <col min="6173" max="6173" width="0.28515625" style="18" customWidth="1"/>
    <col min="6174" max="6174" width="15.28515625" style="18" customWidth="1"/>
    <col min="6175" max="6175" width="0.28515625" style="18" customWidth="1"/>
    <col min="6176" max="6176" width="15.42578125" style="18" customWidth="1"/>
    <col min="6177" max="6400" width="9.140625" style="18"/>
    <col min="6401" max="6401" width="2.28515625" style="18" customWidth="1"/>
    <col min="6402" max="6402" width="1.85546875" style="18" customWidth="1"/>
    <col min="6403" max="6403" width="2.28515625" style="18" customWidth="1"/>
    <col min="6404" max="6404" width="13.140625" style="18" customWidth="1"/>
    <col min="6405" max="6405" width="1.42578125" style="18" customWidth="1"/>
    <col min="6406" max="6406" width="11.140625" style="18" customWidth="1"/>
    <col min="6407" max="6407" width="1.7109375" style="18" customWidth="1"/>
    <col min="6408" max="6408" width="11.5703125" style="18" customWidth="1"/>
    <col min="6409" max="6409" width="4.85546875" style="18" customWidth="1"/>
    <col min="6410" max="6410" width="3.28515625" style="18" customWidth="1"/>
    <col min="6411" max="6411" width="1.5703125" style="18" customWidth="1"/>
    <col min="6412" max="6412" width="12.5703125" style="18" customWidth="1"/>
    <col min="6413" max="6413" width="2.7109375" style="18" customWidth="1"/>
    <col min="6414" max="6414" width="1.5703125" style="18" customWidth="1"/>
    <col min="6415" max="6415" width="3.7109375" style="18" customWidth="1"/>
    <col min="6416" max="6416" width="4.42578125" style="18" customWidth="1"/>
    <col min="6417" max="6417" width="2.7109375" style="18" customWidth="1"/>
    <col min="6418" max="6418" width="0.140625" style="18" customWidth="1"/>
    <col min="6419" max="6419" width="1.42578125" style="18" customWidth="1"/>
    <col min="6420" max="6420" width="13.7109375" style="18" customWidth="1"/>
    <col min="6421" max="6421" width="0.140625" style="18" customWidth="1"/>
    <col min="6422" max="6422" width="4.7109375" style="18" customWidth="1"/>
    <col min="6423" max="6423" width="9" style="18" customWidth="1"/>
    <col min="6424" max="6424" width="3.5703125" style="18" customWidth="1"/>
    <col min="6425" max="6425" width="5.5703125" style="18" customWidth="1"/>
    <col min="6426" max="6426" width="9" style="18" customWidth="1"/>
    <col min="6427" max="6427" width="0.7109375" style="18" customWidth="1"/>
    <col min="6428" max="6428" width="15" style="18" customWidth="1"/>
    <col min="6429" max="6429" width="0.28515625" style="18" customWidth="1"/>
    <col min="6430" max="6430" width="15.28515625" style="18" customWidth="1"/>
    <col min="6431" max="6431" width="0.28515625" style="18" customWidth="1"/>
    <col min="6432" max="6432" width="15.42578125" style="18" customWidth="1"/>
    <col min="6433" max="6656" width="9.140625" style="18"/>
    <col min="6657" max="6657" width="2.28515625" style="18" customWidth="1"/>
    <col min="6658" max="6658" width="1.85546875" style="18" customWidth="1"/>
    <col min="6659" max="6659" width="2.28515625" style="18" customWidth="1"/>
    <col min="6660" max="6660" width="13.140625" style="18" customWidth="1"/>
    <col min="6661" max="6661" width="1.42578125" style="18" customWidth="1"/>
    <col min="6662" max="6662" width="11.140625" style="18" customWidth="1"/>
    <col min="6663" max="6663" width="1.7109375" style="18" customWidth="1"/>
    <col min="6664" max="6664" width="11.5703125" style="18" customWidth="1"/>
    <col min="6665" max="6665" width="4.85546875" style="18" customWidth="1"/>
    <col min="6666" max="6666" width="3.28515625" style="18" customWidth="1"/>
    <col min="6667" max="6667" width="1.5703125" style="18" customWidth="1"/>
    <col min="6668" max="6668" width="12.5703125" style="18" customWidth="1"/>
    <col min="6669" max="6669" width="2.7109375" style="18" customWidth="1"/>
    <col min="6670" max="6670" width="1.5703125" style="18" customWidth="1"/>
    <col min="6671" max="6671" width="3.7109375" style="18" customWidth="1"/>
    <col min="6672" max="6672" width="4.42578125" style="18" customWidth="1"/>
    <col min="6673" max="6673" width="2.7109375" style="18" customWidth="1"/>
    <col min="6674" max="6674" width="0.140625" style="18" customWidth="1"/>
    <col min="6675" max="6675" width="1.42578125" style="18" customWidth="1"/>
    <col min="6676" max="6676" width="13.7109375" style="18" customWidth="1"/>
    <col min="6677" max="6677" width="0.140625" style="18" customWidth="1"/>
    <col min="6678" max="6678" width="4.7109375" style="18" customWidth="1"/>
    <col min="6679" max="6679" width="9" style="18" customWidth="1"/>
    <col min="6680" max="6680" width="3.5703125" style="18" customWidth="1"/>
    <col min="6681" max="6681" width="5.5703125" style="18" customWidth="1"/>
    <col min="6682" max="6682" width="9" style="18" customWidth="1"/>
    <col min="6683" max="6683" width="0.7109375" style="18" customWidth="1"/>
    <col min="6684" max="6684" width="15" style="18" customWidth="1"/>
    <col min="6685" max="6685" width="0.28515625" style="18" customWidth="1"/>
    <col min="6686" max="6686" width="15.28515625" style="18" customWidth="1"/>
    <col min="6687" max="6687" width="0.28515625" style="18" customWidth="1"/>
    <col min="6688" max="6688" width="15.42578125" style="18" customWidth="1"/>
    <col min="6689" max="6912" width="9.140625" style="18"/>
    <col min="6913" max="6913" width="2.28515625" style="18" customWidth="1"/>
    <col min="6914" max="6914" width="1.85546875" style="18" customWidth="1"/>
    <col min="6915" max="6915" width="2.28515625" style="18" customWidth="1"/>
    <col min="6916" max="6916" width="13.140625" style="18" customWidth="1"/>
    <col min="6917" max="6917" width="1.42578125" style="18" customWidth="1"/>
    <col min="6918" max="6918" width="11.140625" style="18" customWidth="1"/>
    <col min="6919" max="6919" width="1.7109375" style="18" customWidth="1"/>
    <col min="6920" max="6920" width="11.5703125" style="18" customWidth="1"/>
    <col min="6921" max="6921" width="4.85546875" style="18" customWidth="1"/>
    <col min="6922" max="6922" width="3.28515625" style="18" customWidth="1"/>
    <col min="6923" max="6923" width="1.5703125" style="18" customWidth="1"/>
    <col min="6924" max="6924" width="12.5703125" style="18" customWidth="1"/>
    <col min="6925" max="6925" width="2.7109375" style="18" customWidth="1"/>
    <col min="6926" max="6926" width="1.5703125" style="18" customWidth="1"/>
    <col min="6927" max="6927" width="3.7109375" style="18" customWidth="1"/>
    <col min="6928" max="6928" width="4.42578125" style="18" customWidth="1"/>
    <col min="6929" max="6929" width="2.7109375" style="18" customWidth="1"/>
    <col min="6930" max="6930" width="0.140625" style="18" customWidth="1"/>
    <col min="6931" max="6931" width="1.42578125" style="18" customWidth="1"/>
    <col min="6932" max="6932" width="13.7109375" style="18" customWidth="1"/>
    <col min="6933" max="6933" width="0.140625" style="18" customWidth="1"/>
    <col min="6934" max="6934" width="4.7109375" style="18" customWidth="1"/>
    <col min="6935" max="6935" width="9" style="18" customWidth="1"/>
    <col min="6936" max="6936" width="3.5703125" style="18" customWidth="1"/>
    <col min="6937" max="6937" width="5.5703125" style="18" customWidth="1"/>
    <col min="6938" max="6938" width="9" style="18" customWidth="1"/>
    <col min="6939" max="6939" width="0.7109375" style="18" customWidth="1"/>
    <col min="6940" max="6940" width="15" style="18" customWidth="1"/>
    <col min="6941" max="6941" width="0.28515625" style="18" customWidth="1"/>
    <col min="6942" max="6942" width="15.28515625" style="18" customWidth="1"/>
    <col min="6943" max="6943" width="0.28515625" style="18" customWidth="1"/>
    <col min="6944" max="6944" width="15.42578125" style="18" customWidth="1"/>
    <col min="6945" max="7168" width="9.140625" style="18"/>
    <col min="7169" max="7169" width="2.28515625" style="18" customWidth="1"/>
    <col min="7170" max="7170" width="1.85546875" style="18" customWidth="1"/>
    <col min="7171" max="7171" width="2.28515625" style="18" customWidth="1"/>
    <col min="7172" max="7172" width="13.140625" style="18" customWidth="1"/>
    <col min="7173" max="7173" width="1.42578125" style="18" customWidth="1"/>
    <col min="7174" max="7174" width="11.140625" style="18" customWidth="1"/>
    <col min="7175" max="7175" width="1.7109375" style="18" customWidth="1"/>
    <col min="7176" max="7176" width="11.5703125" style="18" customWidth="1"/>
    <col min="7177" max="7177" width="4.85546875" style="18" customWidth="1"/>
    <col min="7178" max="7178" width="3.28515625" style="18" customWidth="1"/>
    <col min="7179" max="7179" width="1.5703125" style="18" customWidth="1"/>
    <col min="7180" max="7180" width="12.5703125" style="18" customWidth="1"/>
    <col min="7181" max="7181" width="2.7109375" style="18" customWidth="1"/>
    <col min="7182" max="7182" width="1.5703125" style="18" customWidth="1"/>
    <col min="7183" max="7183" width="3.7109375" style="18" customWidth="1"/>
    <col min="7184" max="7184" width="4.42578125" style="18" customWidth="1"/>
    <col min="7185" max="7185" width="2.7109375" style="18" customWidth="1"/>
    <col min="7186" max="7186" width="0.140625" style="18" customWidth="1"/>
    <col min="7187" max="7187" width="1.42578125" style="18" customWidth="1"/>
    <col min="7188" max="7188" width="13.7109375" style="18" customWidth="1"/>
    <col min="7189" max="7189" width="0.140625" style="18" customWidth="1"/>
    <col min="7190" max="7190" width="4.7109375" style="18" customWidth="1"/>
    <col min="7191" max="7191" width="9" style="18" customWidth="1"/>
    <col min="7192" max="7192" width="3.5703125" style="18" customWidth="1"/>
    <col min="7193" max="7193" width="5.5703125" style="18" customWidth="1"/>
    <col min="7194" max="7194" width="9" style="18" customWidth="1"/>
    <col min="7195" max="7195" width="0.7109375" style="18" customWidth="1"/>
    <col min="7196" max="7196" width="15" style="18" customWidth="1"/>
    <col min="7197" max="7197" width="0.28515625" style="18" customWidth="1"/>
    <col min="7198" max="7198" width="15.28515625" style="18" customWidth="1"/>
    <col min="7199" max="7199" width="0.28515625" style="18" customWidth="1"/>
    <col min="7200" max="7200" width="15.42578125" style="18" customWidth="1"/>
    <col min="7201" max="7424" width="9.140625" style="18"/>
    <col min="7425" max="7425" width="2.28515625" style="18" customWidth="1"/>
    <col min="7426" max="7426" width="1.85546875" style="18" customWidth="1"/>
    <col min="7427" max="7427" width="2.28515625" style="18" customWidth="1"/>
    <col min="7428" max="7428" width="13.140625" style="18" customWidth="1"/>
    <col min="7429" max="7429" width="1.42578125" style="18" customWidth="1"/>
    <col min="7430" max="7430" width="11.140625" style="18" customWidth="1"/>
    <col min="7431" max="7431" width="1.7109375" style="18" customWidth="1"/>
    <col min="7432" max="7432" width="11.5703125" style="18" customWidth="1"/>
    <col min="7433" max="7433" width="4.85546875" style="18" customWidth="1"/>
    <col min="7434" max="7434" width="3.28515625" style="18" customWidth="1"/>
    <col min="7435" max="7435" width="1.5703125" style="18" customWidth="1"/>
    <col min="7436" max="7436" width="12.5703125" style="18" customWidth="1"/>
    <col min="7437" max="7437" width="2.7109375" style="18" customWidth="1"/>
    <col min="7438" max="7438" width="1.5703125" style="18" customWidth="1"/>
    <col min="7439" max="7439" width="3.7109375" style="18" customWidth="1"/>
    <col min="7440" max="7440" width="4.42578125" style="18" customWidth="1"/>
    <col min="7441" max="7441" width="2.7109375" style="18" customWidth="1"/>
    <col min="7442" max="7442" width="0.140625" style="18" customWidth="1"/>
    <col min="7443" max="7443" width="1.42578125" style="18" customWidth="1"/>
    <col min="7444" max="7444" width="13.7109375" style="18" customWidth="1"/>
    <col min="7445" max="7445" width="0.140625" style="18" customWidth="1"/>
    <col min="7446" max="7446" width="4.7109375" style="18" customWidth="1"/>
    <col min="7447" max="7447" width="9" style="18" customWidth="1"/>
    <col min="7448" max="7448" width="3.5703125" style="18" customWidth="1"/>
    <col min="7449" max="7449" width="5.5703125" style="18" customWidth="1"/>
    <col min="7450" max="7450" width="9" style="18" customWidth="1"/>
    <col min="7451" max="7451" width="0.7109375" style="18" customWidth="1"/>
    <col min="7452" max="7452" width="15" style="18" customWidth="1"/>
    <col min="7453" max="7453" width="0.28515625" style="18" customWidth="1"/>
    <col min="7454" max="7454" width="15.28515625" style="18" customWidth="1"/>
    <col min="7455" max="7455" width="0.28515625" style="18" customWidth="1"/>
    <col min="7456" max="7456" width="15.42578125" style="18" customWidth="1"/>
    <col min="7457" max="7680" width="9.140625" style="18"/>
    <col min="7681" max="7681" width="2.28515625" style="18" customWidth="1"/>
    <col min="7682" max="7682" width="1.85546875" style="18" customWidth="1"/>
    <col min="7683" max="7683" width="2.28515625" style="18" customWidth="1"/>
    <col min="7684" max="7684" width="13.140625" style="18" customWidth="1"/>
    <col min="7685" max="7685" width="1.42578125" style="18" customWidth="1"/>
    <col min="7686" max="7686" width="11.140625" style="18" customWidth="1"/>
    <col min="7687" max="7687" width="1.7109375" style="18" customWidth="1"/>
    <col min="7688" max="7688" width="11.5703125" style="18" customWidth="1"/>
    <col min="7689" max="7689" width="4.85546875" style="18" customWidth="1"/>
    <col min="7690" max="7690" width="3.28515625" style="18" customWidth="1"/>
    <col min="7691" max="7691" width="1.5703125" style="18" customWidth="1"/>
    <col min="7692" max="7692" width="12.5703125" style="18" customWidth="1"/>
    <col min="7693" max="7693" width="2.7109375" style="18" customWidth="1"/>
    <col min="7694" max="7694" width="1.5703125" style="18" customWidth="1"/>
    <col min="7695" max="7695" width="3.7109375" style="18" customWidth="1"/>
    <col min="7696" max="7696" width="4.42578125" style="18" customWidth="1"/>
    <col min="7697" max="7697" width="2.7109375" style="18" customWidth="1"/>
    <col min="7698" max="7698" width="0.140625" style="18" customWidth="1"/>
    <col min="7699" max="7699" width="1.42578125" style="18" customWidth="1"/>
    <col min="7700" max="7700" width="13.7109375" style="18" customWidth="1"/>
    <col min="7701" max="7701" width="0.140625" style="18" customWidth="1"/>
    <col min="7702" max="7702" width="4.7109375" style="18" customWidth="1"/>
    <col min="7703" max="7703" width="9" style="18" customWidth="1"/>
    <col min="7704" max="7704" width="3.5703125" style="18" customWidth="1"/>
    <col min="7705" max="7705" width="5.5703125" style="18" customWidth="1"/>
    <col min="7706" max="7706" width="9" style="18" customWidth="1"/>
    <col min="7707" max="7707" width="0.7109375" style="18" customWidth="1"/>
    <col min="7708" max="7708" width="15" style="18" customWidth="1"/>
    <col min="7709" max="7709" width="0.28515625" style="18" customWidth="1"/>
    <col min="7710" max="7710" width="15.28515625" style="18" customWidth="1"/>
    <col min="7711" max="7711" width="0.28515625" style="18" customWidth="1"/>
    <col min="7712" max="7712" width="15.42578125" style="18" customWidth="1"/>
    <col min="7713" max="7936" width="9.140625" style="18"/>
    <col min="7937" max="7937" width="2.28515625" style="18" customWidth="1"/>
    <col min="7938" max="7938" width="1.85546875" style="18" customWidth="1"/>
    <col min="7939" max="7939" width="2.28515625" style="18" customWidth="1"/>
    <col min="7940" max="7940" width="13.140625" style="18" customWidth="1"/>
    <col min="7941" max="7941" width="1.42578125" style="18" customWidth="1"/>
    <col min="7942" max="7942" width="11.140625" style="18" customWidth="1"/>
    <col min="7943" max="7943" width="1.7109375" style="18" customWidth="1"/>
    <col min="7944" max="7944" width="11.5703125" style="18" customWidth="1"/>
    <col min="7945" max="7945" width="4.85546875" style="18" customWidth="1"/>
    <col min="7946" max="7946" width="3.28515625" style="18" customWidth="1"/>
    <col min="7947" max="7947" width="1.5703125" style="18" customWidth="1"/>
    <col min="7948" max="7948" width="12.5703125" style="18" customWidth="1"/>
    <col min="7949" max="7949" width="2.7109375" style="18" customWidth="1"/>
    <col min="7950" max="7950" width="1.5703125" style="18" customWidth="1"/>
    <col min="7951" max="7951" width="3.7109375" style="18" customWidth="1"/>
    <col min="7952" max="7952" width="4.42578125" style="18" customWidth="1"/>
    <col min="7953" max="7953" width="2.7109375" style="18" customWidth="1"/>
    <col min="7954" max="7954" width="0.140625" style="18" customWidth="1"/>
    <col min="7955" max="7955" width="1.42578125" style="18" customWidth="1"/>
    <col min="7956" max="7956" width="13.7109375" style="18" customWidth="1"/>
    <col min="7957" max="7957" width="0.140625" style="18" customWidth="1"/>
    <col min="7958" max="7958" width="4.7109375" style="18" customWidth="1"/>
    <col min="7959" max="7959" width="9" style="18" customWidth="1"/>
    <col min="7960" max="7960" width="3.5703125" style="18" customWidth="1"/>
    <col min="7961" max="7961" width="5.5703125" style="18" customWidth="1"/>
    <col min="7962" max="7962" width="9" style="18" customWidth="1"/>
    <col min="7963" max="7963" width="0.7109375" style="18" customWidth="1"/>
    <col min="7964" max="7964" width="15" style="18" customWidth="1"/>
    <col min="7965" max="7965" width="0.28515625" style="18" customWidth="1"/>
    <col min="7966" max="7966" width="15.28515625" style="18" customWidth="1"/>
    <col min="7967" max="7967" width="0.28515625" style="18" customWidth="1"/>
    <col min="7968" max="7968" width="15.42578125" style="18" customWidth="1"/>
    <col min="7969" max="8192" width="9.140625" style="18"/>
    <col min="8193" max="8193" width="2.28515625" style="18" customWidth="1"/>
    <col min="8194" max="8194" width="1.85546875" style="18" customWidth="1"/>
    <col min="8195" max="8195" width="2.28515625" style="18" customWidth="1"/>
    <col min="8196" max="8196" width="13.140625" style="18" customWidth="1"/>
    <col min="8197" max="8197" width="1.42578125" style="18" customWidth="1"/>
    <col min="8198" max="8198" width="11.140625" style="18" customWidth="1"/>
    <col min="8199" max="8199" width="1.7109375" style="18" customWidth="1"/>
    <col min="8200" max="8200" width="11.5703125" style="18" customWidth="1"/>
    <col min="8201" max="8201" width="4.85546875" style="18" customWidth="1"/>
    <col min="8202" max="8202" width="3.28515625" style="18" customWidth="1"/>
    <col min="8203" max="8203" width="1.5703125" style="18" customWidth="1"/>
    <col min="8204" max="8204" width="12.5703125" style="18" customWidth="1"/>
    <col min="8205" max="8205" width="2.7109375" style="18" customWidth="1"/>
    <col min="8206" max="8206" width="1.5703125" style="18" customWidth="1"/>
    <col min="8207" max="8207" width="3.7109375" style="18" customWidth="1"/>
    <col min="8208" max="8208" width="4.42578125" style="18" customWidth="1"/>
    <col min="8209" max="8209" width="2.7109375" style="18" customWidth="1"/>
    <col min="8210" max="8210" width="0.140625" style="18" customWidth="1"/>
    <col min="8211" max="8211" width="1.42578125" style="18" customWidth="1"/>
    <col min="8212" max="8212" width="13.7109375" style="18" customWidth="1"/>
    <col min="8213" max="8213" width="0.140625" style="18" customWidth="1"/>
    <col min="8214" max="8214" width="4.7109375" style="18" customWidth="1"/>
    <col min="8215" max="8215" width="9" style="18" customWidth="1"/>
    <col min="8216" max="8216" width="3.5703125" style="18" customWidth="1"/>
    <col min="8217" max="8217" width="5.5703125" style="18" customWidth="1"/>
    <col min="8218" max="8218" width="9" style="18" customWidth="1"/>
    <col min="8219" max="8219" width="0.7109375" style="18" customWidth="1"/>
    <col min="8220" max="8220" width="15" style="18" customWidth="1"/>
    <col min="8221" max="8221" width="0.28515625" style="18" customWidth="1"/>
    <col min="8222" max="8222" width="15.28515625" style="18" customWidth="1"/>
    <col min="8223" max="8223" width="0.28515625" style="18" customWidth="1"/>
    <col min="8224" max="8224" width="15.42578125" style="18" customWidth="1"/>
    <col min="8225" max="8448" width="9.140625" style="18"/>
    <col min="8449" max="8449" width="2.28515625" style="18" customWidth="1"/>
    <col min="8450" max="8450" width="1.85546875" style="18" customWidth="1"/>
    <col min="8451" max="8451" width="2.28515625" style="18" customWidth="1"/>
    <col min="8452" max="8452" width="13.140625" style="18" customWidth="1"/>
    <col min="8453" max="8453" width="1.42578125" style="18" customWidth="1"/>
    <col min="8454" max="8454" width="11.140625" style="18" customWidth="1"/>
    <col min="8455" max="8455" width="1.7109375" style="18" customWidth="1"/>
    <col min="8456" max="8456" width="11.5703125" style="18" customWidth="1"/>
    <col min="8457" max="8457" width="4.85546875" style="18" customWidth="1"/>
    <col min="8458" max="8458" width="3.28515625" style="18" customWidth="1"/>
    <col min="8459" max="8459" width="1.5703125" style="18" customWidth="1"/>
    <col min="8460" max="8460" width="12.5703125" style="18" customWidth="1"/>
    <col min="8461" max="8461" width="2.7109375" style="18" customWidth="1"/>
    <col min="8462" max="8462" width="1.5703125" style="18" customWidth="1"/>
    <col min="8463" max="8463" width="3.7109375" style="18" customWidth="1"/>
    <col min="8464" max="8464" width="4.42578125" style="18" customWidth="1"/>
    <col min="8465" max="8465" width="2.7109375" style="18" customWidth="1"/>
    <col min="8466" max="8466" width="0.140625" style="18" customWidth="1"/>
    <col min="8467" max="8467" width="1.42578125" style="18" customWidth="1"/>
    <col min="8468" max="8468" width="13.7109375" style="18" customWidth="1"/>
    <col min="8469" max="8469" width="0.140625" style="18" customWidth="1"/>
    <col min="8470" max="8470" width="4.7109375" style="18" customWidth="1"/>
    <col min="8471" max="8471" width="9" style="18" customWidth="1"/>
    <col min="8472" max="8472" width="3.5703125" style="18" customWidth="1"/>
    <col min="8473" max="8473" width="5.5703125" style="18" customWidth="1"/>
    <col min="8474" max="8474" width="9" style="18" customWidth="1"/>
    <col min="8475" max="8475" width="0.7109375" style="18" customWidth="1"/>
    <col min="8476" max="8476" width="15" style="18" customWidth="1"/>
    <col min="8477" max="8477" width="0.28515625" style="18" customWidth="1"/>
    <col min="8478" max="8478" width="15.28515625" style="18" customWidth="1"/>
    <col min="8479" max="8479" width="0.28515625" style="18" customWidth="1"/>
    <col min="8480" max="8480" width="15.42578125" style="18" customWidth="1"/>
    <col min="8481" max="8704" width="9.140625" style="18"/>
    <col min="8705" max="8705" width="2.28515625" style="18" customWidth="1"/>
    <col min="8706" max="8706" width="1.85546875" style="18" customWidth="1"/>
    <col min="8707" max="8707" width="2.28515625" style="18" customWidth="1"/>
    <col min="8708" max="8708" width="13.140625" style="18" customWidth="1"/>
    <col min="8709" max="8709" width="1.42578125" style="18" customWidth="1"/>
    <col min="8710" max="8710" width="11.140625" style="18" customWidth="1"/>
    <col min="8711" max="8711" width="1.7109375" style="18" customWidth="1"/>
    <col min="8712" max="8712" width="11.5703125" style="18" customWidth="1"/>
    <col min="8713" max="8713" width="4.85546875" style="18" customWidth="1"/>
    <col min="8714" max="8714" width="3.28515625" style="18" customWidth="1"/>
    <col min="8715" max="8715" width="1.5703125" style="18" customWidth="1"/>
    <col min="8716" max="8716" width="12.5703125" style="18" customWidth="1"/>
    <col min="8717" max="8717" width="2.7109375" style="18" customWidth="1"/>
    <col min="8718" max="8718" width="1.5703125" style="18" customWidth="1"/>
    <col min="8719" max="8719" width="3.7109375" style="18" customWidth="1"/>
    <col min="8720" max="8720" width="4.42578125" style="18" customWidth="1"/>
    <col min="8721" max="8721" width="2.7109375" style="18" customWidth="1"/>
    <col min="8722" max="8722" width="0.140625" style="18" customWidth="1"/>
    <col min="8723" max="8723" width="1.42578125" style="18" customWidth="1"/>
    <col min="8724" max="8724" width="13.7109375" style="18" customWidth="1"/>
    <col min="8725" max="8725" width="0.140625" style="18" customWidth="1"/>
    <col min="8726" max="8726" width="4.7109375" style="18" customWidth="1"/>
    <col min="8727" max="8727" width="9" style="18" customWidth="1"/>
    <col min="8728" max="8728" width="3.5703125" style="18" customWidth="1"/>
    <col min="8729" max="8729" width="5.5703125" style="18" customWidth="1"/>
    <col min="8730" max="8730" width="9" style="18" customWidth="1"/>
    <col min="8731" max="8731" width="0.7109375" style="18" customWidth="1"/>
    <col min="8732" max="8732" width="15" style="18" customWidth="1"/>
    <col min="8733" max="8733" width="0.28515625" style="18" customWidth="1"/>
    <col min="8734" max="8734" width="15.28515625" style="18" customWidth="1"/>
    <col min="8735" max="8735" width="0.28515625" style="18" customWidth="1"/>
    <col min="8736" max="8736" width="15.42578125" style="18" customWidth="1"/>
    <col min="8737" max="8960" width="9.140625" style="18"/>
    <col min="8961" max="8961" width="2.28515625" style="18" customWidth="1"/>
    <col min="8962" max="8962" width="1.85546875" style="18" customWidth="1"/>
    <col min="8963" max="8963" width="2.28515625" style="18" customWidth="1"/>
    <col min="8964" max="8964" width="13.140625" style="18" customWidth="1"/>
    <col min="8965" max="8965" width="1.42578125" style="18" customWidth="1"/>
    <col min="8966" max="8966" width="11.140625" style="18" customWidth="1"/>
    <col min="8967" max="8967" width="1.7109375" style="18" customWidth="1"/>
    <col min="8968" max="8968" width="11.5703125" style="18" customWidth="1"/>
    <col min="8969" max="8969" width="4.85546875" style="18" customWidth="1"/>
    <col min="8970" max="8970" width="3.28515625" style="18" customWidth="1"/>
    <col min="8971" max="8971" width="1.5703125" style="18" customWidth="1"/>
    <col min="8972" max="8972" width="12.5703125" style="18" customWidth="1"/>
    <col min="8973" max="8973" width="2.7109375" style="18" customWidth="1"/>
    <col min="8974" max="8974" width="1.5703125" style="18" customWidth="1"/>
    <col min="8975" max="8975" width="3.7109375" style="18" customWidth="1"/>
    <col min="8976" max="8976" width="4.42578125" style="18" customWidth="1"/>
    <col min="8977" max="8977" width="2.7109375" style="18" customWidth="1"/>
    <col min="8978" max="8978" width="0.140625" style="18" customWidth="1"/>
    <col min="8979" max="8979" width="1.42578125" style="18" customWidth="1"/>
    <col min="8980" max="8980" width="13.7109375" style="18" customWidth="1"/>
    <col min="8981" max="8981" width="0.140625" style="18" customWidth="1"/>
    <col min="8982" max="8982" width="4.7109375" style="18" customWidth="1"/>
    <col min="8983" max="8983" width="9" style="18" customWidth="1"/>
    <col min="8984" max="8984" width="3.5703125" style="18" customWidth="1"/>
    <col min="8985" max="8985" width="5.5703125" style="18" customWidth="1"/>
    <col min="8986" max="8986" width="9" style="18" customWidth="1"/>
    <col min="8987" max="8987" width="0.7109375" style="18" customWidth="1"/>
    <col min="8988" max="8988" width="15" style="18" customWidth="1"/>
    <col min="8989" max="8989" width="0.28515625" style="18" customWidth="1"/>
    <col min="8990" max="8990" width="15.28515625" style="18" customWidth="1"/>
    <col min="8991" max="8991" width="0.28515625" style="18" customWidth="1"/>
    <col min="8992" max="8992" width="15.42578125" style="18" customWidth="1"/>
    <col min="8993" max="9216" width="9.140625" style="18"/>
    <col min="9217" max="9217" width="2.28515625" style="18" customWidth="1"/>
    <col min="9218" max="9218" width="1.85546875" style="18" customWidth="1"/>
    <col min="9219" max="9219" width="2.28515625" style="18" customWidth="1"/>
    <col min="9220" max="9220" width="13.140625" style="18" customWidth="1"/>
    <col min="9221" max="9221" width="1.42578125" style="18" customWidth="1"/>
    <col min="9222" max="9222" width="11.140625" style="18" customWidth="1"/>
    <col min="9223" max="9223" width="1.7109375" style="18" customWidth="1"/>
    <col min="9224" max="9224" width="11.5703125" style="18" customWidth="1"/>
    <col min="9225" max="9225" width="4.85546875" style="18" customWidth="1"/>
    <col min="9226" max="9226" width="3.28515625" style="18" customWidth="1"/>
    <col min="9227" max="9227" width="1.5703125" style="18" customWidth="1"/>
    <col min="9228" max="9228" width="12.5703125" style="18" customWidth="1"/>
    <col min="9229" max="9229" width="2.7109375" style="18" customWidth="1"/>
    <col min="9230" max="9230" width="1.5703125" style="18" customWidth="1"/>
    <col min="9231" max="9231" width="3.7109375" style="18" customWidth="1"/>
    <col min="9232" max="9232" width="4.42578125" style="18" customWidth="1"/>
    <col min="9233" max="9233" width="2.7109375" style="18" customWidth="1"/>
    <col min="9234" max="9234" width="0.140625" style="18" customWidth="1"/>
    <col min="9235" max="9235" width="1.42578125" style="18" customWidth="1"/>
    <col min="9236" max="9236" width="13.7109375" style="18" customWidth="1"/>
    <col min="9237" max="9237" width="0.140625" style="18" customWidth="1"/>
    <col min="9238" max="9238" width="4.7109375" style="18" customWidth="1"/>
    <col min="9239" max="9239" width="9" style="18" customWidth="1"/>
    <col min="9240" max="9240" width="3.5703125" style="18" customWidth="1"/>
    <col min="9241" max="9241" width="5.5703125" style="18" customWidth="1"/>
    <col min="9242" max="9242" width="9" style="18" customWidth="1"/>
    <col min="9243" max="9243" width="0.7109375" style="18" customWidth="1"/>
    <col min="9244" max="9244" width="15" style="18" customWidth="1"/>
    <col min="9245" max="9245" width="0.28515625" style="18" customWidth="1"/>
    <col min="9246" max="9246" width="15.28515625" style="18" customWidth="1"/>
    <col min="9247" max="9247" width="0.28515625" style="18" customWidth="1"/>
    <col min="9248" max="9248" width="15.42578125" style="18" customWidth="1"/>
    <col min="9249" max="9472" width="9.140625" style="18"/>
    <col min="9473" max="9473" width="2.28515625" style="18" customWidth="1"/>
    <col min="9474" max="9474" width="1.85546875" style="18" customWidth="1"/>
    <col min="9475" max="9475" width="2.28515625" style="18" customWidth="1"/>
    <col min="9476" max="9476" width="13.140625" style="18" customWidth="1"/>
    <col min="9477" max="9477" width="1.42578125" style="18" customWidth="1"/>
    <col min="9478" max="9478" width="11.140625" style="18" customWidth="1"/>
    <col min="9479" max="9479" width="1.7109375" style="18" customWidth="1"/>
    <col min="9480" max="9480" width="11.5703125" style="18" customWidth="1"/>
    <col min="9481" max="9481" width="4.85546875" style="18" customWidth="1"/>
    <col min="9482" max="9482" width="3.28515625" style="18" customWidth="1"/>
    <col min="9483" max="9483" width="1.5703125" style="18" customWidth="1"/>
    <col min="9484" max="9484" width="12.5703125" style="18" customWidth="1"/>
    <col min="9485" max="9485" width="2.7109375" style="18" customWidth="1"/>
    <col min="9486" max="9486" width="1.5703125" style="18" customWidth="1"/>
    <col min="9487" max="9487" width="3.7109375" style="18" customWidth="1"/>
    <col min="9488" max="9488" width="4.42578125" style="18" customWidth="1"/>
    <col min="9489" max="9489" width="2.7109375" style="18" customWidth="1"/>
    <col min="9490" max="9490" width="0.140625" style="18" customWidth="1"/>
    <col min="9491" max="9491" width="1.42578125" style="18" customWidth="1"/>
    <col min="9492" max="9492" width="13.7109375" style="18" customWidth="1"/>
    <col min="9493" max="9493" width="0.140625" style="18" customWidth="1"/>
    <col min="9494" max="9494" width="4.7109375" style="18" customWidth="1"/>
    <col min="9495" max="9495" width="9" style="18" customWidth="1"/>
    <col min="9496" max="9496" width="3.5703125" style="18" customWidth="1"/>
    <col min="9497" max="9497" width="5.5703125" style="18" customWidth="1"/>
    <col min="9498" max="9498" width="9" style="18" customWidth="1"/>
    <col min="9499" max="9499" width="0.7109375" style="18" customWidth="1"/>
    <col min="9500" max="9500" width="15" style="18" customWidth="1"/>
    <col min="9501" max="9501" width="0.28515625" style="18" customWidth="1"/>
    <col min="9502" max="9502" width="15.28515625" style="18" customWidth="1"/>
    <col min="9503" max="9503" width="0.28515625" style="18" customWidth="1"/>
    <col min="9504" max="9504" width="15.42578125" style="18" customWidth="1"/>
    <col min="9505" max="9728" width="9.140625" style="18"/>
    <col min="9729" max="9729" width="2.28515625" style="18" customWidth="1"/>
    <col min="9730" max="9730" width="1.85546875" style="18" customWidth="1"/>
    <col min="9731" max="9731" width="2.28515625" style="18" customWidth="1"/>
    <col min="9732" max="9732" width="13.140625" style="18" customWidth="1"/>
    <col min="9733" max="9733" width="1.42578125" style="18" customWidth="1"/>
    <col min="9734" max="9734" width="11.140625" style="18" customWidth="1"/>
    <col min="9735" max="9735" width="1.7109375" style="18" customWidth="1"/>
    <col min="9736" max="9736" width="11.5703125" style="18" customWidth="1"/>
    <col min="9737" max="9737" width="4.85546875" style="18" customWidth="1"/>
    <col min="9738" max="9738" width="3.28515625" style="18" customWidth="1"/>
    <col min="9739" max="9739" width="1.5703125" style="18" customWidth="1"/>
    <col min="9740" max="9740" width="12.5703125" style="18" customWidth="1"/>
    <col min="9741" max="9741" width="2.7109375" style="18" customWidth="1"/>
    <col min="9742" max="9742" width="1.5703125" style="18" customWidth="1"/>
    <col min="9743" max="9743" width="3.7109375" style="18" customWidth="1"/>
    <col min="9744" max="9744" width="4.42578125" style="18" customWidth="1"/>
    <col min="9745" max="9745" width="2.7109375" style="18" customWidth="1"/>
    <col min="9746" max="9746" width="0.140625" style="18" customWidth="1"/>
    <col min="9747" max="9747" width="1.42578125" style="18" customWidth="1"/>
    <col min="9748" max="9748" width="13.7109375" style="18" customWidth="1"/>
    <col min="9749" max="9749" width="0.140625" style="18" customWidth="1"/>
    <col min="9750" max="9750" width="4.7109375" style="18" customWidth="1"/>
    <col min="9751" max="9751" width="9" style="18" customWidth="1"/>
    <col min="9752" max="9752" width="3.5703125" style="18" customWidth="1"/>
    <col min="9753" max="9753" width="5.5703125" style="18" customWidth="1"/>
    <col min="9754" max="9754" width="9" style="18" customWidth="1"/>
    <col min="9755" max="9755" width="0.7109375" style="18" customWidth="1"/>
    <col min="9756" max="9756" width="15" style="18" customWidth="1"/>
    <col min="9757" max="9757" width="0.28515625" style="18" customWidth="1"/>
    <col min="9758" max="9758" width="15.28515625" style="18" customWidth="1"/>
    <col min="9759" max="9759" width="0.28515625" style="18" customWidth="1"/>
    <col min="9760" max="9760" width="15.42578125" style="18" customWidth="1"/>
    <col min="9761" max="9984" width="9.140625" style="18"/>
    <col min="9985" max="9985" width="2.28515625" style="18" customWidth="1"/>
    <col min="9986" max="9986" width="1.85546875" style="18" customWidth="1"/>
    <col min="9987" max="9987" width="2.28515625" style="18" customWidth="1"/>
    <col min="9988" max="9988" width="13.140625" style="18" customWidth="1"/>
    <col min="9989" max="9989" width="1.42578125" style="18" customWidth="1"/>
    <col min="9990" max="9990" width="11.140625" style="18" customWidth="1"/>
    <col min="9991" max="9991" width="1.7109375" style="18" customWidth="1"/>
    <col min="9992" max="9992" width="11.5703125" style="18" customWidth="1"/>
    <col min="9993" max="9993" width="4.85546875" style="18" customWidth="1"/>
    <col min="9994" max="9994" width="3.28515625" style="18" customWidth="1"/>
    <col min="9995" max="9995" width="1.5703125" style="18" customWidth="1"/>
    <col min="9996" max="9996" width="12.5703125" style="18" customWidth="1"/>
    <col min="9997" max="9997" width="2.7109375" style="18" customWidth="1"/>
    <col min="9998" max="9998" width="1.5703125" style="18" customWidth="1"/>
    <col min="9999" max="9999" width="3.7109375" style="18" customWidth="1"/>
    <col min="10000" max="10000" width="4.42578125" style="18" customWidth="1"/>
    <col min="10001" max="10001" width="2.7109375" style="18" customWidth="1"/>
    <col min="10002" max="10002" width="0.140625" style="18" customWidth="1"/>
    <col min="10003" max="10003" width="1.42578125" style="18" customWidth="1"/>
    <col min="10004" max="10004" width="13.7109375" style="18" customWidth="1"/>
    <col min="10005" max="10005" width="0.140625" style="18" customWidth="1"/>
    <col min="10006" max="10006" width="4.7109375" style="18" customWidth="1"/>
    <col min="10007" max="10007" width="9" style="18" customWidth="1"/>
    <col min="10008" max="10008" width="3.5703125" style="18" customWidth="1"/>
    <col min="10009" max="10009" width="5.5703125" style="18" customWidth="1"/>
    <col min="10010" max="10010" width="9" style="18" customWidth="1"/>
    <col min="10011" max="10011" width="0.7109375" style="18" customWidth="1"/>
    <col min="10012" max="10012" width="15" style="18" customWidth="1"/>
    <col min="10013" max="10013" width="0.28515625" style="18" customWidth="1"/>
    <col min="10014" max="10014" width="15.28515625" style="18" customWidth="1"/>
    <col min="10015" max="10015" width="0.28515625" style="18" customWidth="1"/>
    <col min="10016" max="10016" width="15.42578125" style="18" customWidth="1"/>
    <col min="10017" max="10240" width="9.140625" style="18"/>
    <col min="10241" max="10241" width="2.28515625" style="18" customWidth="1"/>
    <col min="10242" max="10242" width="1.85546875" style="18" customWidth="1"/>
    <col min="10243" max="10243" width="2.28515625" style="18" customWidth="1"/>
    <col min="10244" max="10244" width="13.140625" style="18" customWidth="1"/>
    <col min="10245" max="10245" width="1.42578125" style="18" customWidth="1"/>
    <col min="10246" max="10246" width="11.140625" style="18" customWidth="1"/>
    <col min="10247" max="10247" width="1.7109375" style="18" customWidth="1"/>
    <col min="10248" max="10248" width="11.5703125" style="18" customWidth="1"/>
    <col min="10249" max="10249" width="4.85546875" style="18" customWidth="1"/>
    <col min="10250" max="10250" width="3.28515625" style="18" customWidth="1"/>
    <col min="10251" max="10251" width="1.5703125" style="18" customWidth="1"/>
    <col min="10252" max="10252" width="12.5703125" style="18" customWidth="1"/>
    <col min="10253" max="10253" width="2.7109375" style="18" customWidth="1"/>
    <col min="10254" max="10254" width="1.5703125" style="18" customWidth="1"/>
    <col min="10255" max="10255" width="3.7109375" style="18" customWidth="1"/>
    <col min="10256" max="10256" width="4.42578125" style="18" customWidth="1"/>
    <col min="10257" max="10257" width="2.7109375" style="18" customWidth="1"/>
    <col min="10258" max="10258" width="0.140625" style="18" customWidth="1"/>
    <col min="10259" max="10259" width="1.42578125" style="18" customWidth="1"/>
    <col min="10260" max="10260" width="13.7109375" style="18" customWidth="1"/>
    <col min="10261" max="10261" width="0.140625" style="18" customWidth="1"/>
    <col min="10262" max="10262" width="4.7109375" style="18" customWidth="1"/>
    <col min="10263" max="10263" width="9" style="18" customWidth="1"/>
    <col min="10264" max="10264" width="3.5703125" style="18" customWidth="1"/>
    <col min="10265" max="10265" width="5.5703125" style="18" customWidth="1"/>
    <col min="10266" max="10266" width="9" style="18" customWidth="1"/>
    <col min="10267" max="10267" width="0.7109375" style="18" customWidth="1"/>
    <col min="10268" max="10268" width="15" style="18" customWidth="1"/>
    <col min="10269" max="10269" width="0.28515625" style="18" customWidth="1"/>
    <col min="10270" max="10270" width="15.28515625" style="18" customWidth="1"/>
    <col min="10271" max="10271" width="0.28515625" style="18" customWidth="1"/>
    <col min="10272" max="10272" width="15.42578125" style="18" customWidth="1"/>
    <col min="10273" max="10496" width="9.140625" style="18"/>
    <col min="10497" max="10497" width="2.28515625" style="18" customWidth="1"/>
    <col min="10498" max="10498" width="1.85546875" style="18" customWidth="1"/>
    <col min="10499" max="10499" width="2.28515625" style="18" customWidth="1"/>
    <col min="10500" max="10500" width="13.140625" style="18" customWidth="1"/>
    <col min="10501" max="10501" width="1.42578125" style="18" customWidth="1"/>
    <col min="10502" max="10502" width="11.140625" style="18" customWidth="1"/>
    <col min="10503" max="10503" width="1.7109375" style="18" customWidth="1"/>
    <col min="10504" max="10504" width="11.5703125" style="18" customWidth="1"/>
    <col min="10505" max="10505" width="4.85546875" style="18" customWidth="1"/>
    <col min="10506" max="10506" width="3.28515625" style="18" customWidth="1"/>
    <col min="10507" max="10507" width="1.5703125" style="18" customWidth="1"/>
    <col min="10508" max="10508" width="12.5703125" style="18" customWidth="1"/>
    <col min="10509" max="10509" width="2.7109375" style="18" customWidth="1"/>
    <col min="10510" max="10510" width="1.5703125" style="18" customWidth="1"/>
    <col min="10511" max="10511" width="3.7109375" style="18" customWidth="1"/>
    <col min="10512" max="10512" width="4.42578125" style="18" customWidth="1"/>
    <col min="10513" max="10513" width="2.7109375" style="18" customWidth="1"/>
    <col min="10514" max="10514" width="0.140625" style="18" customWidth="1"/>
    <col min="10515" max="10515" width="1.42578125" style="18" customWidth="1"/>
    <col min="10516" max="10516" width="13.7109375" style="18" customWidth="1"/>
    <col min="10517" max="10517" width="0.140625" style="18" customWidth="1"/>
    <col min="10518" max="10518" width="4.7109375" style="18" customWidth="1"/>
    <col min="10519" max="10519" width="9" style="18" customWidth="1"/>
    <col min="10520" max="10520" width="3.5703125" style="18" customWidth="1"/>
    <col min="10521" max="10521" width="5.5703125" style="18" customWidth="1"/>
    <col min="10522" max="10522" width="9" style="18" customWidth="1"/>
    <col min="10523" max="10523" width="0.7109375" style="18" customWidth="1"/>
    <col min="10524" max="10524" width="15" style="18" customWidth="1"/>
    <col min="10525" max="10525" width="0.28515625" style="18" customWidth="1"/>
    <col min="10526" max="10526" width="15.28515625" style="18" customWidth="1"/>
    <col min="10527" max="10527" width="0.28515625" style="18" customWidth="1"/>
    <col min="10528" max="10528" width="15.42578125" style="18" customWidth="1"/>
    <col min="10529" max="10752" width="9.140625" style="18"/>
    <col min="10753" max="10753" width="2.28515625" style="18" customWidth="1"/>
    <col min="10754" max="10754" width="1.85546875" style="18" customWidth="1"/>
    <col min="10755" max="10755" width="2.28515625" style="18" customWidth="1"/>
    <col min="10756" max="10756" width="13.140625" style="18" customWidth="1"/>
    <col min="10757" max="10757" width="1.42578125" style="18" customWidth="1"/>
    <col min="10758" max="10758" width="11.140625" style="18" customWidth="1"/>
    <col min="10759" max="10759" width="1.7109375" style="18" customWidth="1"/>
    <col min="10760" max="10760" width="11.5703125" style="18" customWidth="1"/>
    <col min="10761" max="10761" width="4.85546875" style="18" customWidth="1"/>
    <col min="10762" max="10762" width="3.28515625" style="18" customWidth="1"/>
    <col min="10763" max="10763" width="1.5703125" style="18" customWidth="1"/>
    <col min="10764" max="10764" width="12.5703125" style="18" customWidth="1"/>
    <col min="10765" max="10765" width="2.7109375" style="18" customWidth="1"/>
    <col min="10766" max="10766" width="1.5703125" style="18" customWidth="1"/>
    <col min="10767" max="10767" width="3.7109375" style="18" customWidth="1"/>
    <col min="10768" max="10768" width="4.42578125" style="18" customWidth="1"/>
    <col min="10769" max="10769" width="2.7109375" style="18" customWidth="1"/>
    <col min="10770" max="10770" width="0.140625" style="18" customWidth="1"/>
    <col min="10771" max="10771" width="1.42578125" style="18" customWidth="1"/>
    <col min="10772" max="10772" width="13.7109375" style="18" customWidth="1"/>
    <col min="10773" max="10773" width="0.140625" style="18" customWidth="1"/>
    <col min="10774" max="10774" width="4.7109375" style="18" customWidth="1"/>
    <col min="10775" max="10775" width="9" style="18" customWidth="1"/>
    <col min="10776" max="10776" width="3.5703125" style="18" customWidth="1"/>
    <col min="10777" max="10777" width="5.5703125" style="18" customWidth="1"/>
    <col min="10778" max="10778" width="9" style="18" customWidth="1"/>
    <col min="10779" max="10779" width="0.7109375" style="18" customWidth="1"/>
    <col min="10780" max="10780" width="15" style="18" customWidth="1"/>
    <col min="10781" max="10781" width="0.28515625" style="18" customWidth="1"/>
    <col min="10782" max="10782" width="15.28515625" style="18" customWidth="1"/>
    <col min="10783" max="10783" width="0.28515625" style="18" customWidth="1"/>
    <col min="10784" max="10784" width="15.42578125" style="18" customWidth="1"/>
    <col min="10785" max="11008" width="9.140625" style="18"/>
    <col min="11009" max="11009" width="2.28515625" style="18" customWidth="1"/>
    <col min="11010" max="11010" width="1.85546875" style="18" customWidth="1"/>
    <col min="11011" max="11011" width="2.28515625" style="18" customWidth="1"/>
    <col min="11012" max="11012" width="13.140625" style="18" customWidth="1"/>
    <col min="11013" max="11013" width="1.42578125" style="18" customWidth="1"/>
    <col min="11014" max="11014" width="11.140625" style="18" customWidth="1"/>
    <col min="11015" max="11015" width="1.7109375" style="18" customWidth="1"/>
    <col min="11016" max="11016" width="11.5703125" style="18" customWidth="1"/>
    <col min="11017" max="11017" width="4.85546875" style="18" customWidth="1"/>
    <col min="11018" max="11018" width="3.28515625" style="18" customWidth="1"/>
    <col min="11019" max="11019" width="1.5703125" style="18" customWidth="1"/>
    <col min="11020" max="11020" width="12.5703125" style="18" customWidth="1"/>
    <col min="11021" max="11021" width="2.7109375" style="18" customWidth="1"/>
    <col min="11022" max="11022" width="1.5703125" style="18" customWidth="1"/>
    <col min="11023" max="11023" width="3.7109375" style="18" customWidth="1"/>
    <col min="11024" max="11024" width="4.42578125" style="18" customWidth="1"/>
    <col min="11025" max="11025" width="2.7109375" style="18" customWidth="1"/>
    <col min="11026" max="11026" width="0.140625" style="18" customWidth="1"/>
    <col min="11027" max="11027" width="1.42578125" style="18" customWidth="1"/>
    <col min="11028" max="11028" width="13.7109375" style="18" customWidth="1"/>
    <col min="11029" max="11029" width="0.140625" style="18" customWidth="1"/>
    <col min="11030" max="11030" width="4.7109375" style="18" customWidth="1"/>
    <col min="11031" max="11031" width="9" style="18" customWidth="1"/>
    <col min="11032" max="11032" width="3.5703125" style="18" customWidth="1"/>
    <col min="11033" max="11033" width="5.5703125" style="18" customWidth="1"/>
    <col min="11034" max="11034" width="9" style="18" customWidth="1"/>
    <col min="11035" max="11035" width="0.7109375" style="18" customWidth="1"/>
    <col min="11036" max="11036" width="15" style="18" customWidth="1"/>
    <col min="11037" max="11037" width="0.28515625" style="18" customWidth="1"/>
    <col min="11038" max="11038" width="15.28515625" style="18" customWidth="1"/>
    <col min="11039" max="11039" width="0.28515625" style="18" customWidth="1"/>
    <col min="11040" max="11040" width="15.42578125" style="18" customWidth="1"/>
    <col min="11041" max="11264" width="9.140625" style="18"/>
    <col min="11265" max="11265" width="2.28515625" style="18" customWidth="1"/>
    <col min="11266" max="11266" width="1.85546875" style="18" customWidth="1"/>
    <col min="11267" max="11267" width="2.28515625" style="18" customWidth="1"/>
    <col min="11268" max="11268" width="13.140625" style="18" customWidth="1"/>
    <col min="11269" max="11269" width="1.42578125" style="18" customWidth="1"/>
    <col min="11270" max="11270" width="11.140625" style="18" customWidth="1"/>
    <col min="11271" max="11271" width="1.7109375" style="18" customWidth="1"/>
    <col min="11272" max="11272" width="11.5703125" style="18" customWidth="1"/>
    <col min="11273" max="11273" width="4.85546875" style="18" customWidth="1"/>
    <col min="11274" max="11274" width="3.28515625" style="18" customWidth="1"/>
    <col min="11275" max="11275" width="1.5703125" style="18" customWidth="1"/>
    <col min="11276" max="11276" width="12.5703125" style="18" customWidth="1"/>
    <col min="11277" max="11277" width="2.7109375" style="18" customWidth="1"/>
    <col min="11278" max="11278" width="1.5703125" style="18" customWidth="1"/>
    <col min="11279" max="11279" width="3.7109375" style="18" customWidth="1"/>
    <col min="11280" max="11280" width="4.42578125" style="18" customWidth="1"/>
    <col min="11281" max="11281" width="2.7109375" style="18" customWidth="1"/>
    <col min="11282" max="11282" width="0.140625" style="18" customWidth="1"/>
    <col min="11283" max="11283" width="1.42578125" style="18" customWidth="1"/>
    <col min="11284" max="11284" width="13.7109375" style="18" customWidth="1"/>
    <col min="11285" max="11285" width="0.140625" style="18" customWidth="1"/>
    <col min="11286" max="11286" width="4.7109375" style="18" customWidth="1"/>
    <col min="11287" max="11287" width="9" style="18" customWidth="1"/>
    <col min="11288" max="11288" width="3.5703125" style="18" customWidth="1"/>
    <col min="11289" max="11289" width="5.5703125" style="18" customWidth="1"/>
    <col min="11290" max="11290" width="9" style="18" customWidth="1"/>
    <col min="11291" max="11291" width="0.7109375" style="18" customWidth="1"/>
    <col min="11292" max="11292" width="15" style="18" customWidth="1"/>
    <col min="11293" max="11293" width="0.28515625" style="18" customWidth="1"/>
    <col min="11294" max="11294" width="15.28515625" style="18" customWidth="1"/>
    <col min="11295" max="11295" width="0.28515625" style="18" customWidth="1"/>
    <col min="11296" max="11296" width="15.42578125" style="18" customWidth="1"/>
    <col min="11297" max="11520" width="9.140625" style="18"/>
    <col min="11521" max="11521" width="2.28515625" style="18" customWidth="1"/>
    <col min="11522" max="11522" width="1.85546875" style="18" customWidth="1"/>
    <col min="11523" max="11523" width="2.28515625" style="18" customWidth="1"/>
    <col min="11524" max="11524" width="13.140625" style="18" customWidth="1"/>
    <col min="11525" max="11525" width="1.42578125" style="18" customWidth="1"/>
    <col min="11526" max="11526" width="11.140625" style="18" customWidth="1"/>
    <col min="11527" max="11527" width="1.7109375" style="18" customWidth="1"/>
    <col min="11528" max="11528" width="11.5703125" style="18" customWidth="1"/>
    <col min="11529" max="11529" width="4.85546875" style="18" customWidth="1"/>
    <col min="11530" max="11530" width="3.28515625" style="18" customWidth="1"/>
    <col min="11531" max="11531" width="1.5703125" style="18" customWidth="1"/>
    <col min="11532" max="11532" width="12.5703125" style="18" customWidth="1"/>
    <col min="11533" max="11533" width="2.7109375" style="18" customWidth="1"/>
    <col min="11534" max="11534" width="1.5703125" style="18" customWidth="1"/>
    <col min="11535" max="11535" width="3.7109375" style="18" customWidth="1"/>
    <col min="11536" max="11536" width="4.42578125" style="18" customWidth="1"/>
    <col min="11537" max="11537" width="2.7109375" style="18" customWidth="1"/>
    <col min="11538" max="11538" width="0.140625" style="18" customWidth="1"/>
    <col min="11539" max="11539" width="1.42578125" style="18" customWidth="1"/>
    <col min="11540" max="11540" width="13.7109375" style="18" customWidth="1"/>
    <col min="11541" max="11541" width="0.140625" style="18" customWidth="1"/>
    <col min="11542" max="11542" width="4.7109375" style="18" customWidth="1"/>
    <col min="11543" max="11543" width="9" style="18" customWidth="1"/>
    <col min="11544" max="11544" width="3.5703125" style="18" customWidth="1"/>
    <col min="11545" max="11545" width="5.5703125" style="18" customWidth="1"/>
    <col min="11546" max="11546" width="9" style="18" customWidth="1"/>
    <col min="11547" max="11547" width="0.7109375" style="18" customWidth="1"/>
    <col min="11548" max="11548" width="15" style="18" customWidth="1"/>
    <col min="11549" max="11549" width="0.28515625" style="18" customWidth="1"/>
    <col min="11550" max="11550" width="15.28515625" style="18" customWidth="1"/>
    <col min="11551" max="11551" width="0.28515625" style="18" customWidth="1"/>
    <col min="11552" max="11552" width="15.42578125" style="18" customWidth="1"/>
    <col min="11553" max="11776" width="9.140625" style="18"/>
    <col min="11777" max="11777" width="2.28515625" style="18" customWidth="1"/>
    <col min="11778" max="11778" width="1.85546875" style="18" customWidth="1"/>
    <col min="11779" max="11779" width="2.28515625" style="18" customWidth="1"/>
    <col min="11780" max="11780" width="13.140625" style="18" customWidth="1"/>
    <col min="11781" max="11781" width="1.42578125" style="18" customWidth="1"/>
    <col min="11782" max="11782" width="11.140625" style="18" customWidth="1"/>
    <col min="11783" max="11783" width="1.7109375" style="18" customWidth="1"/>
    <col min="11784" max="11784" width="11.5703125" style="18" customWidth="1"/>
    <col min="11785" max="11785" width="4.85546875" style="18" customWidth="1"/>
    <col min="11786" max="11786" width="3.28515625" style="18" customWidth="1"/>
    <col min="11787" max="11787" width="1.5703125" style="18" customWidth="1"/>
    <col min="11788" max="11788" width="12.5703125" style="18" customWidth="1"/>
    <col min="11789" max="11789" width="2.7109375" style="18" customWidth="1"/>
    <col min="11790" max="11790" width="1.5703125" style="18" customWidth="1"/>
    <col min="11791" max="11791" width="3.7109375" style="18" customWidth="1"/>
    <col min="11792" max="11792" width="4.42578125" style="18" customWidth="1"/>
    <col min="11793" max="11793" width="2.7109375" style="18" customWidth="1"/>
    <col min="11794" max="11794" width="0.140625" style="18" customWidth="1"/>
    <col min="11795" max="11795" width="1.42578125" style="18" customWidth="1"/>
    <col min="11796" max="11796" width="13.7109375" style="18" customWidth="1"/>
    <col min="11797" max="11797" width="0.140625" style="18" customWidth="1"/>
    <col min="11798" max="11798" width="4.7109375" style="18" customWidth="1"/>
    <col min="11799" max="11799" width="9" style="18" customWidth="1"/>
    <col min="11800" max="11800" width="3.5703125" style="18" customWidth="1"/>
    <col min="11801" max="11801" width="5.5703125" style="18" customWidth="1"/>
    <col min="11802" max="11802" width="9" style="18" customWidth="1"/>
    <col min="11803" max="11803" width="0.7109375" style="18" customWidth="1"/>
    <col min="11804" max="11804" width="15" style="18" customWidth="1"/>
    <col min="11805" max="11805" width="0.28515625" style="18" customWidth="1"/>
    <col min="11806" max="11806" width="15.28515625" style="18" customWidth="1"/>
    <col min="11807" max="11807" width="0.28515625" style="18" customWidth="1"/>
    <col min="11808" max="11808" width="15.42578125" style="18" customWidth="1"/>
    <col min="11809" max="12032" width="9.140625" style="18"/>
    <col min="12033" max="12033" width="2.28515625" style="18" customWidth="1"/>
    <col min="12034" max="12034" width="1.85546875" style="18" customWidth="1"/>
    <col min="12035" max="12035" width="2.28515625" style="18" customWidth="1"/>
    <col min="12036" max="12036" width="13.140625" style="18" customWidth="1"/>
    <col min="12037" max="12037" width="1.42578125" style="18" customWidth="1"/>
    <col min="12038" max="12038" width="11.140625" style="18" customWidth="1"/>
    <col min="12039" max="12039" width="1.7109375" style="18" customWidth="1"/>
    <col min="12040" max="12040" width="11.5703125" style="18" customWidth="1"/>
    <col min="12041" max="12041" width="4.85546875" style="18" customWidth="1"/>
    <col min="12042" max="12042" width="3.28515625" style="18" customWidth="1"/>
    <col min="12043" max="12043" width="1.5703125" style="18" customWidth="1"/>
    <col min="12044" max="12044" width="12.5703125" style="18" customWidth="1"/>
    <col min="12045" max="12045" width="2.7109375" style="18" customWidth="1"/>
    <col min="12046" max="12046" width="1.5703125" style="18" customWidth="1"/>
    <col min="12047" max="12047" width="3.7109375" style="18" customWidth="1"/>
    <col min="12048" max="12048" width="4.42578125" style="18" customWidth="1"/>
    <col min="12049" max="12049" width="2.7109375" style="18" customWidth="1"/>
    <col min="12050" max="12050" width="0.140625" style="18" customWidth="1"/>
    <col min="12051" max="12051" width="1.42578125" style="18" customWidth="1"/>
    <col min="12052" max="12052" width="13.7109375" style="18" customWidth="1"/>
    <col min="12053" max="12053" width="0.140625" style="18" customWidth="1"/>
    <col min="12054" max="12054" width="4.7109375" style="18" customWidth="1"/>
    <col min="12055" max="12055" width="9" style="18" customWidth="1"/>
    <col min="12056" max="12056" width="3.5703125" style="18" customWidth="1"/>
    <col min="12057" max="12057" width="5.5703125" style="18" customWidth="1"/>
    <col min="12058" max="12058" width="9" style="18" customWidth="1"/>
    <col min="12059" max="12059" width="0.7109375" style="18" customWidth="1"/>
    <col min="12060" max="12060" width="15" style="18" customWidth="1"/>
    <col min="12061" max="12061" width="0.28515625" style="18" customWidth="1"/>
    <col min="12062" max="12062" width="15.28515625" style="18" customWidth="1"/>
    <col min="12063" max="12063" width="0.28515625" style="18" customWidth="1"/>
    <col min="12064" max="12064" width="15.42578125" style="18" customWidth="1"/>
    <col min="12065" max="12288" width="9.140625" style="18"/>
    <col min="12289" max="12289" width="2.28515625" style="18" customWidth="1"/>
    <col min="12290" max="12290" width="1.85546875" style="18" customWidth="1"/>
    <col min="12291" max="12291" width="2.28515625" style="18" customWidth="1"/>
    <col min="12292" max="12292" width="13.140625" style="18" customWidth="1"/>
    <col min="12293" max="12293" width="1.42578125" style="18" customWidth="1"/>
    <col min="12294" max="12294" width="11.140625" style="18" customWidth="1"/>
    <col min="12295" max="12295" width="1.7109375" style="18" customWidth="1"/>
    <col min="12296" max="12296" width="11.5703125" style="18" customWidth="1"/>
    <col min="12297" max="12297" width="4.85546875" style="18" customWidth="1"/>
    <col min="12298" max="12298" width="3.28515625" style="18" customWidth="1"/>
    <col min="12299" max="12299" width="1.5703125" style="18" customWidth="1"/>
    <col min="12300" max="12300" width="12.5703125" style="18" customWidth="1"/>
    <col min="12301" max="12301" width="2.7109375" style="18" customWidth="1"/>
    <col min="12302" max="12302" width="1.5703125" style="18" customWidth="1"/>
    <col min="12303" max="12303" width="3.7109375" style="18" customWidth="1"/>
    <col min="12304" max="12304" width="4.42578125" style="18" customWidth="1"/>
    <col min="12305" max="12305" width="2.7109375" style="18" customWidth="1"/>
    <col min="12306" max="12306" width="0.140625" style="18" customWidth="1"/>
    <col min="12307" max="12307" width="1.42578125" style="18" customWidth="1"/>
    <col min="12308" max="12308" width="13.7109375" style="18" customWidth="1"/>
    <col min="12309" max="12309" width="0.140625" style="18" customWidth="1"/>
    <col min="12310" max="12310" width="4.7109375" style="18" customWidth="1"/>
    <col min="12311" max="12311" width="9" style="18" customWidth="1"/>
    <col min="12312" max="12312" width="3.5703125" style="18" customWidth="1"/>
    <col min="12313" max="12313" width="5.5703125" style="18" customWidth="1"/>
    <col min="12314" max="12314" width="9" style="18" customWidth="1"/>
    <col min="12315" max="12315" width="0.7109375" style="18" customWidth="1"/>
    <col min="12316" max="12316" width="15" style="18" customWidth="1"/>
    <col min="12317" max="12317" width="0.28515625" style="18" customWidth="1"/>
    <col min="12318" max="12318" width="15.28515625" style="18" customWidth="1"/>
    <col min="12319" max="12319" width="0.28515625" style="18" customWidth="1"/>
    <col min="12320" max="12320" width="15.42578125" style="18" customWidth="1"/>
    <col min="12321" max="12544" width="9.140625" style="18"/>
    <col min="12545" max="12545" width="2.28515625" style="18" customWidth="1"/>
    <col min="12546" max="12546" width="1.85546875" style="18" customWidth="1"/>
    <col min="12547" max="12547" width="2.28515625" style="18" customWidth="1"/>
    <col min="12548" max="12548" width="13.140625" style="18" customWidth="1"/>
    <col min="12549" max="12549" width="1.42578125" style="18" customWidth="1"/>
    <col min="12550" max="12550" width="11.140625" style="18" customWidth="1"/>
    <col min="12551" max="12551" width="1.7109375" style="18" customWidth="1"/>
    <col min="12552" max="12552" width="11.5703125" style="18" customWidth="1"/>
    <col min="12553" max="12553" width="4.85546875" style="18" customWidth="1"/>
    <col min="12554" max="12554" width="3.28515625" style="18" customWidth="1"/>
    <col min="12555" max="12555" width="1.5703125" style="18" customWidth="1"/>
    <col min="12556" max="12556" width="12.5703125" style="18" customWidth="1"/>
    <col min="12557" max="12557" width="2.7109375" style="18" customWidth="1"/>
    <col min="12558" max="12558" width="1.5703125" style="18" customWidth="1"/>
    <col min="12559" max="12559" width="3.7109375" style="18" customWidth="1"/>
    <col min="12560" max="12560" width="4.42578125" style="18" customWidth="1"/>
    <col min="12561" max="12561" width="2.7109375" style="18" customWidth="1"/>
    <col min="12562" max="12562" width="0.140625" style="18" customWidth="1"/>
    <col min="12563" max="12563" width="1.42578125" style="18" customWidth="1"/>
    <col min="12564" max="12564" width="13.7109375" style="18" customWidth="1"/>
    <col min="12565" max="12565" width="0.140625" style="18" customWidth="1"/>
    <col min="12566" max="12566" width="4.7109375" style="18" customWidth="1"/>
    <col min="12567" max="12567" width="9" style="18" customWidth="1"/>
    <col min="12568" max="12568" width="3.5703125" style="18" customWidth="1"/>
    <col min="12569" max="12569" width="5.5703125" style="18" customWidth="1"/>
    <col min="12570" max="12570" width="9" style="18" customWidth="1"/>
    <col min="12571" max="12571" width="0.7109375" style="18" customWidth="1"/>
    <col min="12572" max="12572" width="15" style="18" customWidth="1"/>
    <col min="12573" max="12573" width="0.28515625" style="18" customWidth="1"/>
    <col min="12574" max="12574" width="15.28515625" style="18" customWidth="1"/>
    <col min="12575" max="12575" width="0.28515625" style="18" customWidth="1"/>
    <col min="12576" max="12576" width="15.42578125" style="18" customWidth="1"/>
    <col min="12577" max="12800" width="9.140625" style="18"/>
    <col min="12801" max="12801" width="2.28515625" style="18" customWidth="1"/>
    <col min="12802" max="12802" width="1.85546875" style="18" customWidth="1"/>
    <col min="12803" max="12803" width="2.28515625" style="18" customWidth="1"/>
    <col min="12804" max="12804" width="13.140625" style="18" customWidth="1"/>
    <col min="12805" max="12805" width="1.42578125" style="18" customWidth="1"/>
    <col min="12806" max="12806" width="11.140625" style="18" customWidth="1"/>
    <col min="12807" max="12807" width="1.7109375" style="18" customWidth="1"/>
    <col min="12808" max="12808" width="11.5703125" style="18" customWidth="1"/>
    <col min="12809" max="12809" width="4.85546875" style="18" customWidth="1"/>
    <col min="12810" max="12810" width="3.28515625" style="18" customWidth="1"/>
    <col min="12811" max="12811" width="1.5703125" style="18" customWidth="1"/>
    <col min="12812" max="12812" width="12.5703125" style="18" customWidth="1"/>
    <col min="12813" max="12813" width="2.7109375" style="18" customWidth="1"/>
    <col min="12814" max="12814" width="1.5703125" style="18" customWidth="1"/>
    <col min="12815" max="12815" width="3.7109375" style="18" customWidth="1"/>
    <col min="12816" max="12816" width="4.42578125" style="18" customWidth="1"/>
    <col min="12817" max="12817" width="2.7109375" style="18" customWidth="1"/>
    <col min="12818" max="12818" width="0.140625" style="18" customWidth="1"/>
    <col min="12819" max="12819" width="1.42578125" style="18" customWidth="1"/>
    <col min="12820" max="12820" width="13.7109375" style="18" customWidth="1"/>
    <col min="12821" max="12821" width="0.140625" style="18" customWidth="1"/>
    <col min="12822" max="12822" width="4.7109375" style="18" customWidth="1"/>
    <col min="12823" max="12823" width="9" style="18" customWidth="1"/>
    <col min="12824" max="12824" width="3.5703125" style="18" customWidth="1"/>
    <col min="12825" max="12825" width="5.5703125" style="18" customWidth="1"/>
    <col min="12826" max="12826" width="9" style="18" customWidth="1"/>
    <col min="12827" max="12827" width="0.7109375" style="18" customWidth="1"/>
    <col min="12828" max="12828" width="15" style="18" customWidth="1"/>
    <col min="12829" max="12829" width="0.28515625" style="18" customWidth="1"/>
    <col min="12830" max="12830" width="15.28515625" style="18" customWidth="1"/>
    <col min="12831" max="12831" width="0.28515625" style="18" customWidth="1"/>
    <col min="12832" max="12832" width="15.42578125" style="18" customWidth="1"/>
    <col min="12833" max="13056" width="9.140625" style="18"/>
    <col min="13057" max="13057" width="2.28515625" style="18" customWidth="1"/>
    <col min="13058" max="13058" width="1.85546875" style="18" customWidth="1"/>
    <col min="13059" max="13059" width="2.28515625" style="18" customWidth="1"/>
    <col min="13060" max="13060" width="13.140625" style="18" customWidth="1"/>
    <col min="13061" max="13061" width="1.42578125" style="18" customWidth="1"/>
    <col min="13062" max="13062" width="11.140625" style="18" customWidth="1"/>
    <col min="13063" max="13063" width="1.7109375" style="18" customWidth="1"/>
    <col min="13064" max="13064" width="11.5703125" style="18" customWidth="1"/>
    <col min="13065" max="13065" width="4.85546875" style="18" customWidth="1"/>
    <col min="13066" max="13066" width="3.28515625" style="18" customWidth="1"/>
    <col min="13067" max="13067" width="1.5703125" style="18" customWidth="1"/>
    <col min="13068" max="13068" width="12.5703125" style="18" customWidth="1"/>
    <col min="13069" max="13069" width="2.7109375" style="18" customWidth="1"/>
    <col min="13070" max="13070" width="1.5703125" style="18" customWidth="1"/>
    <col min="13071" max="13071" width="3.7109375" style="18" customWidth="1"/>
    <col min="13072" max="13072" width="4.42578125" style="18" customWidth="1"/>
    <col min="13073" max="13073" width="2.7109375" style="18" customWidth="1"/>
    <col min="13074" max="13074" width="0.140625" style="18" customWidth="1"/>
    <col min="13075" max="13075" width="1.42578125" style="18" customWidth="1"/>
    <col min="13076" max="13076" width="13.7109375" style="18" customWidth="1"/>
    <col min="13077" max="13077" width="0.140625" style="18" customWidth="1"/>
    <col min="13078" max="13078" width="4.7109375" style="18" customWidth="1"/>
    <col min="13079" max="13079" width="9" style="18" customWidth="1"/>
    <col min="13080" max="13080" width="3.5703125" style="18" customWidth="1"/>
    <col min="13081" max="13081" width="5.5703125" style="18" customWidth="1"/>
    <col min="13082" max="13082" width="9" style="18" customWidth="1"/>
    <col min="13083" max="13083" width="0.7109375" style="18" customWidth="1"/>
    <col min="13084" max="13084" width="15" style="18" customWidth="1"/>
    <col min="13085" max="13085" width="0.28515625" style="18" customWidth="1"/>
    <col min="13086" max="13086" width="15.28515625" style="18" customWidth="1"/>
    <col min="13087" max="13087" width="0.28515625" style="18" customWidth="1"/>
    <col min="13088" max="13088" width="15.42578125" style="18" customWidth="1"/>
    <col min="13089" max="13312" width="9.140625" style="18"/>
    <col min="13313" max="13313" width="2.28515625" style="18" customWidth="1"/>
    <col min="13314" max="13314" width="1.85546875" style="18" customWidth="1"/>
    <col min="13315" max="13315" width="2.28515625" style="18" customWidth="1"/>
    <col min="13316" max="13316" width="13.140625" style="18" customWidth="1"/>
    <col min="13317" max="13317" width="1.42578125" style="18" customWidth="1"/>
    <col min="13318" max="13318" width="11.140625" style="18" customWidth="1"/>
    <col min="13319" max="13319" width="1.7109375" style="18" customWidth="1"/>
    <col min="13320" max="13320" width="11.5703125" style="18" customWidth="1"/>
    <col min="13321" max="13321" width="4.85546875" style="18" customWidth="1"/>
    <col min="13322" max="13322" width="3.28515625" style="18" customWidth="1"/>
    <col min="13323" max="13323" width="1.5703125" style="18" customWidth="1"/>
    <col min="13324" max="13324" width="12.5703125" style="18" customWidth="1"/>
    <col min="13325" max="13325" width="2.7109375" style="18" customWidth="1"/>
    <col min="13326" max="13326" width="1.5703125" style="18" customWidth="1"/>
    <col min="13327" max="13327" width="3.7109375" style="18" customWidth="1"/>
    <col min="13328" max="13328" width="4.42578125" style="18" customWidth="1"/>
    <col min="13329" max="13329" width="2.7109375" style="18" customWidth="1"/>
    <col min="13330" max="13330" width="0.140625" style="18" customWidth="1"/>
    <col min="13331" max="13331" width="1.42578125" style="18" customWidth="1"/>
    <col min="13332" max="13332" width="13.7109375" style="18" customWidth="1"/>
    <col min="13333" max="13333" width="0.140625" style="18" customWidth="1"/>
    <col min="13334" max="13334" width="4.7109375" style="18" customWidth="1"/>
    <col min="13335" max="13335" width="9" style="18" customWidth="1"/>
    <col min="13336" max="13336" width="3.5703125" style="18" customWidth="1"/>
    <col min="13337" max="13337" width="5.5703125" style="18" customWidth="1"/>
    <col min="13338" max="13338" width="9" style="18" customWidth="1"/>
    <col min="13339" max="13339" width="0.7109375" style="18" customWidth="1"/>
    <col min="13340" max="13340" width="15" style="18" customWidth="1"/>
    <col min="13341" max="13341" width="0.28515625" style="18" customWidth="1"/>
    <col min="13342" max="13342" width="15.28515625" style="18" customWidth="1"/>
    <col min="13343" max="13343" width="0.28515625" style="18" customWidth="1"/>
    <col min="13344" max="13344" width="15.42578125" style="18" customWidth="1"/>
    <col min="13345" max="13568" width="9.140625" style="18"/>
    <col min="13569" max="13569" width="2.28515625" style="18" customWidth="1"/>
    <col min="13570" max="13570" width="1.85546875" style="18" customWidth="1"/>
    <col min="13571" max="13571" width="2.28515625" style="18" customWidth="1"/>
    <col min="13572" max="13572" width="13.140625" style="18" customWidth="1"/>
    <col min="13573" max="13573" width="1.42578125" style="18" customWidth="1"/>
    <col min="13574" max="13574" width="11.140625" style="18" customWidth="1"/>
    <col min="13575" max="13575" width="1.7109375" style="18" customWidth="1"/>
    <col min="13576" max="13576" width="11.5703125" style="18" customWidth="1"/>
    <col min="13577" max="13577" width="4.85546875" style="18" customWidth="1"/>
    <col min="13578" max="13578" width="3.28515625" style="18" customWidth="1"/>
    <col min="13579" max="13579" width="1.5703125" style="18" customWidth="1"/>
    <col min="13580" max="13580" width="12.5703125" style="18" customWidth="1"/>
    <col min="13581" max="13581" width="2.7109375" style="18" customWidth="1"/>
    <col min="13582" max="13582" width="1.5703125" style="18" customWidth="1"/>
    <col min="13583" max="13583" width="3.7109375" style="18" customWidth="1"/>
    <col min="13584" max="13584" width="4.42578125" style="18" customWidth="1"/>
    <col min="13585" max="13585" width="2.7109375" style="18" customWidth="1"/>
    <col min="13586" max="13586" width="0.140625" style="18" customWidth="1"/>
    <col min="13587" max="13587" width="1.42578125" style="18" customWidth="1"/>
    <col min="13588" max="13588" width="13.7109375" style="18" customWidth="1"/>
    <col min="13589" max="13589" width="0.140625" style="18" customWidth="1"/>
    <col min="13590" max="13590" width="4.7109375" style="18" customWidth="1"/>
    <col min="13591" max="13591" width="9" style="18" customWidth="1"/>
    <col min="13592" max="13592" width="3.5703125" style="18" customWidth="1"/>
    <col min="13593" max="13593" width="5.5703125" style="18" customWidth="1"/>
    <col min="13594" max="13594" width="9" style="18" customWidth="1"/>
    <col min="13595" max="13595" width="0.7109375" style="18" customWidth="1"/>
    <col min="13596" max="13596" width="15" style="18" customWidth="1"/>
    <col min="13597" max="13597" width="0.28515625" style="18" customWidth="1"/>
    <col min="13598" max="13598" width="15.28515625" style="18" customWidth="1"/>
    <col min="13599" max="13599" width="0.28515625" style="18" customWidth="1"/>
    <col min="13600" max="13600" width="15.42578125" style="18" customWidth="1"/>
    <col min="13601" max="13824" width="9.140625" style="18"/>
    <col min="13825" max="13825" width="2.28515625" style="18" customWidth="1"/>
    <col min="13826" max="13826" width="1.85546875" style="18" customWidth="1"/>
    <col min="13827" max="13827" width="2.28515625" style="18" customWidth="1"/>
    <col min="13828" max="13828" width="13.140625" style="18" customWidth="1"/>
    <col min="13829" max="13829" width="1.42578125" style="18" customWidth="1"/>
    <col min="13830" max="13830" width="11.140625" style="18" customWidth="1"/>
    <col min="13831" max="13831" width="1.7109375" style="18" customWidth="1"/>
    <col min="13832" max="13832" width="11.5703125" style="18" customWidth="1"/>
    <col min="13833" max="13833" width="4.85546875" style="18" customWidth="1"/>
    <col min="13834" max="13834" width="3.28515625" style="18" customWidth="1"/>
    <col min="13835" max="13835" width="1.5703125" style="18" customWidth="1"/>
    <col min="13836" max="13836" width="12.5703125" style="18" customWidth="1"/>
    <col min="13837" max="13837" width="2.7109375" style="18" customWidth="1"/>
    <col min="13838" max="13838" width="1.5703125" style="18" customWidth="1"/>
    <col min="13839" max="13839" width="3.7109375" style="18" customWidth="1"/>
    <col min="13840" max="13840" width="4.42578125" style="18" customWidth="1"/>
    <col min="13841" max="13841" width="2.7109375" style="18" customWidth="1"/>
    <col min="13842" max="13842" width="0.140625" style="18" customWidth="1"/>
    <col min="13843" max="13843" width="1.42578125" style="18" customWidth="1"/>
    <col min="13844" max="13844" width="13.7109375" style="18" customWidth="1"/>
    <col min="13845" max="13845" width="0.140625" style="18" customWidth="1"/>
    <col min="13846" max="13846" width="4.7109375" style="18" customWidth="1"/>
    <col min="13847" max="13847" width="9" style="18" customWidth="1"/>
    <col min="13848" max="13848" width="3.5703125" style="18" customWidth="1"/>
    <col min="13849" max="13849" width="5.5703125" style="18" customWidth="1"/>
    <col min="13850" max="13850" width="9" style="18" customWidth="1"/>
    <col min="13851" max="13851" width="0.7109375" style="18" customWidth="1"/>
    <col min="13852" max="13852" width="15" style="18" customWidth="1"/>
    <col min="13853" max="13853" width="0.28515625" style="18" customWidth="1"/>
    <col min="13854" max="13854" width="15.28515625" style="18" customWidth="1"/>
    <col min="13855" max="13855" width="0.28515625" style="18" customWidth="1"/>
    <col min="13856" max="13856" width="15.42578125" style="18" customWidth="1"/>
    <col min="13857" max="14080" width="9.140625" style="18"/>
    <col min="14081" max="14081" width="2.28515625" style="18" customWidth="1"/>
    <col min="14082" max="14082" width="1.85546875" style="18" customWidth="1"/>
    <col min="14083" max="14083" width="2.28515625" style="18" customWidth="1"/>
    <col min="14084" max="14084" width="13.140625" style="18" customWidth="1"/>
    <col min="14085" max="14085" width="1.42578125" style="18" customWidth="1"/>
    <col min="14086" max="14086" width="11.140625" style="18" customWidth="1"/>
    <col min="14087" max="14087" width="1.7109375" style="18" customWidth="1"/>
    <col min="14088" max="14088" width="11.5703125" style="18" customWidth="1"/>
    <col min="14089" max="14089" width="4.85546875" style="18" customWidth="1"/>
    <col min="14090" max="14090" width="3.28515625" style="18" customWidth="1"/>
    <col min="14091" max="14091" width="1.5703125" style="18" customWidth="1"/>
    <col min="14092" max="14092" width="12.5703125" style="18" customWidth="1"/>
    <col min="14093" max="14093" width="2.7109375" style="18" customWidth="1"/>
    <col min="14094" max="14094" width="1.5703125" style="18" customWidth="1"/>
    <col min="14095" max="14095" width="3.7109375" style="18" customWidth="1"/>
    <col min="14096" max="14096" width="4.42578125" style="18" customWidth="1"/>
    <col min="14097" max="14097" width="2.7109375" style="18" customWidth="1"/>
    <col min="14098" max="14098" width="0.140625" style="18" customWidth="1"/>
    <col min="14099" max="14099" width="1.42578125" style="18" customWidth="1"/>
    <col min="14100" max="14100" width="13.7109375" style="18" customWidth="1"/>
    <col min="14101" max="14101" width="0.140625" style="18" customWidth="1"/>
    <col min="14102" max="14102" width="4.7109375" style="18" customWidth="1"/>
    <col min="14103" max="14103" width="9" style="18" customWidth="1"/>
    <col min="14104" max="14104" width="3.5703125" style="18" customWidth="1"/>
    <col min="14105" max="14105" width="5.5703125" style="18" customWidth="1"/>
    <col min="14106" max="14106" width="9" style="18" customWidth="1"/>
    <col min="14107" max="14107" width="0.7109375" style="18" customWidth="1"/>
    <col min="14108" max="14108" width="15" style="18" customWidth="1"/>
    <col min="14109" max="14109" width="0.28515625" style="18" customWidth="1"/>
    <col min="14110" max="14110" width="15.28515625" style="18" customWidth="1"/>
    <col min="14111" max="14111" width="0.28515625" style="18" customWidth="1"/>
    <col min="14112" max="14112" width="15.42578125" style="18" customWidth="1"/>
    <col min="14113" max="14336" width="9.140625" style="18"/>
    <col min="14337" max="14337" width="2.28515625" style="18" customWidth="1"/>
    <col min="14338" max="14338" width="1.85546875" style="18" customWidth="1"/>
    <col min="14339" max="14339" width="2.28515625" style="18" customWidth="1"/>
    <col min="14340" max="14340" width="13.140625" style="18" customWidth="1"/>
    <col min="14341" max="14341" width="1.42578125" style="18" customWidth="1"/>
    <col min="14342" max="14342" width="11.140625" style="18" customWidth="1"/>
    <col min="14343" max="14343" width="1.7109375" style="18" customWidth="1"/>
    <col min="14344" max="14344" width="11.5703125" style="18" customWidth="1"/>
    <col min="14345" max="14345" width="4.85546875" style="18" customWidth="1"/>
    <col min="14346" max="14346" width="3.28515625" style="18" customWidth="1"/>
    <col min="14347" max="14347" width="1.5703125" style="18" customWidth="1"/>
    <col min="14348" max="14348" width="12.5703125" style="18" customWidth="1"/>
    <col min="14349" max="14349" width="2.7109375" style="18" customWidth="1"/>
    <col min="14350" max="14350" width="1.5703125" style="18" customWidth="1"/>
    <col min="14351" max="14351" width="3.7109375" style="18" customWidth="1"/>
    <col min="14352" max="14352" width="4.42578125" style="18" customWidth="1"/>
    <col min="14353" max="14353" width="2.7109375" style="18" customWidth="1"/>
    <col min="14354" max="14354" width="0.140625" style="18" customWidth="1"/>
    <col min="14355" max="14355" width="1.42578125" style="18" customWidth="1"/>
    <col min="14356" max="14356" width="13.7109375" style="18" customWidth="1"/>
    <col min="14357" max="14357" width="0.140625" style="18" customWidth="1"/>
    <col min="14358" max="14358" width="4.7109375" style="18" customWidth="1"/>
    <col min="14359" max="14359" width="9" style="18" customWidth="1"/>
    <col min="14360" max="14360" width="3.5703125" style="18" customWidth="1"/>
    <col min="14361" max="14361" width="5.5703125" style="18" customWidth="1"/>
    <col min="14362" max="14362" width="9" style="18" customWidth="1"/>
    <col min="14363" max="14363" width="0.7109375" style="18" customWidth="1"/>
    <col min="14364" max="14364" width="15" style="18" customWidth="1"/>
    <col min="14365" max="14365" width="0.28515625" style="18" customWidth="1"/>
    <col min="14366" max="14366" width="15.28515625" style="18" customWidth="1"/>
    <col min="14367" max="14367" width="0.28515625" style="18" customWidth="1"/>
    <col min="14368" max="14368" width="15.42578125" style="18" customWidth="1"/>
    <col min="14369" max="14592" width="9.140625" style="18"/>
    <col min="14593" max="14593" width="2.28515625" style="18" customWidth="1"/>
    <col min="14594" max="14594" width="1.85546875" style="18" customWidth="1"/>
    <col min="14595" max="14595" width="2.28515625" style="18" customWidth="1"/>
    <col min="14596" max="14596" width="13.140625" style="18" customWidth="1"/>
    <col min="14597" max="14597" width="1.42578125" style="18" customWidth="1"/>
    <col min="14598" max="14598" width="11.140625" style="18" customWidth="1"/>
    <col min="14599" max="14599" width="1.7109375" style="18" customWidth="1"/>
    <col min="14600" max="14600" width="11.5703125" style="18" customWidth="1"/>
    <col min="14601" max="14601" width="4.85546875" style="18" customWidth="1"/>
    <col min="14602" max="14602" width="3.28515625" style="18" customWidth="1"/>
    <col min="14603" max="14603" width="1.5703125" style="18" customWidth="1"/>
    <col min="14604" max="14604" width="12.5703125" style="18" customWidth="1"/>
    <col min="14605" max="14605" width="2.7109375" style="18" customWidth="1"/>
    <col min="14606" max="14606" width="1.5703125" style="18" customWidth="1"/>
    <col min="14607" max="14607" width="3.7109375" style="18" customWidth="1"/>
    <col min="14608" max="14608" width="4.42578125" style="18" customWidth="1"/>
    <col min="14609" max="14609" width="2.7109375" style="18" customWidth="1"/>
    <col min="14610" max="14610" width="0.140625" style="18" customWidth="1"/>
    <col min="14611" max="14611" width="1.42578125" style="18" customWidth="1"/>
    <col min="14612" max="14612" width="13.7109375" style="18" customWidth="1"/>
    <col min="14613" max="14613" width="0.140625" style="18" customWidth="1"/>
    <col min="14614" max="14614" width="4.7109375" style="18" customWidth="1"/>
    <col min="14615" max="14615" width="9" style="18" customWidth="1"/>
    <col min="14616" max="14616" width="3.5703125" style="18" customWidth="1"/>
    <col min="14617" max="14617" width="5.5703125" style="18" customWidth="1"/>
    <col min="14618" max="14618" width="9" style="18" customWidth="1"/>
    <col min="14619" max="14619" width="0.7109375" style="18" customWidth="1"/>
    <col min="14620" max="14620" width="15" style="18" customWidth="1"/>
    <col min="14621" max="14621" width="0.28515625" style="18" customWidth="1"/>
    <col min="14622" max="14622" width="15.28515625" style="18" customWidth="1"/>
    <col min="14623" max="14623" width="0.28515625" style="18" customWidth="1"/>
    <col min="14624" max="14624" width="15.42578125" style="18" customWidth="1"/>
    <col min="14625" max="14848" width="9.140625" style="18"/>
    <col min="14849" max="14849" width="2.28515625" style="18" customWidth="1"/>
    <col min="14850" max="14850" width="1.85546875" style="18" customWidth="1"/>
    <col min="14851" max="14851" width="2.28515625" style="18" customWidth="1"/>
    <col min="14852" max="14852" width="13.140625" style="18" customWidth="1"/>
    <col min="14853" max="14853" width="1.42578125" style="18" customWidth="1"/>
    <col min="14854" max="14854" width="11.140625" style="18" customWidth="1"/>
    <col min="14855" max="14855" width="1.7109375" style="18" customWidth="1"/>
    <col min="14856" max="14856" width="11.5703125" style="18" customWidth="1"/>
    <col min="14857" max="14857" width="4.85546875" style="18" customWidth="1"/>
    <col min="14858" max="14858" width="3.28515625" style="18" customWidth="1"/>
    <col min="14859" max="14859" width="1.5703125" style="18" customWidth="1"/>
    <col min="14860" max="14860" width="12.5703125" style="18" customWidth="1"/>
    <col min="14861" max="14861" width="2.7109375" style="18" customWidth="1"/>
    <col min="14862" max="14862" width="1.5703125" style="18" customWidth="1"/>
    <col min="14863" max="14863" width="3.7109375" style="18" customWidth="1"/>
    <col min="14864" max="14864" width="4.42578125" style="18" customWidth="1"/>
    <col min="14865" max="14865" width="2.7109375" style="18" customWidth="1"/>
    <col min="14866" max="14866" width="0.140625" style="18" customWidth="1"/>
    <col min="14867" max="14867" width="1.42578125" style="18" customWidth="1"/>
    <col min="14868" max="14868" width="13.7109375" style="18" customWidth="1"/>
    <col min="14869" max="14869" width="0.140625" style="18" customWidth="1"/>
    <col min="14870" max="14870" width="4.7109375" style="18" customWidth="1"/>
    <col min="14871" max="14871" width="9" style="18" customWidth="1"/>
    <col min="14872" max="14872" width="3.5703125" style="18" customWidth="1"/>
    <col min="14873" max="14873" width="5.5703125" style="18" customWidth="1"/>
    <col min="14874" max="14874" width="9" style="18" customWidth="1"/>
    <col min="14875" max="14875" width="0.7109375" style="18" customWidth="1"/>
    <col min="14876" max="14876" width="15" style="18" customWidth="1"/>
    <col min="14877" max="14877" width="0.28515625" style="18" customWidth="1"/>
    <col min="14878" max="14878" width="15.28515625" style="18" customWidth="1"/>
    <col min="14879" max="14879" width="0.28515625" style="18" customWidth="1"/>
    <col min="14880" max="14880" width="15.42578125" style="18" customWidth="1"/>
    <col min="14881" max="15104" width="9.140625" style="18"/>
    <col min="15105" max="15105" width="2.28515625" style="18" customWidth="1"/>
    <col min="15106" max="15106" width="1.85546875" style="18" customWidth="1"/>
    <col min="15107" max="15107" width="2.28515625" style="18" customWidth="1"/>
    <col min="15108" max="15108" width="13.140625" style="18" customWidth="1"/>
    <col min="15109" max="15109" width="1.42578125" style="18" customWidth="1"/>
    <col min="15110" max="15110" width="11.140625" style="18" customWidth="1"/>
    <col min="15111" max="15111" width="1.7109375" style="18" customWidth="1"/>
    <col min="15112" max="15112" width="11.5703125" style="18" customWidth="1"/>
    <col min="15113" max="15113" width="4.85546875" style="18" customWidth="1"/>
    <col min="15114" max="15114" width="3.28515625" style="18" customWidth="1"/>
    <col min="15115" max="15115" width="1.5703125" style="18" customWidth="1"/>
    <col min="15116" max="15116" width="12.5703125" style="18" customWidth="1"/>
    <col min="15117" max="15117" width="2.7109375" style="18" customWidth="1"/>
    <col min="15118" max="15118" width="1.5703125" style="18" customWidth="1"/>
    <col min="15119" max="15119" width="3.7109375" style="18" customWidth="1"/>
    <col min="15120" max="15120" width="4.42578125" style="18" customWidth="1"/>
    <col min="15121" max="15121" width="2.7109375" style="18" customWidth="1"/>
    <col min="15122" max="15122" width="0.140625" style="18" customWidth="1"/>
    <col min="15123" max="15123" width="1.42578125" style="18" customWidth="1"/>
    <col min="15124" max="15124" width="13.7109375" style="18" customWidth="1"/>
    <col min="15125" max="15125" width="0.140625" style="18" customWidth="1"/>
    <col min="15126" max="15126" width="4.7109375" style="18" customWidth="1"/>
    <col min="15127" max="15127" width="9" style="18" customWidth="1"/>
    <col min="15128" max="15128" width="3.5703125" style="18" customWidth="1"/>
    <col min="15129" max="15129" width="5.5703125" style="18" customWidth="1"/>
    <col min="15130" max="15130" width="9" style="18" customWidth="1"/>
    <col min="15131" max="15131" width="0.7109375" style="18" customWidth="1"/>
    <col min="15132" max="15132" width="15" style="18" customWidth="1"/>
    <col min="15133" max="15133" width="0.28515625" style="18" customWidth="1"/>
    <col min="15134" max="15134" width="15.28515625" style="18" customWidth="1"/>
    <col min="15135" max="15135" width="0.28515625" style="18" customWidth="1"/>
    <col min="15136" max="15136" width="15.42578125" style="18" customWidth="1"/>
    <col min="15137" max="15360" width="9.140625" style="18"/>
    <col min="15361" max="15361" width="2.28515625" style="18" customWidth="1"/>
    <col min="15362" max="15362" width="1.85546875" style="18" customWidth="1"/>
    <col min="15363" max="15363" width="2.28515625" style="18" customWidth="1"/>
    <col min="15364" max="15364" width="13.140625" style="18" customWidth="1"/>
    <col min="15365" max="15365" width="1.42578125" style="18" customWidth="1"/>
    <col min="15366" max="15366" width="11.140625" style="18" customWidth="1"/>
    <col min="15367" max="15367" width="1.7109375" style="18" customWidth="1"/>
    <col min="15368" max="15368" width="11.5703125" style="18" customWidth="1"/>
    <col min="15369" max="15369" width="4.85546875" style="18" customWidth="1"/>
    <col min="15370" max="15370" width="3.28515625" style="18" customWidth="1"/>
    <col min="15371" max="15371" width="1.5703125" style="18" customWidth="1"/>
    <col min="15372" max="15372" width="12.5703125" style="18" customWidth="1"/>
    <col min="15373" max="15373" width="2.7109375" style="18" customWidth="1"/>
    <col min="15374" max="15374" width="1.5703125" style="18" customWidth="1"/>
    <col min="15375" max="15375" width="3.7109375" style="18" customWidth="1"/>
    <col min="15376" max="15376" width="4.42578125" style="18" customWidth="1"/>
    <col min="15377" max="15377" width="2.7109375" style="18" customWidth="1"/>
    <col min="15378" max="15378" width="0.140625" style="18" customWidth="1"/>
    <col min="15379" max="15379" width="1.42578125" style="18" customWidth="1"/>
    <col min="15380" max="15380" width="13.7109375" style="18" customWidth="1"/>
    <col min="15381" max="15381" width="0.140625" style="18" customWidth="1"/>
    <col min="15382" max="15382" width="4.7109375" style="18" customWidth="1"/>
    <col min="15383" max="15383" width="9" style="18" customWidth="1"/>
    <col min="15384" max="15384" width="3.5703125" style="18" customWidth="1"/>
    <col min="15385" max="15385" width="5.5703125" style="18" customWidth="1"/>
    <col min="15386" max="15386" width="9" style="18" customWidth="1"/>
    <col min="15387" max="15387" width="0.7109375" style="18" customWidth="1"/>
    <col min="15388" max="15388" width="15" style="18" customWidth="1"/>
    <col min="15389" max="15389" width="0.28515625" style="18" customWidth="1"/>
    <col min="15390" max="15390" width="15.28515625" style="18" customWidth="1"/>
    <col min="15391" max="15391" width="0.28515625" style="18" customWidth="1"/>
    <col min="15392" max="15392" width="15.42578125" style="18" customWidth="1"/>
    <col min="15393" max="15616" width="9.140625" style="18"/>
    <col min="15617" max="15617" width="2.28515625" style="18" customWidth="1"/>
    <col min="15618" max="15618" width="1.85546875" style="18" customWidth="1"/>
    <col min="15619" max="15619" width="2.28515625" style="18" customWidth="1"/>
    <col min="15620" max="15620" width="13.140625" style="18" customWidth="1"/>
    <col min="15621" max="15621" width="1.42578125" style="18" customWidth="1"/>
    <col min="15622" max="15622" width="11.140625" style="18" customWidth="1"/>
    <col min="15623" max="15623" width="1.7109375" style="18" customWidth="1"/>
    <col min="15624" max="15624" width="11.5703125" style="18" customWidth="1"/>
    <col min="15625" max="15625" width="4.85546875" style="18" customWidth="1"/>
    <col min="15626" max="15626" width="3.28515625" style="18" customWidth="1"/>
    <col min="15627" max="15627" width="1.5703125" style="18" customWidth="1"/>
    <col min="15628" max="15628" width="12.5703125" style="18" customWidth="1"/>
    <col min="15629" max="15629" width="2.7109375" style="18" customWidth="1"/>
    <col min="15630" max="15630" width="1.5703125" style="18" customWidth="1"/>
    <col min="15631" max="15631" width="3.7109375" style="18" customWidth="1"/>
    <col min="15632" max="15632" width="4.42578125" style="18" customWidth="1"/>
    <col min="15633" max="15633" width="2.7109375" style="18" customWidth="1"/>
    <col min="15634" max="15634" width="0.140625" style="18" customWidth="1"/>
    <col min="15635" max="15635" width="1.42578125" style="18" customWidth="1"/>
    <col min="15636" max="15636" width="13.7109375" style="18" customWidth="1"/>
    <col min="15637" max="15637" width="0.140625" style="18" customWidth="1"/>
    <col min="15638" max="15638" width="4.7109375" style="18" customWidth="1"/>
    <col min="15639" max="15639" width="9" style="18" customWidth="1"/>
    <col min="15640" max="15640" width="3.5703125" style="18" customWidth="1"/>
    <col min="15641" max="15641" width="5.5703125" style="18" customWidth="1"/>
    <col min="15642" max="15642" width="9" style="18" customWidth="1"/>
    <col min="15643" max="15643" width="0.7109375" style="18" customWidth="1"/>
    <col min="15644" max="15644" width="15" style="18" customWidth="1"/>
    <col min="15645" max="15645" width="0.28515625" style="18" customWidth="1"/>
    <col min="15646" max="15646" width="15.28515625" style="18" customWidth="1"/>
    <col min="15647" max="15647" width="0.28515625" style="18" customWidth="1"/>
    <col min="15648" max="15648" width="15.42578125" style="18" customWidth="1"/>
    <col min="15649" max="15872" width="9.140625" style="18"/>
    <col min="15873" max="15873" width="2.28515625" style="18" customWidth="1"/>
    <col min="15874" max="15874" width="1.85546875" style="18" customWidth="1"/>
    <col min="15875" max="15875" width="2.28515625" style="18" customWidth="1"/>
    <col min="15876" max="15876" width="13.140625" style="18" customWidth="1"/>
    <col min="15877" max="15877" width="1.42578125" style="18" customWidth="1"/>
    <col min="15878" max="15878" width="11.140625" style="18" customWidth="1"/>
    <col min="15879" max="15879" width="1.7109375" style="18" customWidth="1"/>
    <col min="15880" max="15880" width="11.5703125" style="18" customWidth="1"/>
    <col min="15881" max="15881" width="4.85546875" style="18" customWidth="1"/>
    <col min="15882" max="15882" width="3.28515625" style="18" customWidth="1"/>
    <col min="15883" max="15883" width="1.5703125" style="18" customWidth="1"/>
    <col min="15884" max="15884" width="12.5703125" style="18" customWidth="1"/>
    <col min="15885" max="15885" width="2.7109375" style="18" customWidth="1"/>
    <col min="15886" max="15886" width="1.5703125" style="18" customWidth="1"/>
    <col min="15887" max="15887" width="3.7109375" style="18" customWidth="1"/>
    <col min="15888" max="15888" width="4.42578125" style="18" customWidth="1"/>
    <col min="15889" max="15889" width="2.7109375" style="18" customWidth="1"/>
    <col min="15890" max="15890" width="0.140625" style="18" customWidth="1"/>
    <col min="15891" max="15891" width="1.42578125" style="18" customWidth="1"/>
    <col min="15892" max="15892" width="13.7109375" style="18" customWidth="1"/>
    <col min="15893" max="15893" width="0.140625" style="18" customWidth="1"/>
    <col min="15894" max="15894" width="4.7109375" style="18" customWidth="1"/>
    <col min="15895" max="15895" width="9" style="18" customWidth="1"/>
    <col min="15896" max="15896" width="3.5703125" style="18" customWidth="1"/>
    <col min="15897" max="15897" width="5.5703125" style="18" customWidth="1"/>
    <col min="15898" max="15898" width="9" style="18" customWidth="1"/>
    <col min="15899" max="15899" width="0.7109375" style="18" customWidth="1"/>
    <col min="15900" max="15900" width="15" style="18" customWidth="1"/>
    <col min="15901" max="15901" width="0.28515625" style="18" customWidth="1"/>
    <col min="15902" max="15902" width="15.28515625" style="18" customWidth="1"/>
    <col min="15903" max="15903" width="0.28515625" style="18" customWidth="1"/>
    <col min="15904" max="15904" width="15.42578125" style="18" customWidth="1"/>
    <col min="15905" max="16128" width="9.140625" style="18"/>
    <col min="16129" max="16129" width="2.28515625" style="18" customWidth="1"/>
    <col min="16130" max="16130" width="1.85546875" style="18" customWidth="1"/>
    <col min="16131" max="16131" width="2.28515625" style="18" customWidth="1"/>
    <col min="16132" max="16132" width="13.140625" style="18" customWidth="1"/>
    <col min="16133" max="16133" width="1.42578125" style="18" customWidth="1"/>
    <col min="16134" max="16134" width="11.140625" style="18" customWidth="1"/>
    <col min="16135" max="16135" width="1.7109375" style="18" customWidth="1"/>
    <col min="16136" max="16136" width="11.5703125" style="18" customWidth="1"/>
    <col min="16137" max="16137" width="4.85546875" style="18" customWidth="1"/>
    <col min="16138" max="16138" width="3.28515625" style="18" customWidth="1"/>
    <col min="16139" max="16139" width="1.5703125" style="18" customWidth="1"/>
    <col min="16140" max="16140" width="12.5703125" style="18" customWidth="1"/>
    <col min="16141" max="16141" width="2.7109375" style="18" customWidth="1"/>
    <col min="16142" max="16142" width="1.5703125" style="18" customWidth="1"/>
    <col min="16143" max="16143" width="3.7109375" style="18" customWidth="1"/>
    <col min="16144" max="16144" width="4.42578125" style="18" customWidth="1"/>
    <col min="16145" max="16145" width="2.7109375" style="18" customWidth="1"/>
    <col min="16146" max="16146" width="0.140625" style="18" customWidth="1"/>
    <col min="16147" max="16147" width="1.42578125" style="18" customWidth="1"/>
    <col min="16148" max="16148" width="13.7109375" style="18" customWidth="1"/>
    <col min="16149" max="16149" width="0.140625" style="18" customWidth="1"/>
    <col min="16150" max="16150" width="4.7109375" style="18" customWidth="1"/>
    <col min="16151" max="16151" width="9" style="18" customWidth="1"/>
    <col min="16152" max="16152" width="3.5703125" style="18" customWidth="1"/>
    <col min="16153" max="16153" width="5.5703125" style="18" customWidth="1"/>
    <col min="16154" max="16154" width="9" style="18" customWidth="1"/>
    <col min="16155" max="16155" width="0.7109375" style="18" customWidth="1"/>
    <col min="16156" max="16156" width="15" style="18" customWidth="1"/>
    <col min="16157" max="16157" width="0.28515625" style="18" customWidth="1"/>
    <col min="16158" max="16158" width="15.28515625" style="18" customWidth="1"/>
    <col min="16159" max="16159" width="0.28515625" style="18" customWidth="1"/>
    <col min="16160" max="16160" width="15.42578125" style="18" customWidth="1"/>
    <col min="16161" max="16384" width="9.140625" style="18"/>
  </cols>
  <sheetData>
    <row r="1" spans="2:32" ht="12" customHeight="1" thickBot="1" x14ac:dyDescent="0.25"/>
    <row r="2" spans="2:32" ht="12.75" customHeight="1" thickBot="1" x14ac:dyDescent="0.25">
      <c r="B2" s="564" t="s">
        <v>441</v>
      </c>
      <c r="C2" s="564"/>
      <c r="D2" s="564"/>
      <c r="E2" s="564"/>
      <c r="F2" s="564"/>
      <c r="G2" s="564"/>
      <c r="H2" s="564"/>
      <c r="I2" s="541" t="s">
        <v>306</v>
      </c>
      <c r="J2" s="541"/>
      <c r="K2" s="500" t="s">
        <v>442</v>
      </c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491" t="s">
        <v>443</v>
      </c>
      <c r="AE2" s="487" t="s">
        <v>444</v>
      </c>
      <c r="AF2" s="487"/>
    </row>
    <row r="3" spans="2:32" s="74" customFormat="1" ht="45.75" customHeight="1" x14ac:dyDescent="0.2">
      <c r="B3" s="495"/>
      <c r="C3" s="496"/>
      <c r="D3" s="496"/>
      <c r="E3" s="496"/>
      <c r="F3" s="496"/>
      <c r="G3" s="496"/>
      <c r="H3" s="565"/>
      <c r="I3" s="498"/>
      <c r="J3" s="542"/>
      <c r="K3" s="545" t="s">
        <v>445</v>
      </c>
      <c r="L3" s="545"/>
      <c r="M3" s="545" t="s">
        <v>446</v>
      </c>
      <c r="N3" s="545"/>
      <c r="O3" s="545"/>
      <c r="P3" s="545"/>
      <c r="Q3" s="545"/>
      <c r="R3" s="545" t="s">
        <v>447</v>
      </c>
      <c r="S3" s="545"/>
      <c r="T3" s="545"/>
      <c r="U3" s="545" t="s">
        <v>448</v>
      </c>
      <c r="V3" s="545"/>
      <c r="W3" s="545"/>
      <c r="X3" s="545"/>
      <c r="Y3" s="545" t="s">
        <v>449</v>
      </c>
      <c r="Z3" s="545"/>
      <c r="AA3" s="545"/>
      <c r="AB3" s="491" t="s">
        <v>450</v>
      </c>
      <c r="AC3" s="491"/>
      <c r="AD3" s="543"/>
      <c r="AE3" s="488"/>
      <c r="AF3" s="489"/>
    </row>
    <row r="4" spans="2:32" ht="11.25" customHeight="1" x14ac:dyDescent="0.2">
      <c r="B4" s="509" t="s">
        <v>307</v>
      </c>
      <c r="C4" s="509"/>
      <c r="D4" s="509"/>
      <c r="E4" s="509"/>
      <c r="F4" s="509"/>
      <c r="G4" s="509"/>
      <c r="H4" s="509"/>
      <c r="I4" s="550" t="s">
        <v>308</v>
      </c>
      <c r="J4" s="550"/>
      <c r="K4" s="550" t="s">
        <v>309</v>
      </c>
      <c r="L4" s="550"/>
      <c r="M4" s="550" t="s">
        <v>310</v>
      </c>
      <c r="N4" s="550"/>
      <c r="O4" s="550"/>
      <c r="P4" s="550"/>
      <c r="Q4" s="550"/>
      <c r="R4" s="502" t="s">
        <v>451</v>
      </c>
      <c r="S4" s="502"/>
      <c r="T4" s="502"/>
      <c r="U4" s="502" t="s">
        <v>452</v>
      </c>
      <c r="V4" s="502"/>
      <c r="W4" s="502"/>
      <c r="X4" s="502"/>
      <c r="Y4" s="502" t="s">
        <v>453</v>
      </c>
      <c r="Z4" s="502"/>
      <c r="AA4" s="502"/>
      <c r="AB4" s="502" t="s">
        <v>454</v>
      </c>
      <c r="AC4" s="502"/>
      <c r="AD4" s="90" t="s">
        <v>455</v>
      </c>
      <c r="AE4" s="502" t="s">
        <v>456</v>
      </c>
      <c r="AF4" s="502"/>
    </row>
    <row r="5" spans="2:32" ht="12" customHeight="1" x14ac:dyDescent="0.2">
      <c r="B5" s="513" t="s">
        <v>497</v>
      </c>
      <c r="C5" s="513"/>
      <c r="D5" s="513"/>
      <c r="E5" s="513"/>
      <c r="F5" s="513"/>
      <c r="G5" s="513"/>
      <c r="H5" s="513"/>
      <c r="I5" s="544" t="s">
        <v>535</v>
      </c>
      <c r="J5" s="544"/>
      <c r="K5" s="552" t="s">
        <v>32</v>
      </c>
      <c r="L5" s="552"/>
      <c r="M5" s="552" t="s">
        <v>32</v>
      </c>
      <c r="N5" s="552"/>
      <c r="O5" s="552"/>
      <c r="P5" s="552"/>
      <c r="Q5" s="552"/>
      <c r="R5" s="552" t="s">
        <v>32</v>
      </c>
      <c r="S5" s="552"/>
      <c r="T5" s="552"/>
      <c r="U5" s="553" t="s">
        <v>32</v>
      </c>
      <c r="V5" s="553"/>
      <c r="W5" s="553"/>
      <c r="X5" s="553"/>
      <c r="Y5" s="553" t="s">
        <v>32</v>
      </c>
      <c r="Z5" s="553"/>
      <c r="AA5" s="553"/>
      <c r="AB5" s="553" t="s">
        <v>32</v>
      </c>
      <c r="AC5" s="553"/>
      <c r="AD5" s="106" t="s">
        <v>32</v>
      </c>
      <c r="AE5" s="572" t="s">
        <v>32</v>
      </c>
      <c r="AF5" s="572"/>
    </row>
    <row r="6" spans="2:32" ht="12" customHeight="1" x14ac:dyDescent="0.2">
      <c r="B6" s="513" t="s">
        <v>499</v>
      </c>
      <c r="C6" s="513"/>
      <c r="D6" s="513"/>
      <c r="E6" s="513"/>
      <c r="F6" s="513"/>
      <c r="G6" s="513"/>
      <c r="H6" s="513"/>
      <c r="I6" s="544" t="s">
        <v>536</v>
      </c>
      <c r="J6" s="544"/>
      <c r="K6" s="552" t="s">
        <v>32</v>
      </c>
      <c r="L6" s="552"/>
      <c r="M6" s="552" t="s">
        <v>32</v>
      </c>
      <c r="N6" s="552"/>
      <c r="O6" s="552"/>
      <c r="P6" s="552"/>
      <c r="Q6" s="552"/>
      <c r="R6" s="552" t="s">
        <v>32</v>
      </c>
      <c r="S6" s="552"/>
      <c r="T6" s="552"/>
      <c r="U6" s="553" t="s">
        <v>32</v>
      </c>
      <c r="V6" s="553"/>
      <c r="W6" s="553"/>
      <c r="X6" s="553"/>
      <c r="Y6" s="553" t="s">
        <v>32</v>
      </c>
      <c r="Z6" s="553"/>
      <c r="AA6" s="553"/>
      <c r="AB6" s="553" t="s">
        <v>32</v>
      </c>
      <c r="AC6" s="553"/>
      <c r="AD6" s="106" t="s">
        <v>32</v>
      </c>
      <c r="AE6" s="572" t="s">
        <v>32</v>
      </c>
      <c r="AF6" s="572"/>
    </row>
    <row r="7" spans="2:32" ht="23.25" customHeight="1" x14ac:dyDescent="0.2">
      <c r="B7" s="513" t="s">
        <v>501</v>
      </c>
      <c r="C7" s="513"/>
      <c r="D7" s="513"/>
      <c r="E7" s="513"/>
      <c r="F7" s="513"/>
      <c r="G7" s="513"/>
      <c r="H7" s="513"/>
      <c r="I7" s="544" t="s">
        <v>537</v>
      </c>
      <c r="J7" s="544"/>
      <c r="K7" s="552" t="s">
        <v>32</v>
      </c>
      <c r="L7" s="552"/>
      <c r="M7" s="552" t="s">
        <v>32</v>
      </c>
      <c r="N7" s="552"/>
      <c r="O7" s="552"/>
      <c r="P7" s="552"/>
      <c r="Q7" s="552"/>
      <c r="R7" s="552" t="s">
        <v>32</v>
      </c>
      <c r="S7" s="552"/>
      <c r="T7" s="552"/>
      <c r="U7" s="553" t="s">
        <v>32</v>
      </c>
      <c r="V7" s="553"/>
      <c r="W7" s="553"/>
      <c r="X7" s="553"/>
      <c r="Y7" s="553" t="s">
        <v>32</v>
      </c>
      <c r="Z7" s="553"/>
      <c r="AA7" s="553"/>
      <c r="AB7" s="553" t="s">
        <v>32</v>
      </c>
      <c r="AC7" s="553"/>
      <c r="AD7" s="106" t="s">
        <v>32</v>
      </c>
      <c r="AE7" s="572" t="s">
        <v>32</v>
      </c>
      <c r="AF7" s="572"/>
    </row>
    <row r="8" spans="2:32" ht="12" customHeight="1" x14ac:dyDescent="0.2">
      <c r="B8" s="551" t="s">
        <v>503</v>
      </c>
      <c r="C8" s="551"/>
      <c r="D8" s="551"/>
      <c r="E8" s="551"/>
      <c r="F8" s="551"/>
      <c r="G8" s="551"/>
      <c r="H8" s="551"/>
      <c r="I8" s="544" t="s">
        <v>538</v>
      </c>
      <c r="J8" s="544"/>
      <c r="K8" s="585"/>
      <c r="L8" s="585"/>
      <c r="M8" s="552" t="s">
        <v>32</v>
      </c>
      <c r="N8" s="552"/>
      <c r="O8" s="552"/>
      <c r="P8" s="552"/>
      <c r="Q8" s="552"/>
      <c r="R8" s="552" t="s">
        <v>32</v>
      </c>
      <c r="S8" s="552"/>
      <c r="T8" s="552"/>
      <c r="U8" s="553" t="s">
        <v>32</v>
      </c>
      <c r="V8" s="553"/>
      <c r="W8" s="553"/>
      <c r="X8" s="553"/>
      <c r="Y8" s="553" t="s">
        <v>32</v>
      </c>
      <c r="Z8" s="553"/>
      <c r="AA8" s="553"/>
      <c r="AB8" s="553" t="s">
        <v>32</v>
      </c>
      <c r="AC8" s="553"/>
      <c r="AD8" s="106" t="s">
        <v>32</v>
      </c>
      <c r="AE8" s="583"/>
      <c r="AF8" s="583"/>
    </row>
    <row r="9" spans="2:32" ht="34.5" customHeight="1" thickBot="1" x14ac:dyDescent="0.25">
      <c r="B9" s="561" t="s">
        <v>663</v>
      </c>
      <c r="C9" s="561"/>
      <c r="D9" s="561"/>
      <c r="E9" s="561"/>
      <c r="F9" s="561"/>
      <c r="G9" s="561"/>
      <c r="H9" s="561"/>
      <c r="I9" s="562" t="s">
        <v>539</v>
      </c>
      <c r="J9" s="562"/>
      <c r="K9" s="563">
        <v>5500000</v>
      </c>
      <c r="L9" s="563"/>
      <c r="M9" s="586">
        <v>0</v>
      </c>
      <c r="N9" s="586"/>
      <c r="O9" s="586"/>
      <c r="P9" s="586"/>
      <c r="Q9" s="586"/>
      <c r="R9" s="586">
        <v>0</v>
      </c>
      <c r="S9" s="586"/>
      <c r="T9" s="586"/>
      <c r="U9" s="586">
        <v>0</v>
      </c>
      <c r="V9" s="586"/>
      <c r="W9" s="586"/>
      <c r="X9" s="586"/>
      <c r="Y9" s="563">
        <f>'Ф.1-Б'!H108</f>
        <v>1041701.15884</v>
      </c>
      <c r="Z9" s="563"/>
      <c r="AA9" s="563"/>
      <c r="AB9" s="584" t="s">
        <v>32</v>
      </c>
      <c r="AC9" s="584"/>
      <c r="AD9" s="130">
        <v>0</v>
      </c>
      <c r="AE9" s="582">
        <f>SUM(K9:AC9)</f>
        <v>6541701.1588399997</v>
      </c>
      <c r="AF9" s="582"/>
    </row>
    <row r="10" spans="2:32" ht="12" customHeight="1" x14ac:dyDescent="0.2"/>
    <row r="11" spans="2:32" ht="12" customHeight="1" x14ac:dyDescent="0.2"/>
    <row r="12" spans="2:32" ht="12" customHeight="1" x14ac:dyDescent="0.2">
      <c r="B12" s="70" t="s">
        <v>108</v>
      </c>
      <c r="C12" s="70"/>
      <c r="D12" s="70"/>
      <c r="F12" s="477" t="s">
        <v>109</v>
      </c>
      <c r="G12" s="477"/>
      <c r="H12" s="477"/>
      <c r="I12" s="477"/>
      <c r="J12" s="477"/>
      <c r="K12" s="477"/>
      <c r="L12" s="477"/>
      <c r="M12" s="477"/>
      <c r="N12" s="477"/>
      <c r="O12" s="477"/>
      <c r="Q12" s="478"/>
      <c r="R12" s="478"/>
      <c r="S12" s="478"/>
      <c r="T12" s="478"/>
      <c r="U12" s="478"/>
    </row>
    <row r="13" spans="2:32" ht="11.25" customHeight="1" x14ac:dyDescent="0.2">
      <c r="F13" s="476" t="s">
        <v>430</v>
      </c>
      <c r="G13" s="476"/>
      <c r="H13" s="476"/>
      <c r="I13" s="476"/>
      <c r="J13" s="476"/>
      <c r="K13" s="476"/>
      <c r="L13" s="476"/>
      <c r="M13" s="476"/>
      <c r="N13" s="476"/>
      <c r="O13" s="476"/>
      <c r="Q13" s="435" t="s">
        <v>111</v>
      </c>
      <c r="R13" s="435"/>
      <c r="S13" s="435"/>
      <c r="T13" s="435"/>
      <c r="U13" s="435"/>
    </row>
    <row r="14" spans="2:32" ht="11.25" customHeight="1" x14ac:dyDescent="0.2"/>
    <row r="15" spans="2:32" ht="11.25" customHeight="1" x14ac:dyDescent="0.2"/>
    <row r="16" spans="2:32" ht="12" customHeight="1" x14ac:dyDescent="0.2">
      <c r="B16" s="71"/>
      <c r="C16" s="71"/>
      <c r="D16" s="71" t="s">
        <v>431</v>
      </c>
      <c r="F16" s="477" t="s">
        <v>113</v>
      </c>
      <c r="G16" s="477"/>
      <c r="H16" s="477"/>
      <c r="I16" s="477"/>
      <c r="J16" s="477"/>
      <c r="K16" s="477"/>
      <c r="L16" s="477"/>
      <c r="M16" s="477"/>
      <c r="N16" s="477"/>
      <c r="O16" s="477"/>
      <c r="Q16" s="478"/>
      <c r="R16" s="478"/>
      <c r="S16" s="478"/>
      <c r="T16" s="478"/>
      <c r="U16" s="478"/>
    </row>
    <row r="17" spans="2:21" ht="11.25" customHeight="1" x14ac:dyDescent="0.2">
      <c r="F17" s="476" t="s">
        <v>430</v>
      </c>
      <c r="G17" s="476"/>
      <c r="H17" s="476"/>
      <c r="I17" s="476"/>
      <c r="J17" s="476"/>
      <c r="K17" s="476"/>
      <c r="L17" s="476"/>
      <c r="M17" s="476"/>
      <c r="N17" s="476"/>
      <c r="O17" s="476"/>
      <c r="Q17" s="422" t="s">
        <v>111</v>
      </c>
      <c r="R17" s="422"/>
      <c r="S17" s="422"/>
      <c r="T17" s="422"/>
      <c r="U17" s="422"/>
    </row>
    <row r="18" spans="2:21" ht="11.25" customHeight="1" x14ac:dyDescent="0.2"/>
    <row r="19" spans="2:21" ht="11.25" customHeight="1" x14ac:dyDescent="0.2"/>
    <row r="20" spans="2:21" ht="11.25" customHeight="1" x14ac:dyDescent="0.2"/>
    <row r="21" spans="2:21" ht="11.25" customHeight="1" x14ac:dyDescent="0.2"/>
    <row r="22" spans="2:21" ht="11.25" customHeight="1" x14ac:dyDescent="0.2">
      <c r="B22" s="18" t="s">
        <v>432</v>
      </c>
    </row>
    <row r="23" spans="2:21" ht="11.25" customHeight="1" x14ac:dyDescent="0.2"/>
    <row r="24" spans="2:21" ht="11.25" customHeight="1" x14ac:dyDescent="0.2"/>
    <row r="25" spans="2:21" ht="11.25" customHeight="1" x14ac:dyDescent="0.2"/>
    <row r="26" spans="2:21" ht="11.25" customHeight="1" x14ac:dyDescent="0.2"/>
    <row r="27" spans="2:21" ht="11.25" customHeight="1" x14ac:dyDescent="0.2"/>
    <row r="28" spans="2:21" ht="11.25" customHeight="1" x14ac:dyDescent="0.2"/>
  </sheetData>
  <mergeCells count="73">
    <mergeCell ref="B9:H9"/>
    <mergeCell ref="I9:J9"/>
    <mergeCell ref="K9:L9"/>
    <mergeCell ref="M9:Q9"/>
    <mergeCell ref="F17:O17"/>
    <mergeCell ref="Q17:U17"/>
    <mergeCell ref="F12:O12"/>
    <mergeCell ref="Q12:U12"/>
    <mergeCell ref="F13:O13"/>
    <mergeCell ref="Q13:U13"/>
    <mergeCell ref="F16:O16"/>
    <mergeCell ref="Q16:U16"/>
    <mergeCell ref="R9:T9"/>
    <mergeCell ref="U9:X9"/>
    <mergeCell ref="B8:H8"/>
    <mergeCell ref="I8:J8"/>
    <mergeCell ref="K8:L8"/>
    <mergeCell ref="M8:Q8"/>
    <mergeCell ref="R8:T8"/>
    <mergeCell ref="B7:H7"/>
    <mergeCell ref="I7:J7"/>
    <mergeCell ref="K7:L7"/>
    <mergeCell ref="M7:Q7"/>
    <mergeCell ref="R7:T7"/>
    <mergeCell ref="AE9:AF9"/>
    <mergeCell ref="Y6:AA6"/>
    <mergeCell ref="AB6:AC6"/>
    <mergeCell ref="AE6:AF6"/>
    <mergeCell ref="AB7:AC7"/>
    <mergeCell ref="AE7:AF7"/>
    <mergeCell ref="Y7:AA7"/>
    <mergeCell ref="Y8:AA8"/>
    <mergeCell ref="AB8:AC8"/>
    <mergeCell ref="AE8:AF8"/>
    <mergeCell ref="Y9:AA9"/>
    <mergeCell ref="AB9:AC9"/>
    <mergeCell ref="U8:X8"/>
    <mergeCell ref="U7:X7"/>
    <mergeCell ref="U6:X6"/>
    <mergeCell ref="AE4:AF4"/>
    <mergeCell ref="B5:H5"/>
    <mergeCell ref="I5:J5"/>
    <mergeCell ref="K5:L5"/>
    <mergeCell ref="M5:Q5"/>
    <mergeCell ref="R5:T5"/>
    <mergeCell ref="U5:X5"/>
    <mergeCell ref="Y5:AA5"/>
    <mergeCell ref="AB5:AC5"/>
    <mergeCell ref="AE5:AF5"/>
    <mergeCell ref="U4:X4"/>
    <mergeCell ref="Y4:AA4"/>
    <mergeCell ref="AB4:AC4"/>
    <mergeCell ref="B6:H6"/>
    <mergeCell ref="I6:J6"/>
    <mergeCell ref="B2:H3"/>
    <mergeCell ref="I2:J3"/>
    <mergeCell ref="K2:AC2"/>
    <mergeCell ref="B4:H4"/>
    <mergeCell ref="I4:J4"/>
    <mergeCell ref="K4:L4"/>
    <mergeCell ref="M4:Q4"/>
    <mergeCell ref="R4:T4"/>
    <mergeCell ref="K6:L6"/>
    <mergeCell ref="M6:Q6"/>
    <mergeCell ref="R6:T6"/>
    <mergeCell ref="AD2:AD3"/>
    <mergeCell ref="AE2:AF3"/>
    <mergeCell ref="K3:L3"/>
    <mergeCell ref="M3:Q3"/>
    <mergeCell ref="R3:T3"/>
    <mergeCell ref="U3:X3"/>
    <mergeCell ref="Y3:AA3"/>
    <mergeCell ref="AB3:AC3"/>
  </mergeCells>
  <pageMargins left="0.39370078740157483" right="0.39370078740157483" top="0.78740157480314965" bottom="0.39370078740157483" header="0.39370078740157483" footer="0.39370078740157483"/>
  <pageSetup paperSize="9" scale="78" fitToHeight="0" pageOrder="overThenDown" orientation="landscape" blackAndWhite="1" r:id="rId1"/>
  <headerFooter alignWithMargins="0"/>
  <rowBreaks count="1" manualBreakCount="1">
    <brk id="2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TDSheet</vt:lpstr>
      <vt:lpstr>ОСВ</vt:lpstr>
      <vt:lpstr>Ф.1-Б</vt:lpstr>
      <vt:lpstr>2410</vt:lpstr>
      <vt:lpstr>2420</vt:lpstr>
      <vt:lpstr>ОС</vt:lpstr>
      <vt:lpstr>Ф.2-ОПУ</vt:lpstr>
      <vt:lpstr>Ф.3-ДДС-П лист 1</vt:lpstr>
      <vt:lpstr>Ф.3-ДДС-П лист 2</vt:lpstr>
      <vt:lpstr>Ф.5-ИК лист1</vt:lpstr>
      <vt:lpstr>Ф.5-ИК лист 2</vt:lpstr>
      <vt:lpstr>Ф.5-ИК лист 3</vt:lpstr>
      <vt:lpstr>Ф.5-ИК лист 4</vt:lpstr>
      <vt:lpstr>Лист1</vt:lpstr>
      <vt:lpstr>'Ф.1-Б'!Область_печати</vt:lpstr>
      <vt:lpstr>'Ф.3-ДДС-П лист 1'!Область_печати</vt:lpstr>
      <vt:lpstr>'Ф.3-ДДС-П лист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Кустанова</dc:creator>
  <cp:lastModifiedBy>Алия Кустанова</cp:lastModifiedBy>
  <cp:lastPrinted>2021-05-15T14:45:47Z</cp:lastPrinted>
  <dcterms:created xsi:type="dcterms:W3CDTF">2020-05-12T07:48:53Z</dcterms:created>
  <dcterms:modified xsi:type="dcterms:W3CDTF">2021-05-17T06:47:54Z</dcterms:modified>
</cp:coreProperties>
</file>