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rakpanova\Documents\ФО с пояснительной запиской\30.09.2022\"/>
    </mc:Choice>
  </mc:AlternateContent>
  <xr:revisionPtr revIDLastSave="0" documentId="13_ncr:1_{058146BF-E105-44B1-A261-0B81AA394F8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" sheetId="2" r:id="rId1"/>
    <sheet name="F2" sheetId="3" r:id="rId2"/>
    <sheet name="ДДС" sheetId="1" r:id="rId3"/>
    <sheet name="ДвижениеКапитал" sheetId="4" r:id="rId4"/>
  </sheets>
  <externalReferences>
    <externalReference r:id="rId5"/>
  </externalReferences>
  <definedNames>
    <definedName name="_Fill" hidden="1">#REF!</definedName>
    <definedName name="_FilterDatabase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Sort" hidden="1">#REF!</definedName>
    <definedName name="dfgh" hidden="1">#REF!</definedName>
    <definedName name="jgjhg" hidden="1">#REF!</definedName>
    <definedName name="Report_Version_4">"A1"</definedName>
    <definedName name="sdsss" hidden="1">#REF!</definedName>
    <definedName name="Subsid">[1]Subsid!$A$1:$A$6</definedName>
    <definedName name="wrn.PL._.Report." hidden="1">{"Page1",#N/A,TRUE,"P&amp;LREP";"PAge 2",#N/A,TRUE,"P&amp;LREP";"Page3",#N/A,TRUE,"P&amp;LREP";"Page4",#N/A,TRUE,"P&amp;LREP"}</definedName>
    <definedName name="вваыв" hidden="1">#REF!</definedName>
    <definedName name="цука" hidden="1">{"Page1",#N/A,TRUE,"P&amp;LREP";"PAge 2",#N/A,TRUE,"P&amp;LREP";"Page3",#N/A,TRUE,"P&amp;LREP";"Page4",#N/A,TRUE,"P&amp;LREP"}</definedName>
    <definedName name="ЫВВЫВЫВ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  <c r="F20" i="4"/>
  <c r="F19" i="4"/>
  <c r="F14" i="4"/>
  <c r="E14" i="4"/>
  <c r="C14" i="4"/>
  <c r="C20" i="4" s="1"/>
  <c r="C50" i="1"/>
  <c r="C43" i="1"/>
  <c r="C37" i="1"/>
  <c r="C38" i="1"/>
  <c r="D17" i="2" l="1"/>
  <c r="D16" i="2"/>
  <c r="E16" i="4" l="1"/>
  <c r="E20" i="4" s="1"/>
  <c r="F16" i="4" l="1"/>
  <c r="C17" i="1"/>
  <c r="C14" i="1"/>
  <c r="C18" i="1"/>
  <c r="C16" i="1"/>
  <c r="C21" i="1"/>
  <c r="C20" i="1"/>
  <c r="C59" i="1"/>
  <c r="C62" i="1"/>
  <c r="C12" i="1"/>
  <c r="F9" i="2"/>
  <c r="F10" i="2"/>
  <c r="C29" i="1" s="1"/>
  <c r="F11" i="2"/>
  <c r="F12" i="2"/>
  <c r="C27" i="1" s="1"/>
  <c r="F13" i="2"/>
  <c r="F14" i="2"/>
  <c r="F15" i="2"/>
  <c r="F17" i="2"/>
  <c r="F18" i="2"/>
  <c r="F19" i="2"/>
  <c r="F20" i="2"/>
  <c r="C32" i="1" s="1"/>
  <c r="F21" i="2"/>
  <c r="F22" i="2"/>
  <c r="F24" i="2"/>
  <c r="F25" i="2"/>
  <c r="F26" i="2"/>
  <c r="F27" i="2"/>
  <c r="F28" i="2"/>
  <c r="F29" i="2"/>
  <c r="F8" i="2"/>
  <c r="F16" i="2"/>
  <c r="C30" i="1" s="1"/>
  <c r="F23" i="2"/>
  <c r="C33" i="1" s="1"/>
  <c r="C23" i="1" l="1"/>
  <c r="C51" i="1"/>
  <c r="C47" i="1"/>
  <c r="D23" i="1"/>
  <c r="D35" i="1" s="1"/>
  <c r="D40" i="1" s="1"/>
  <c r="C35" i="1" l="1"/>
  <c r="C40" i="1" s="1"/>
  <c r="C56" i="1" l="1"/>
</calcChain>
</file>

<file path=xl/sharedStrings.xml><?xml version="1.0" encoding="utf-8"?>
<sst xmlns="http://schemas.openxmlformats.org/spreadsheetml/2006/main" count="154" uniqueCount="125">
  <si>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</si>
  <si>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</si>
  <si>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</si>
  <si>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</si>
  <si>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</si>
  <si>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</si>
  <si>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</si>
  <si>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</si>
  <si>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30 сентября 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</si>
  <si>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</si>
  <si>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</si>
  <si>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</si>
  <si>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</si>
  <si>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</si>
  <si>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</si>
  <si>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</si>
  <si>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</si>
  <si>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</si>
  <si>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</si>
  <si>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Процентный расход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</si>
  <si>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</si>
  <si>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</si>
  <si>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</si>
  <si>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</si>
  <si>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</si>
  <si>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</si>
  <si>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Прочие активы</t>
  </si>
  <si>
    <t>Увеличение/(уменьшение) операционных обязательств:</t>
  </si>
  <si>
    <t>Средства банков</t>
  </si>
  <si>
    <t>Прочие обязательства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</si>
  <si>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</si>
  <si>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</si>
  <si>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</si>
  <si>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</si>
  <si>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</si>
  <si>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</si>
  <si>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</si>
  <si>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</si>
  <si>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</si>
  <si>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</si>
  <si>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</si>
  <si>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</si>
  <si>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</si>
  <si>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</si>
  <si>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</si>
  <si>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</si>
  <si>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</si>
  <si>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</si>
  <si>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</si>
  <si>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</si>
  <si>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</si>
  <si>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</si>
  <si>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Сагинова Г.К.</t>
  </si>
  <si>
    <t>Председатель Правления</t>
  </si>
  <si>
    <t>Главный бухгалтер</t>
  </si>
  <si>
    <t>г. Алматы</t>
  </si>
  <si>
    <t>2021 года</t>
  </si>
  <si>
    <t>АО "BCC  INVEST" ДО АО "БЦК"</t>
  </si>
  <si>
    <t>(в тысячах казахстанских тенге)</t>
  </si>
  <si>
    <t>Статья</t>
  </si>
  <si>
    <t>Примечания</t>
  </si>
  <si>
    <t>30 сентября 2021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</si>
  <si>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</si>
  <si>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</si>
  <si>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</si>
  <si>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</si>
  <si>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</si>
  <si>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</si>
  <si>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</si>
  <si>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</si>
  <si>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</si>
  <si>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ИТОГО АКТИВЫ</t>
  </si>
  <si>
    <t>ОБЯЗАТЕЛЬСТВА И КАПИТАЛ</t>
  </si>
  <si>
    <t>ОБЯЗАТЕЛЬСТВА: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</si>
  <si>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</si>
  <si>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</si>
  <si>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</si>
  <si>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</si>
  <si>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</si>
  <si>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</si>
  <si>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</si>
  <si>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</si>
  <si>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</si>
  <si>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Главный бухгалтер ________________ Сагинова Г. К.</t>
  </si>
  <si>
    <t xml:space="preserve">Исполнитель _________________ </t>
  </si>
  <si>
    <t>Прочий процентный доход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</si>
  <si>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</si>
  <si>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</si>
  <si>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</si>
  <si>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</si>
  <si>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</si>
  <si>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</si>
  <si>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</si>
  <si>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</si>
  <si>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</si>
  <si>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</si>
  <si>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</si>
  <si>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</si>
  <si>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</si>
  <si>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</si>
  <si>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</si>
  <si>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</si>
  <si>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</si>
  <si>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</si>
  <si>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Акционерный капитал</t>
  </si>
  <si>
    <t xml:space="preserve">Выпуск акций </t>
  </si>
  <si>
    <t>Дивиденды объявленные</t>
  </si>
  <si>
    <t>Остаток  по состоянию на  31 декабря 2020 г.</t>
  </si>
  <si>
    <t>Итого совокупного дохода</t>
  </si>
  <si>
    <t>Операции с собственниками, отраженные непосредственно в составе собственного капитала</t>
  </si>
  <si>
    <t>Прибыль за  9 месяцев</t>
  </si>
  <si>
    <t xml:space="preserve">Остаток по состоянию на 30   сентября 2021 </t>
  </si>
  <si>
    <t>30 сентября 2022 г.</t>
  </si>
  <si>
    <t>ОТЧЕТ О ПРИБЫЛИ или  УБЫТКЕ и ПРОЧЕМ СОВОКУПНОМ ДОХОДЕ за период, закончившийся 30 сентября 2022 г.</t>
  </si>
  <si>
    <t>Первый руководитель  _______________  Шаяхметов Д.Н.</t>
  </si>
  <si>
    <t>2022 года</t>
  </si>
  <si>
    <t>за отчетный период , Закончившийся 30 сентября  2022 Года</t>
  </si>
  <si>
    <t>30  сентября 2022 года</t>
  </si>
  <si>
    <t>ОТЧЕТ ОБ ИЗМЕНЕНИЯХ В СОБСТВЕННОМ КАПИТАЛЕ  ЗА ПЕРИОД ,ЗАКОНЧИВШИЙСЯ 30  сентября 2022 г.</t>
  </si>
  <si>
    <t>Остаток  по состоянию на  31 декабря 2021 г.</t>
  </si>
  <si>
    <t xml:space="preserve">Остаток по состоянию на 30   сентября 2022 </t>
  </si>
  <si>
    <t>31 декабря  2021 г.</t>
  </si>
  <si>
    <t>Отчет о финансовом положении  по состоянию на 1 октября 2022 г.</t>
  </si>
  <si>
    <t>Шаяхметов Д.Н.</t>
  </si>
  <si>
    <t>Первый руководитель  _______________   Шаяхметов Д.Н.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</si>
</sst>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22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1" applyFont="1"/>
    <xf numFmtId="0" fontId="11" fillId="0" borderId="0" xfId="1" applyFont="1"/>
    <xf numFmtId="0" fontId="13" fillId="0" borderId="0" xfId="1" applyFont="1" applyAlignment="1">
      <alignment horizontal="right" wrapText="1"/>
    </xf>
    <xf numFmtId="0" fontId="11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0" fontId="15" fillId="0" borderId="0" xfId="0" applyFont="1"/>
    <xf numFmtId="3" fontId="14" fillId="0" borderId="0" xfId="1" applyNumberFormat="1" applyFont="1" applyAlignment="1">
      <alignment wrapText="1"/>
    </xf>
    <xf numFmtId="164" fontId="14" fillId="0" borderId="0" xfId="1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15" fillId="0" borderId="1" xfId="1" applyFont="1" applyBorder="1" applyAlignment="1">
      <alignment horizontal="center" wrapText="1"/>
    </xf>
    <xf numFmtId="164" fontId="14" fillId="0" borderId="1" xfId="1" applyNumberFormat="1" applyFont="1" applyBorder="1" applyAlignment="1">
      <alignment wrapText="1"/>
    </xf>
    <xf numFmtId="0" fontId="15" fillId="0" borderId="1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11" fillId="0" borderId="0" xfId="1" applyNumberFormat="1" applyFont="1"/>
    <xf numFmtId="0" fontId="14" fillId="0" borderId="0" xfId="1" applyFont="1" applyAlignment="1">
      <alignment horizontal="center" wrapText="1"/>
    </xf>
    <xf numFmtId="3" fontId="11" fillId="0" borderId="0" xfId="1" applyNumberFormat="1" applyFont="1" applyBorder="1"/>
    <xf numFmtId="0" fontId="14" fillId="0" borderId="1" xfId="1" applyFont="1" applyBorder="1" applyAlignment="1">
      <alignment horizontal="right" wrapText="1"/>
    </xf>
    <xf numFmtId="3" fontId="11" fillId="0" borderId="1" xfId="1" applyNumberFormat="1" applyFont="1" applyBorder="1"/>
    <xf numFmtId="3" fontId="15" fillId="0" borderId="1" xfId="1" applyNumberFormat="1" applyFont="1" applyBorder="1" applyAlignment="1">
      <alignment horizontal="right" wrapText="1"/>
    </xf>
    <xf numFmtId="0" fontId="14" fillId="0" borderId="0" xfId="1" applyFont="1" applyBorder="1" applyAlignment="1">
      <alignment horizontal="right" wrapText="1"/>
    </xf>
    <xf numFmtId="3" fontId="14" fillId="0" borderId="0" xfId="1" applyNumberFormat="1" applyFont="1" applyBorder="1" applyAlignment="1">
      <alignment wrapText="1"/>
    </xf>
    <xf numFmtId="0" fontId="15" fillId="0" borderId="0" xfId="1" applyFont="1" applyBorder="1" applyAlignment="1">
      <alignment horizontal="left" wrapText="1"/>
    </xf>
    <xf numFmtId="0" fontId="11" fillId="0" borderId="1" xfId="1" applyFont="1" applyBorder="1"/>
    <xf numFmtId="0" fontId="15" fillId="0" borderId="1" xfId="1" applyFont="1" applyBorder="1" applyAlignment="1">
      <alignment horizontal="right" wrapText="1"/>
    </xf>
    <xf numFmtId="0" fontId="14" fillId="0" borderId="1" xfId="1" applyFont="1" applyBorder="1" applyAlignment="1">
      <alignment horizontal="center" wrapText="1"/>
    </xf>
    <xf numFmtId="0" fontId="14" fillId="0" borderId="2" xfId="1" applyFont="1" applyBorder="1" applyAlignment="1">
      <alignment wrapText="1"/>
    </xf>
    <xf numFmtId="0" fontId="14" fillId="0" borderId="2" xfId="1" applyFont="1" applyBorder="1" applyAlignment="1">
      <alignment horizontal="center" wrapText="1"/>
    </xf>
    <xf numFmtId="3" fontId="14" fillId="0" borderId="2" xfId="1" applyNumberFormat="1" applyFont="1" applyBorder="1" applyAlignment="1">
      <alignment wrapText="1"/>
    </xf>
    <xf numFmtId="3" fontId="14" fillId="0" borderId="1" xfId="1" applyNumberFormat="1" applyFont="1" applyBorder="1" applyAlignment="1">
      <alignment wrapText="1"/>
    </xf>
    <xf numFmtId="0" fontId="14" fillId="0" borderId="3" xfId="1" applyFont="1" applyBorder="1" applyAlignment="1">
      <alignment wrapText="1"/>
    </xf>
    <xf numFmtId="3" fontId="14" fillId="0" borderId="3" xfId="1" applyNumberFormat="1" applyFont="1" applyBorder="1" applyAlignment="1">
      <alignment wrapText="1"/>
    </xf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1" xfId="1" applyFont="1" applyBorder="1" applyAlignment="1">
      <alignment horizontal="centerContinuous" wrapText="1"/>
    </xf>
    <xf numFmtId="0" fontId="15" fillId="0" borderId="1" xfId="1" applyFont="1" applyBorder="1" applyAlignment="1">
      <alignment wrapText="1"/>
    </xf>
    <xf numFmtId="3" fontId="12" fillId="0" borderId="0" xfId="1" applyNumberFormat="1" applyFont="1" applyBorder="1" applyAlignment="1">
      <alignment horizontal="right" vertical="top" wrapText="1"/>
    </xf>
    <xf numFmtId="0" fontId="15" fillId="0" borderId="4" xfId="1" applyFont="1" applyBorder="1" applyAlignment="1">
      <alignment horizontal="centerContinuous" wrapText="1"/>
    </xf>
    <xf numFmtId="3" fontId="12" fillId="0" borderId="1" xfId="1" applyNumberFormat="1" applyFont="1" applyBorder="1" applyAlignment="1">
      <alignment horizontal="right" vertical="top" wrapText="1"/>
    </xf>
    <xf numFmtId="0" fontId="15" fillId="0" borderId="4" xfId="1" applyFont="1" applyBorder="1" applyAlignment="1">
      <alignment horizontal="left" wrapText="1"/>
    </xf>
    <xf numFmtId="0" fontId="13" fillId="0" borderId="0" xfId="1" applyFont="1"/>
    <xf numFmtId="0" fontId="15" fillId="0" borderId="0" xfId="1" applyFont="1"/>
    <xf numFmtId="0" fontId="1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5" fillId="0" borderId="0" xfId="0" applyNumberFormat="1" applyFont="1"/>
    <xf numFmtId="1" fontId="12" fillId="0" borderId="5" xfId="0" applyNumberFormat="1" applyFont="1" applyBorder="1" applyAlignment="1">
      <alignment horizontal="right" vertical="top" wrapText="1"/>
    </xf>
    <xf numFmtId="0" fontId="6" fillId="0" borderId="0" xfId="1" applyFont="1"/>
    <xf numFmtId="0" fontId="18" fillId="0" borderId="0" xfId="1" applyFont="1"/>
    <xf numFmtId="0" fontId="5" fillId="0" borderId="0" xfId="1" applyFont="1"/>
    <xf numFmtId="0" fontId="19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0" xfId="1" applyFont="1" applyBorder="1" applyAlignment="1">
      <alignment wrapText="1"/>
    </xf>
    <xf numFmtId="0" fontId="19" fillId="0" borderId="0" xfId="1" applyFont="1" applyAlignment="1">
      <alignment wrapText="1"/>
    </xf>
    <xf numFmtId="0" fontId="20" fillId="0" borderId="2" xfId="1" applyFont="1" applyBorder="1" applyAlignment="1">
      <alignment wrapText="1"/>
    </xf>
    <xf numFmtId="0" fontId="20" fillId="0" borderId="3" xfId="1" applyFont="1" applyBorder="1" applyAlignment="1">
      <alignment wrapText="1"/>
    </xf>
    <xf numFmtId="0" fontId="21" fillId="0" borderId="1" xfId="1" applyFont="1" applyBorder="1" applyAlignment="1">
      <alignment wrapText="1"/>
    </xf>
    <xf numFmtId="0" fontId="21" fillId="0" borderId="0" xfId="1" applyFont="1" applyAlignment="1">
      <alignment wrapText="1"/>
    </xf>
    <xf numFmtId="0" fontId="20" fillId="0" borderId="4" xfId="1" applyFont="1" applyBorder="1" applyAlignment="1">
      <alignment wrapText="1"/>
    </xf>
    <xf numFmtId="0" fontId="5" fillId="0" borderId="0" xfId="0" applyFont="1"/>
    <xf numFmtId="0" fontId="10" fillId="0" borderId="5" xfId="0" applyFont="1" applyBorder="1"/>
    <xf numFmtId="3" fontId="10" fillId="0" borderId="5" xfId="0" applyNumberFormat="1" applyFont="1" applyBorder="1" applyAlignment="1">
      <alignment horizontal="right"/>
    </xf>
    <xf numFmtId="0" fontId="12" fillId="0" borderId="5" xfId="0" applyFont="1" applyBorder="1" applyAlignment="1">
      <alignment wrapText="1"/>
    </xf>
    <xf numFmtId="3" fontId="12" fillId="0" borderId="5" xfId="0" applyNumberFormat="1" applyFont="1" applyBorder="1" applyAlignment="1">
      <alignment horizontal="right"/>
    </xf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5" fillId="0" borderId="5" xfId="0" applyFont="1" applyBorder="1"/>
    <xf numFmtId="3" fontId="4" fillId="0" borderId="5" xfId="0" applyNumberFormat="1" applyFont="1" applyBorder="1" applyAlignment="1">
      <alignment horizontal="center" vertical="center" wrapText="1"/>
    </xf>
  </cellXfs>
  <cellStyles count="4">
    <cellStyle name="Normal_Worksheet in TB LS Blank Leadsheet Excel Template - Used by Trial Balance to Create Leadsheets" xfId="3" xr:uid="{1958C09F-CD20-458E-A51C-2A061E1E2358}"/>
    <cellStyle name="Обычный" xfId="0" builtinId="0"/>
    <cellStyle name="Обычный 2" xfId="2" xr:uid="{5DB4E069-E4E5-45D9-8BDD-BEEDF7E1E5B2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/Documents/&#1050;&#1054;&#1053;&#1043;&#1051;&#1054;&#1052;&#1045;&#1056;&#1040;&#1058;%20&#1041;&#1062;&#1050;/2022/&#1050;&#1086;&#1075;&#1085;&#1072;&#1089;/01.10.2022Template%20Report%20%20(INVES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_Доходы и расходы"/>
      <sheetName val="IC"/>
      <sheetName val="Data Import"/>
      <sheetName val="Subsid"/>
    </sheetNames>
    <sheetDataSet>
      <sheetData sheetId="0"/>
      <sheetData sheetId="1"/>
      <sheetData sheetId="2"/>
      <sheetData sheetId="3">
        <row r="1">
          <cell r="A1" t="str">
            <v>BCC</v>
          </cell>
        </row>
        <row r="2">
          <cell r="A2" t="str">
            <v>LEAS</v>
          </cell>
        </row>
        <row r="3">
          <cell r="A3" t="str">
            <v>CAP</v>
          </cell>
        </row>
        <row r="4">
          <cell r="A4" t="str">
            <v>INVEST</v>
          </cell>
        </row>
        <row r="5">
          <cell r="A5" t="str">
            <v>MOSCOW</v>
          </cell>
        </row>
        <row r="6">
          <cell r="A6" t="str">
            <v>BV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AEC4-E10C-4C58-ABD7-62C3D1DE90AA}">
  <sheetPr>
    <outlinePr summaryBelow="0" summaryRight="0"/>
    <pageSetUpPr autoPageBreaks="0"/>
  </sheetPr>
  <dimension ref="A1:F37"/>
  <sheetViews>
    <sheetView workbookViewId="0">
      <selection activeCell="C31" sqref="C31"/>
    </sheetView>
  </sheetViews>
  <sheetFormatPr defaultColWidth="10.6640625" defaultRowHeight="11.25" x14ac:dyDescent="0.2"/>
  <cols>
    <col min="1" max="1" width="4.33203125" customWidth="1"/>
    <col min="2" max="2" width="75.5" style="29" customWidth="1"/>
    <col min="3" max="3" width="14.5" style="29" customWidth="1"/>
    <col min="4" max="4" width="25.1640625" style="29" customWidth="1"/>
    <col min="5" max="5" width="23.33203125" style="29" customWidth="1"/>
    <col min="6" max="6" width="17" hidden="1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10.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10.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10.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10.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10.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10.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10.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10.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10.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10.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10.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10.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10.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10.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10.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10.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10.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10.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10.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10.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10.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10.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10.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10.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10.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10.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10.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10.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10.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10.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10.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10.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10.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10.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10.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10.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10.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10.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10.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10.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10.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10.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10.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10.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10.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10.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10.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10.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10.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10.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10.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10.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10.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10.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10.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10.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10.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10.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10.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10.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10.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10.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10.5" customWidth="1"/>
  </cols>
  <sheetData>
    <row r="1" spans="1:6" ht="18.75" customHeight="1" x14ac:dyDescent="0.2">
      <c r="B1" s="2" t="s">
        <v>57</v>
      </c>
    </row>
    <row r="2" spans="1:6" ht="11.25" customHeight="1" x14ac:dyDescent="0.2"/>
    <row r="3" spans="1:6" ht="36" customHeight="1" x14ac:dyDescent="0.2">
      <c r="B3" s="3" t="s">
        <v>122</v>
      </c>
    </row>
    <row r="4" spans="1:6" ht="11.25" customHeight="1" x14ac:dyDescent="0.2">
      <c r="B4" s="65" t="s">
        <v>58</v>
      </c>
    </row>
    <row r="5" spans="1:6" ht="12.75" customHeight="1" x14ac:dyDescent="0.2"/>
    <row r="6" spans="1:6" s="6" customFormat="1" ht="30.75" customHeight="1" x14ac:dyDescent="0.2">
      <c r="A6" s="4"/>
      <c r="B6" s="5" t="s">
        <v>59</v>
      </c>
      <c r="C6" s="5" t="s">
        <v>60</v>
      </c>
      <c r="D6" s="5" t="s">
        <v>112</v>
      </c>
      <c r="E6" s="5" t="s">
        <v>121</v>
      </c>
    </row>
    <row r="7" spans="1:6" ht="12.75" customHeight="1" x14ac:dyDescent="0.2">
      <c r="A7" s="7"/>
      <c r="B7" s="66" t="s">
        <v>62</v>
      </c>
      <c r="C7" s="67"/>
      <c r="D7" s="68"/>
      <c r="E7" s="68"/>
    </row>
    <row r="8" spans="1:6" ht="12.75" customHeight="1" x14ac:dyDescent="0.2">
      <c r="A8" s="7"/>
      <c r="B8" s="66" t="s">
        <v>63</v>
      </c>
      <c r="C8" s="67">
        <v>7</v>
      </c>
      <c r="D8" s="69">
        <v>411793</v>
      </c>
      <c r="E8" s="69">
        <v>1694422.2919300001</v>
      </c>
      <c r="F8" s="13">
        <f>D8-E8</f>
        <v>-1282629.2919300001</v>
      </c>
    </row>
    <row r="9" spans="1:6" ht="12.75" customHeight="1" x14ac:dyDescent="0.2">
      <c r="A9" s="7"/>
      <c r="B9" s="66" t="s">
        <v>64</v>
      </c>
      <c r="C9" s="67">
        <v>9</v>
      </c>
      <c r="D9" s="68"/>
      <c r="E9" s="68"/>
      <c r="F9" s="13">
        <f t="shared" ref="F9:F29" si="0">D9-E9</f>
        <v>0</v>
      </c>
    </row>
    <row r="10" spans="1:6" ht="12.75" customHeight="1" x14ac:dyDescent="0.2">
      <c r="A10" s="7"/>
      <c r="B10" s="66" t="s">
        <v>65</v>
      </c>
      <c r="C10" s="67">
        <v>9</v>
      </c>
      <c r="D10" s="69">
        <v>24065064</v>
      </c>
      <c r="E10" s="69">
        <v>24513094</v>
      </c>
      <c r="F10" s="13">
        <f t="shared" si="0"/>
        <v>-448030</v>
      </c>
    </row>
    <row r="11" spans="1:6" ht="12.75" customHeight="1" x14ac:dyDescent="0.2">
      <c r="A11" s="7"/>
      <c r="B11" s="66" t="s">
        <v>66</v>
      </c>
      <c r="C11" s="67">
        <v>9</v>
      </c>
      <c r="D11" s="69">
        <v>10940961</v>
      </c>
      <c r="E11" s="69">
        <v>10275710</v>
      </c>
      <c r="F11" s="13">
        <f t="shared" si="0"/>
        <v>665251</v>
      </c>
    </row>
    <row r="12" spans="1:6" ht="12.75" customHeight="1" x14ac:dyDescent="0.2">
      <c r="A12" s="7"/>
      <c r="B12" s="66" t="s">
        <v>67</v>
      </c>
      <c r="C12" s="67">
        <v>8</v>
      </c>
      <c r="D12" s="69">
        <v>985346</v>
      </c>
      <c r="E12" s="69">
        <v>837195</v>
      </c>
      <c r="F12" s="13">
        <f t="shared" si="0"/>
        <v>148151</v>
      </c>
    </row>
    <row r="13" spans="1:6" ht="12.75" customHeight="1" x14ac:dyDescent="0.2">
      <c r="A13" s="7"/>
      <c r="B13" s="66" t="s">
        <v>68</v>
      </c>
      <c r="C13" s="67"/>
      <c r="D13" s="68"/>
      <c r="E13" s="68"/>
      <c r="F13" s="13">
        <f t="shared" si="0"/>
        <v>0</v>
      </c>
    </row>
    <row r="14" spans="1:6" ht="12.75" customHeight="1" x14ac:dyDescent="0.2">
      <c r="A14" s="7"/>
      <c r="B14" s="66" t="s">
        <v>69</v>
      </c>
      <c r="C14" s="67"/>
      <c r="D14" s="69">
        <v>79926</v>
      </c>
      <c r="E14" s="69">
        <v>73729</v>
      </c>
      <c r="F14" s="13">
        <f t="shared" si="0"/>
        <v>6197</v>
      </c>
    </row>
    <row r="15" spans="1:6" ht="12.75" customHeight="1" x14ac:dyDescent="0.2">
      <c r="A15" s="7"/>
      <c r="B15" s="66" t="s">
        <v>70</v>
      </c>
      <c r="C15" s="67"/>
      <c r="D15" s="69">
        <v>9356</v>
      </c>
      <c r="E15" s="69">
        <v>12945</v>
      </c>
      <c r="F15" s="13">
        <f t="shared" si="0"/>
        <v>-3589</v>
      </c>
    </row>
    <row r="16" spans="1:6" ht="12.75" customHeight="1" x14ac:dyDescent="0.2">
      <c r="A16" s="7"/>
      <c r="B16" s="66" t="s">
        <v>26</v>
      </c>
      <c r="C16" s="67"/>
      <c r="D16" s="69">
        <f>789180+51718</f>
        <v>840898</v>
      </c>
      <c r="E16" s="69">
        <v>203149</v>
      </c>
      <c r="F16" s="13">
        <f t="shared" si="0"/>
        <v>637749</v>
      </c>
    </row>
    <row r="17" spans="1:6" s="11" customFormat="1" ht="18.75" customHeight="1" x14ac:dyDescent="0.3">
      <c r="A17" s="2"/>
      <c r="B17" s="8" t="s">
        <v>71</v>
      </c>
      <c r="C17" s="9"/>
      <c r="D17" s="10">
        <f>37281626+51718</f>
        <v>37333344</v>
      </c>
      <c r="E17" s="10">
        <v>37610244</v>
      </c>
      <c r="F17" s="13">
        <f t="shared" si="0"/>
        <v>-276900</v>
      </c>
    </row>
    <row r="18" spans="1:6" ht="12.75" customHeight="1" x14ac:dyDescent="0.2">
      <c r="A18" s="7"/>
      <c r="B18" s="66" t="s">
        <v>72</v>
      </c>
      <c r="C18" s="67"/>
      <c r="D18" s="68"/>
      <c r="E18" s="68"/>
      <c r="F18" s="13">
        <f t="shared" si="0"/>
        <v>0</v>
      </c>
    </row>
    <row r="19" spans="1:6" ht="12.75" customHeight="1" x14ac:dyDescent="0.2">
      <c r="A19" s="7"/>
      <c r="B19" s="66" t="s">
        <v>73</v>
      </c>
      <c r="C19" s="67"/>
      <c r="D19" s="68"/>
      <c r="E19" s="68"/>
      <c r="F19" s="13">
        <f t="shared" si="0"/>
        <v>0</v>
      </c>
    </row>
    <row r="20" spans="1:6" ht="12.75" customHeight="1" x14ac:dyDescent="0.2">
      <c r="A20" s="7"/>
      <c r="B20" s="66" t="s">
        <v>28</v>
      </c>
      <c r="C20" s="67">
        <v>10</v>
      </c>
      <c r="D20" s="69">
        <v>12814611</v>
      </c>
      <c r="E20" s="69">
        <v>13111420</v>
      </c>
      <c r="F20" s="13">
        <f t="shared" si="0"/>
        <v>-296809</v>
      </c>
    </row>
    <row r="21" spans="1:6" ht="12.75" customHeight="1" x14ac:dyDescent="0.2">
      <c r="A21" s="7"/>
      <c r="B21" s="66" t="s">
        <v>74</v>
      </c>
      <c r="C21" s="67"/>
      <c r="D21" s="68"/>
      <c r="E21" s="68"/>
      <c r="F21" s="13">
        <f t="shared" si="0"/>
        <v>0</v>
      </c>
    </row>
    <row r="22" spans="1:6" ht="12.75" customHeight="1" x14ac:dyDescent="0.2">
      <c r="A22" s="7"/>
      <c r="B22" s="66" t="s">
        <v>75</v>
      </c>
      <c r="C22" s="67"/>
      <c r="D22" s="68"/>
      <c r="E22" s="68"/>
      <c r="F22" s="13">
        <f t="shared" si="0"/>
        <v>0</v>
      </c>
    </row>
    <row r="23" spans="1:6" ht="12.75" customHeight="1" x14ac:dyDescent="0.2">
      <c r="A23" s="7"/>
      <c r="B23" s="66" t="s">
        <v>29</v>
      </c>
      <c r="C23" s="67"/>
      <c r="D23" s="69">
        <v>203957</v>
      </c>
      <c r="E23" s="69">
        <v>289992</v>
      </c>
      <c r="F23" s="13">
        <f t="shared" si="0"/>
        <v>-86035</v>
      </c>
    </row>
    <row r="24" spans="1:6" s="11" customFormat="1" ht="18.75" customHeight="1" x14ac:dyDescent="0.3">
      <c r="A24" s="2"/>
      <c r="B24" s="8" t="s">
        <v>76</v>
      </c>
      <c r="C24" s="9"/>
      <c r="D24" s="10">
        <v>13018568</v>
      </c>
      <c r="E24" s="10">
        <v>13401412</v>
      </c>
      <c r="F24" s="13">
        <f t="shared" si="0"/>
        <v>-382844</v>
      </c>
    </row>
    <row r="25" spans="1:6" ht="12.75" customHeight="1" x14ac:dyDescent="0.2">
      <c r="A25" s="7"/>
      <c r="B25" s="66" t="s">
        <v>77</v>
      </c>
      <c r="C25" s="67"/>
      <c r="D25" s="68"/>
      <c r="E25" s="68"/>
      <c r="F25" s="13">
        <f t="shared" si="0"/>
        <v>0</v>
      </c>
    </row>
    <row r="26" spans="1:6" ht="12.75" customHeight="1" x14ac:dyDescent="0.2">
      <c r="A26" s="7"/>
      <c r="B26" s="66" t="s">
        <v>78</v>
      </c>
      <c r="C26" s="67">
        <v>11</v>
      </c>
      <c r="D26" s="69">
        <v>21177051</v>
      </c>
      <c r="E26" s="69">
        <v>20173830</v>
      </c>
      <c r="F26" s="13">
        <f t="shared" si="0"/>
        <v>1003221</v>
      </c>
    </row>
    <row r="27" spans="1:6" ht="12.75" customHeight="1" x14ac:dyDescent="0.2">
      <c r="A27" s="7"/>
      <c r="B27" s="66" t="s">
        <v>79</v>
      </c>
      <c r="C27" s="67"/>
      <c r="D27" s="69">
        <v>-1267</v>
      </c>
      <c r="E27" s="69">
        <v>-1267</v>
      </c>
      <c r="F27" s="13">
        <f t="shared" si="0"/>
        <v>0</v>
      </c>
    </row>
    <row r="28" spans="1:6" ht="12.75" customHeight="1" x14ac:dyDescent="0.2">
      <c r="A28" s="7"/>
      <c r="B28" s="66" t="s">
        <v>80</v>
      </c>
      <c r="C28" s="67"/>
      <c r="D28" s="69">
        <v>3138992</v>
      </c>
      <c r="E28" s="69">
        <v>4036269</v>
      </c>
      <c r="F28" s="13">
        <f t="shared" si="0"/>
        <v>-897277</v>
      </c>
    </row>
    <row r="29" spans="1:6" s="11" customFormat="1" ht="18.75" customHeight="1" x14ac:dyDescent="0.3">
      <c r="A29" s="2"/>
      <c r="B29" s="8" t="s">
        <v>81</v>
      </c>
      <c r="C29" s="9"/>
      <c r="D29" s="10">
        <v>24314776</v>
      </c>
      <c r="E29" s="10">
        <v>24208832</v>
      </c>
      <c r="F29" s="13">
        <f t="shared" si="0"/>
        <v>105944</v>
      </c>
    </row>
    <row r="30" spans="1:6" s="11" customFormat="1" ht="18.75" customHeight="1" x14ac:dyDescent="0.3">
      <c r="A30" s="2"/>
      <c r="B30" s="8" t="s">
        <v>82</v>
      </c>
      <c r="C30" s="9"/>
      <c r="D30" s="10">
        <v>37333344</v>
      </c>
      <c r="E30" s="10">
        <v>37610244</v>
      </c>
    </row>
    <row r="31" spans="1:6" ht="11.25" customHeight="1" x14ac:dyDescent="0.2"/>
    <row r="32" spans="1:6" ht="11.25" customHeight="1" x14ac:dyDescent="0.2">
      <c r="B32" s="29" t="s">
        <v>114</v>
      </c>
      <c r="D32" s="70"/>
    </row>
    <row r="33" spans="2:2" ht="11.25" customHeight="1" x14ac:dyDescent="0.2"/>
    <row r="34" spans="2:2" ht="11.25" customHeight="1" x14ac:dyDescent="0.2">
      <c r="B34" s="29" t="s">
        <v>83</v>
      </c>
    </row>
    <row r="35" spans="2:2" ht="11.25" customHeight="1" x14ac:dyDescent="0.2"/>
    <row r="36" spans="2:2" ht="11.25" customHeight="1" x14ac:dyDescent="0.2">
      <c r="B36" s="29" t="s">
        <v>84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EE84-4451-4220-8CC8-862013349E6A}">
  <sheetPr>
    <outlinePr summaryBelow="0" summaryRight="0"/>
    <pageSetUpPr autoPageBreaks="0"/>
  </sheetPr>
  <dimension ref="A1:G33"/>
  <sheetViews>
    <sheetView topLeftCell="A4" workbookViewId="0">
      <selection activeCell="D22" sqref="D22"/>
    </sheetView>
  </sheetViews>
  <sheetFormatPr defaultColWidth="10.6640625" defaultRowHeight="11.25" x14ac:dyDescent="0.2"/>
  <cols>
    <col min="1" max="1" width="4.33203125" customWidth="1"/>
    <col min="2" max="2" width="70.1640625" style="29" customWidth="1"/>
    <col min="3" max="3" width="17.6640625" style="29" customWidth="1"/>
    <col min="4" max="4" width="23.83203125" style="29" customWidth="1"/>
    <col min="5" max="5" width="25.1640625" style="29" customWidth="1"/>
    <col min="7" max="7" width="15" bestFit="1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</cols>
  <sheetData>
    <row r="1" spans="1:5" ht="18.75" customHeight="1" x14ac:dyDescent="0.2">
      <c r="B1" s="2" t="s">
        <v>57</v>
      </c>
    </row>
    <row r="2" spans="1:5" ht="11.25" customHeight="1" x14ac:dyDescent="0.2"/>
    <row r="3" spans="1:5" ht="53.25" customHeight="1" x14ac:dyDescent="0.2">
      <c r="B3" s="3" t="s">
        <v>113</v>
      </c>
    </row>
    <row r="4" spans="1:5" ht="11.25" customHeight="1" x14ac:dyDescent="0.2">
      <c r="B4" s="65" t="s">
        <v>58</v>
      </c>
    </row>
    <row r="5" spans="1:5" ht="12.75" customHeight="1" x14ac:dyDescent="0.2"/>
    <row r="6" spans="1:5" s="6" customFormat="1" ht="30.75" customHeight="1" x14ac:dyDescent="0.2">
      <c r="A6" s="4"/>
      <c r="B6" s="5" t="s">
        <v>59</v>
      </c>
      <c r="C6" s="5" t="s">
        <v>60</v>
      </c>
      <c r="D6" s="5" t="s">
        <v>112</v>
      </c>
      <c r="E6" s="5" t="s">
        <v>61</v>
      </c>
    </row>
    <row r="7" spans="1:5" ht="12.75" customHeight="1" x14ac:dyDescent="0.2">
      <c r="A7" s="7"/>
      <c r="B7" s="66" t="s">
        <v>85</v>
      </c>
      <c r="C7" s="67">
        <v>3</v>
      </c>
      <c r="D7" s="69">
        <v>2236070</v>
      </c>
      <c r="E7" s="69">
        <v>1792222</v>
      </c>
    </row>
    <row r="8" spans="1:5" ht="12.75" customHeight="1" x14ac:dyDescent="0.2">
      <c r="A8" s="7"/>
      <c r="B8" s="66" t="s">
        <v>19</v>
      </c>
      <c r="C8" s="67">
        <v>3</v>
      </c>
      <c r="D8" s="69">
        <v>-1005660</v>
      </c>
      <c r="E8" s="69">
        <v>-623280</v>
      </c>
    </row>
    <row r="9" spans="1:5" ht="23.25" customHeight="1" x14ac:dyDescent="0.2">
      <c r="A9" s="7"/>
      <c r="B9" s="66" t="s">
        <v>86</v>
      </c>
      <c r="C9" s="67">
        <v>3</v>
      </c>
      <c r="D9" s="69">
        <v>108060</v>
      </c>
      <c r="E9" s="69">
        <v>295990</v>
      </c>
    </row>
    <row r="10" spans="1:5" s="11" customFormat="1" ht="18.75" customHeight="1" x14ac:dyDescent="0.3">
      <c r="A10" s="2"/>
      <c r="B10" s="8" t="s">
        <v>87</v>
      </c>
      <c r="C10" s="9"/>
      <c r="D10" s="10">
        <v>1338470</v>
      </c>
      <c r="E10" s="10">
        <v>1464932</v>
      </c>
    </row>
    <row r="11" spans="1:5" ht="23.25" customHeight="1" x14ac:dyDescent="0.2">
      <c r="A11" s="7"/>
      <c r="B11" s="66" t="s">
        <v>88</v>
      </c>
      <c r="C11" s="67"/>
      <c r="D11" s="68"/>
      <c r="E11" s="68"/>
    </row>
    <row r="12" spans="1:5" s="11" customFormat="1" ht="18.75" customHeight="1" x14ac:dyDescent="0.3">
      <c r="A12" s="2"/>
      <c r="B12" s="8" t="s">
        <v>89</v>
      </c>
      <c r="C12" s="9"/>
      <c r="D12" s="10">
        <v>1338470</v>
      </c>
      <c r="E12" s="10">
        <v>1464932</v>
      </c>
    </row>
    <row r="13" spans="1:5" ht="23.25" customHeight="1" x14ac:dyDescent="0.2">
      <c r="A13" s="7"/>
      <c r="B13" s="66" t="s">
        <v>90</v>
      </c>
      <c r="C13" s="67">
        <v>4</v>
      </c>
      <c r="D13" s="69">
        <v>-850855</v>
      </c>
      <c r="E13" s="69">
        <v>1962883</v>
      </c>
    </row>
    <row r="14" spans="1:5" ht="12.75" customHeight="1" x14ac:dyDescent="0.2">
      <c r="A14" s="7"/>
      <c r="B14" s="66" t="s">
        <v>91</v>
      </c>
      <c r="C14" s="67"/>
      <c r="D14" s="69">
        <v>47992</v>
      </c>
      <c r="E14" s="69">
        <v>3721</v>
      </c>
    </row>
    <row r="15" spans="1:5" ht="12.75" customHeight="1" x14ac:dyDescent="0.2">
      <c r="A15" s="7"/>
      <c r="B15" s="66" t="s">
        <v>92</v>
      </c>
      <c r="C15" s="67">
        <v>5</v>
      </c>
      <c r="D15" s="69">
        <v>872245</v>
      </c>
      <c r="E15" s="69">
        <v>639981</v>
      </c>
    </row>
    <row r="16" spans="1:5" ht="12.75" customHeight="1" x14ac:dyDescent="0.2">
      <c r="A16" s="7"/>
      <c r="B16" s="66" t="s">
        <v>93</v>
      </c>
      <c r="C16" s="67">
        <v>5</v>
      </c>
      <c r="D16" s="69">
        <v>-140763</v>
      </c>
      <c r="E16" s="69">
        <v>-97510</v>
      </c>
    </row>
    <row r="17" spans="1:7" ht="12.75" customHeight="1" x14ac:dyDescent="0.2">
      <c r="A17" s="7"/>
      <c r="B17" s="66" t="s">
        <v>94</v>
      </c>
      <c r="C17" s="67"/>
      <c r="D17" s="69">
        <v>87890</v>
      </c>
      <c r="E17" s="69">
        <v>297905</v>
      </c>
    </row>
    <row r="18" spans="1:7" ht="23.25" customHeight="1" x14ac:dyDescent="0.2">
      <c r="A18" s="7"/>
      <c r="B18" s="66" t="s">
        <v>95</v>
      </c>
      <c r="C18" s="67"/>
      <c r="D18" s="69">
        <v>28444</v>
      </c>
      <c r="E18" s="71">
        <v>-27525</v>
      </c>
    </row>
    <row r="19" spans="1:7" ht="12.75" customHeight="1" x14ac:dyDescent="0.2">
      <c r="A19" s="7"/>
      <c r="B19" s="66" t="s">
        <v>96</v>
      </c>
      <c r="C19" s="67"/>
      <c r="D19" s="69">
        <v>71</v>
      </c>
      <c r="E19" s="71">
        <v>17092</v>
      </c>
    </row>
    <row r="20" spans="1:7" s="11" customFormat="1" ht="36" customHeight="1" x14ac:dyDescent="0.3">
      <c r="A20" s="2"/>
      <c r="B20" s="8" t="s">
        <v>97</v>
      </c>
      <c r="C20" s="9"/>
      <c r="D20" s="10">
        <v>45024</v>
      </c>
      <c r="E20" s="10">
        <v>2796547</v>
      </c>
    </row>
    <row r="21" spans="1:7" s="11" customFormat="1" ht="18.75" customHeight="1" x14ac:dyDescent="0.3">
      <c r="A21" s="2"/>
      <c r="B21" s="8" t="s">
        <v>98</v>
      </c>
      <c r="C21" s="9"/>
      <c r="D21" s="10">
        <v>1383494</v>
      </c>
      <c r="E21" s="10">
        <v>4261479</v>
      </c>
      <c r="G21" s="12"/>
    </row>
    <row r="22" spans="1:7" ht="12.75" customHeight="1" x14ac:dyDescent="0.2">
      <c r="A22" s="7"/>
      <c r="B22" s="66" t="s">
        <v>99</v>
      </c>
      <c r="C22" s="67">
        <v>6</v>
      </c>
      <c r="D22" s="69">
        <v>-1280772</v>
      </c>
      <c r="E22" s="69">
        <v>-1041738</v>
      </c>
    </row>
    <row r="23" spans="1:7" s="11" customFormat="1" ht="18.75" customHeight="1" x14ac:dyDescent="0.3">
      <c r="A23" s="2"/>
      <c r="B23" s="8" t="s">
        <v>100</v>
      </c>
      <c r="C23" s="9"/>
      <c r="D23" s="10">
        <v>102722</v>
      </c>
      <c r="E23" s="10">
        <v>3219741</v>
      </c>
    </row>
    <row r="24" spans="1:7" ht="12.75" customHeight="1" x14ac:dyDescent="0.2">
      <c r="A24" s="7"/>
      <c r="B24" s="66" t="s">
        <v>101</v>
      </c>
      <c r="C24" s="67"/>
      <c r="D24" s="68"/>
      <c r="E24" s="68"/>
    </row>
    <row r="25" spans="1:7" s="11" customFormat="1" ht="36" customHeight="1" x14ac:dyDescent="0.3">
      <c r="A25" s="2"/>
      <c r="B25" s="8" t="s">
        <v>102</v>
      </c>
      <c r="C25" s="9"/>
      <c r="D25" s="10">
        <v>102722</v>
      </c>
      <c r="E25" s="10">
        <v>3219741</v>
      </c>
    </row>
    <row r="26" spans="1:7" ht="12.75" customHeight="1" x14ac:dyDescent="0.2">
      <c r="A26" s="7"/>
      <c r="B26" s="66" t="s">
        <v>103</v>
      </c>
      <c r="C26" s="67"/>
      <c r="D26" s="68"/>
      <c r="E26" s="68"/>
    </row>
    <row r="27" spans="1:7" ht="11.25" customHeight="1" x14ac:dyDescent="0.2"/>
    <row r="28" spans="1:7" ht="11.25" customHeight="1" x14ac:dyDescent="0.2">
      <c r="B28" s="29" t="s">
        <v>114</v>
      </c>
    </row>
    <row r="29" spans="1:7" ht="11.25" customHeight="1" x14ac:dyDescent="0.2"/>
    <row r="30" spans="1:7" ht="11.25" customHeight="1" x14ac:dyDescent="0.2">
      <c r="B30" s="29" t="s">
        <v>83</v>
      </c>
    </row>
    <row r="31" spans="1:7" ht="11.25" customHeight="1" x14ac:dyDescent="0.2"/>
    <row r="32" spans="1:7" ht="11.25" customHeight="1" x14ac:dyDescent="0.2">
      <c r="B32" s="29" t="s">
        <v>84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opLeftCell="A58" zoomScaleNormal="100" workbookViewId="0">
      <selection activeCell="F80" sqref="F80"/>
    </sheetView>
  </sheetViews>
  <sheetFormatPr defaultRowHeight="12.75" x14ac:dyDescent="0.2"/>
  <cols>
    <col min="1" max="1" width="55.1640625" style="86" customWidth="1"/>
    <col min="2" max="2" width="9.33203125" style="29"/>
    <col min="3" max="3" width="27.83203125" style="29" customWidth="1"/>
    <col min="4" max="4" width="5.83203125" style="29" hidden="1" customWidth="1"/>
    <col min="5" max="5" width="31.33203125" style="29" customWidth="1"/>
    <col min="9" max="9" width="11.33203125" customWidth="1"/>
    <col min="10" max="11" width="15.1640625" customWidth="1"/>
  </cols>
  <sheetData>
    <row r="1" spans="1:5" ht="15" x14ac:dyDescent="0.25">
      <c r="A1" s="72" t="s">
        <v>0</v>
      </c>
      <c r="B1" s="19"/>
      <c r="C1" s="19"/>
      <c r="D1" s="19"/>
      <c r="E1" s="19"/>
    </row>
    <row r="2" spans="1:5" ht="15" x14ac:dyDescent="0.25">
      <c r="A2" s="72"/>
      <c r="B2" s="20"/>
      <c r="C2" s="20"/>
      <c r="D2" s="20"/>
      <c r="E2" s="20"/>
    </row>
    <row r="3" spans="1:5" ht="15" x14ac:dyDescent="0.25">
      <c r="A3" s="72" t="s">
        <v>1</v>
      </c>
      <c r="B3" s="20"/>
      <c r="C3" s="20"/>
      <c r="D3" s="20"/>
      <c r="E3" s="20"/>
    </row>
    <row r="4" spans="1:5" ht="15" x14ac:dyDescent="0.25">
      <c r="A4" s="72" t="s">
        <v>116</v>
      </c>
      <c r="B4" s="20"/>
      <c r="C4" s="20"/>
      <c r="D4" s="20"/>
      <c r="E4" s="20"/>
    </row>
    <row r="5" spans="1:5" ht="15" x14ac:dyDescent="0.25">
      <c r="A5" s="73" t="s">
        <v>2</v>
      </c>
      <c r="B5" s="20"/>
      <c r="C5" s="20"/>
      <c r="D5" s="20"/>
      <c r="E5" s="20"/>
    </row>
    <row r="6" spans="1:5" ht="15" x14ac:dyDescent="0.25">
      <c r="A6" s="74"/>
      <c r="B6" s="20"/>
      <c r="C6" s="20"/>
      <c r="D6" s="20"/>
      <c r="E6" s="20"/>
    </row>
    <row r="7" spans="1:5" ht="23.25" customHeight="1" x14ac:dyDescent="0.2">
      <c r="A7" s="75"/>
      <c r="B7" s="21" t="s">
        <v>3</v>
      </c>
      <c r="C7" s="21" t="s">
        <v>4</v>
      </c>
      <c r="D7" s="21"/>
      <c r="E7" s="21" t="s">
        <v>4</v>
      </c>
    </row>
    <row r="8" spans="1:5" ht="17.25" customHeight="1" x14ac:dyDescent="0.2">
      <c r="A8" s="75"/>
      <c r="B8" s="21" t="s">
        <v>5</v>
      </c>
      <c r="C8" s="21" t="s">
        <v>6</v>
      </c>
      <c r="D8" s="21"/>
      <c r="E8" s="21" t="s">
        <v>7</v>
      </c>
    </row>
    <row r="9" spans="1:5" ht="15" x14ac:dyDescent="0.25">
      <c r="A9" s="75"/>
      <c r="B9" s="22"/>
      <c r="C9" s="21" t="s">
        <v>8</v>
      </c>
      <c r="D9" s="21"/>
      <c r="E9" s="21" t="s">
        <v>8</v>
      </c>
    </row>
    <row r="10" spans="1:5" ht="15" x14ac:dyDescent="0.25">
      <c r="A10" s="75"/>
      <c r="B10" s="22"/>
      <c r="C10" s="21" t="s">
        <v>115</v>
      </c>
      <c r="D10" s="21"/>
      <c r="E10" s="21" t="s">
        <v>56</v>
      </c>
    </row>
    <row r="11" spans="1:5" ht="55.5" customHeight="1" x14ac:dyDescent="0.2">
      <c r="A11" s="76" t="s">
        <v>9</v>
      </c>
      <c r="B11" s="23"/>
      <c r="C11" s="24"/>
      <c r="D11" s="24"/>
      <c r="E11" s="24"/>
    </row>
    <row r="12" spans="1:5" ht="30" customHeight="1" x14ac:dyDescent="0.2">
      <c r="A12" s="77" t="s">
        <v>10</v>
      </c>
      <c r="B12" s="25"/>
      <c r="C12" s="26">
        <f>'F2'!D25</f>
        <v>102722</v>
      </c>
      <c r="D12" s="27"/>
      <c r="E12" s="26">
        <v>3219741</v>
      </c>
    </row>
    <row r="13" spans="1:5" x14ac:dyDescent="0.2">
      <c r="A13" s="77" t="s">
        <v>11</v>
      </c>
      <c r="B13" s="25"/>
      <c r="C13" s="27"/>
      <c r="D13" s="27"/>
      <c r="E13" s="27"/>
    </row>
    <row r="14" spans="1:5" ht="60.75" customHeight="1" x14ac:dyDescent="0.2">
      <c r="A14" s="77" t="s">
        <v>12</v>
      </c>
      <c r="B14" s="28"/>
      <c r="C14" s="26">
        <f>-'F2'!D18</f>
        <v>-28444</v>
      </c>
      <c r="D14" s="27"/>
      <c r="E14" s="26">
        <v>27525</v>
      </c>
    </row>
    <row r="15" spans="1:5" ht="58.5" customHeight="1" x14ac:dyDescent="0.2">
      <c r="A15" s="77" t="s">
        <v>13</v>
      </c>
      <c r="B15" s="28"/>
      <c r="C15" s="26"/>
      <c r="D15" s="27"/>
    </row>
    <row r="16" spans="1:5" ht="41.25" customHeight="1" x14ac:dyDescent="0.2">
      <c r="A16" s="77" t="s">
        <v>14</v>
      </c>
      <c r="B16" s="28"/>
      <c r="C16" s="26">
        <f>-'F2'!D19</f>
        <v>-71</v>
      </c>
      <c r="D16" s="27"/>
      <c r="E16" s="26">
        <v>-17092</v>
      </c>
    </row>
    <row r="17" spans="1:5" ht="88.5" customHeight="1" x14ac:dyDescent="0.2">
      <c r="A17" s="77" t="s">
        <v>15</v>
      </c>
      <c r="B17" s="28"/>
      <c r="C17" s="26">
        <f>-'F2'!D13</f>
        <v>850855</v>
      </c>
      <c r="D17" s="27"/>
      <c r="E17" s="30">
        <v>-1962883</v>
      </c>
    </row>
    <row r="18" spans="1:5" ht="63.75" customHeight="1" x14ac:dyDescent="0.2">
      <c r="A18" s="77" t="s">
        <v>16</v>
      </c>
      <c r="B18" s="28"/>
      <c r="C18" s="26">
        <f>-'F2'!D14</f>
        <v>-47992</v>
      </c>
      <c r="D18" s="27"/>
      <c r="E18" s="26">
        <v>-3721</v>
      </c>
    </row>
    <row r="19" spans="1:5" x14ac:dyDescent="0.2">
      <c r="A19" s="77" t="s">
        <v>17</v>
      </c>
      <c r="B19" s="28"/>
      <c r="C19" s="26">
        <v>18233</v>
      </c>
      <c r="D19" s="27"/>
      <c r="E19" s="26">
        <v>17162</v>
      </c>
    </row>
    <row r="20" spans="1:5" x14ac:dyDescent="0.2">
      <c r="A20" s="77" t="s">
        <v>18</v>
      </c>
      <c r="B20" s="28"/>
      <c r="C20" s="26">
        <f>-('F2'!D7+'F2'!D9)</f>
        <v>-2344130</v>
      </c>
      <c r="D20" s="27"/>
      <c r="E20" s="26">
        <v>-2088212</v>
      </c>
    </row>
    <row r="21" spans="1:5" ht="37.5" customHeight="1" x14ac:dyDescent="0.2">
      <c r="A21" s="77" t="s">
        <v>19</v>
      </c>
      <c r="B21" s="28"/>
      <c r="C21" s="26">
        <f>-'F2'!D8</f>
        <v>1005660</v>
      </c>
      <c r="D21" s="27"/>
      <c r="E21" s="31">
        <v>623280</v>
      </c>
    </row>
    <row r="22" spans="1:5" ht="13.5" thickBot="1" x14ac:dyDescent="0.25">
      <c r="A22" s="78"/>
      <c r="B22" s="33"/>
      <c r="C22" s="34"/>
      <c r="D22" s="35"/>
      <c r="E22" s="34"/>
    </row>
    <row r="23" spans="1:5" ht="59.25" customHeight="1" x14ac:dyDescent="0.2">
      <c r="A23" s="77" t="s">
        <v>20</v>
      </c>
      <c r="B23" s="25"/>
      <c r="C23" s="26">
        <f>C12+C14+C17+C18+C19+C20+C21+C16</f>
        <v>-443167</v>
      </c>
      <c r="D23" s="26">
        <f>D12+D14+D16+D17+D18+D19+D21</f>
        <v>0</v>
      </c>
      <c r="E23" s="26">
        <v>-184200</v>
      </c>
    </row>
    <row r="24" spans="1:5" x14ac:dyDescent="0.2">
      <c r="A24" s="77"/>
      <c r="B24" s="36"/>
      <c r="C24" s="24"/>
      <c r="D24" s="27"/>
      <c r="E24" s="24"/>
    </row>
    <row r="25" spans="1:5" ht="37.5" customHeight="1" x14ac:dyDescent="0.2">
      <c r="A25" s="77" t="s">
        <v>21</v>
      </c>
      <c r="B25" s="23"/>
      <c r="C25" s="24"/>
      <c r="D25" s="27"/>
      <c r="E25" s="24"/>
    </row>
    <row r="26" spans="1:5" ht="43.5" customHeight="1" x14ac:dyDescent="0.25">
      <c r="A26" s="77" t="s">
        <v>22</v>
      </c>
      <c r="B26" s="36"/>
      <c r="C26" s="24"/>
      <c r="D26" s="27"/>
      <c r="E26" s="37"/>
    </row>
    <row r="27" spans="1:5" ht="30.75" customHeight="1" x14ac:dyDescent="0.25">
      <c r="A27" s="77" t="s">
        <v>23</v>
      </c>
      <c r="B27" s="38"/>
      <c r="C27" s="37">
        <f>-'F1'!F12</f>
        <v>-148151</v>
      </c>
      <c r="D27" s="27"/>
      <c r="E27" s="30">
        <v>5209274</v>
      </c>
    </row>
    <row r="28" spans="1:5" ht="23.25" customHeight="1" x14ac:dyDescent="0.25">
      <c r="A28" s="77" t="s">
        <v>24</v>
      </c>
      <c r="B28" s="38"/>
      <c r="C28" s="24"/>
      <c r="D28" s="27"/>
      <c r="E28" s="37"/>
    </row>
    <row r="29" spans="1:5" ht="36.75" customHeight="1" x14ac:dyDescent="0.25">
      <c r="A29" s="77" t="s">
        <v>25</v>
      </c>
      <c r="B29" s="23"/>
      <c r="C29" s="37">
        <f>-('F1'!F10+'F1'!F115+18418)</f>
        <v>429612</v>
      </c>
      <c r="D29" s="27"/>
      <c r="E29" s="37">
        <v>-4013236</v>
      </c>
    </row>
    <row r="30" spans="1:5" ht="15" x14ac:dyDescent="0.25">
      <c r="A30" s="77" t="s">
        <v>26</v>
      </c>
      <c r="B30" s="23"/>
      <c r="C30" s="37">
        <f>-'F1'!F16</f>
        <v>-637749</v>
      </c>
      <c r="D30" s="27"/>
      <c r="E30" s="30">
        <v>490160</v>
      </c>
    </row>
    <row r="31" spans="1:5" ht="42.75" customHeight="1" x14ac:dyDescent="0.25">
      <c r="A31" s="77" t="s">
        <v>27</v>
      </c>
      <c r="B31" s="23"/>
      <c r="C31" s="24"/>
      <c r="D31" s="27"/>
      <c r="E31" s="37"/>
    </row>
    <row r="32" spans="1:5" ht="22.5" customHeight="1" x14ac:dyDescent="0.25">
      <c r="A32" s="77" t="s">
        <v>28</v>
      </c>
      <c r="B32" s="23"/>
      <c r="C32" s="37">
        <f>'F1'!F20</f>
        <v>-296809</v>
      </c>
      <c r="D32" s="27"/>
      <c r="E32" s="39">
        <v>-2268415</v>
      </c>
    </row>
    <row r="33" spans="1:5" ht="15.75" thickBot="1" x14ac:dyDescent="0.3">
      <c r="A33" s="78" t="s">
        <v>29</v>
      </c>
      <c r="B33" s="40"/>
      <c r="C33" s="41">
        <f>'F1'!F23</f>
        <v>-86035</v>
      </c>
      <c r="D33" s="35"/>
      <c r="E33" s="42">
        <v>27658</v>
      </c>
    </row>
    <row r="34" spans="1:5" x14ac:dyDescent="0.2">
      <c r="A34" s="77"/>
      <c r="B34" s="23"/>
      <c r="C34" s="27"/>
      <c r="D34" s="27"/>
      <c r="E34" s="26"/>
    </row>
    <row r="35" spans="1:5" ht="43.5" customHeight="1" x14ac:dyDescent="0.2">
      <c r="A35" s="77" t="s">
        <v>30</v>
      </c>
      <c r="B35" s="23"/>
      <c r="C35" s="26">
        <f>C23+C27+C29+C30+C32+C33</f>
        <v>-1182299</v>
      </c>
      <c r="D35" s="26">
        <f>D23+D27+D29+D30+D32+D33</f>
        <v>0</v>
      </c>
      <c r="E35" s="26">
        <v>-738759</v>
      </c>
    </row>
    <row r="36" spans="1:5" ht="29.25" customHeight="1" x14ac:dyDescent="0.2">
      <c r="A36" s="79" t="s">
        <v>31</v>
      </c>
      <c r="B36" s="43"/>
      <c r="C36" s="44">
        <v>-1409</v>
      </c>
      <c r="D36" s="45"/>
      <c r="E36" s="44">
        <v>-2637</v>
      </c>
    </row>
    <row r="37" spans="1:5" ht="27.75" customHeight="1" x14ac:dyDescent="0.2">
      <c r="A37" s="77" t="s">
        <v>32</v>
      </c>
      <c r="B37" s="23"/>
      <c r="C37" s="26">
        <f>110114+1850690</f>
        <v>1960804</v>
      </c>
      <c r="D37" s="27"/>
      <c r="E37" s="31">
        <v>2039185</v>
      </c>
    </row>
    <row r="38" spans="1:5" ht="27.75" customHeight="1" thickBot="1" x14ac:dyDescent="0.3">
      <c r="A38" s="78" t="s">
        <v>33</v>
      </c>
      <c r="B38" s="46"/>
      <c r="C38" s="41">
        <f>-73208-935625</f>
        <v>-1008833</v>
      </c>
      <c r="D38" s="46"/>
      <c r="E38" s="47">
        <v>-612119</v>
      </c>
    </row>
    <row r="39" spans="1:5" x14ac:dyDescent="0.2">
      <c r="A39" s="80"/>
      <c r="B39" s="38"/>
      <c r="C39" s="27"/>
      <c r="D39" s="27"/>
      <c r="E39" s="27"/>
    </row>
    <row r="40" spans="1:5" ht="40.5" customHeight="1" thickBot="1" x14ac:dyDescent="0.25">
      <c r="A40" s="78" t="s">
        <v>34</v>
      </c>
      <c r="B40" s="48"/>
      <c r="C40" s="34">
        <f>C35+C36+C37+C38</f>
        <v>-231737</v>
      </c>
      <c r="D40" s="34">
        <f>D35+D36+D37+D38</f>
        <v>0</v>
      </c>
      <c r="E40" s="34">
        <v>685670</v>
      </c>
    </row>
    <row r="41" spans="1:5" x14ac:dyDescent="0.2">
      <c r="A41" s="77"/>
      <c r="B41" s="38"/>
      <c r="C41" s="27"/>
      <c r="D41" s="27"/>
      <c r="E41" s="31"/>
    </row>
    <row r="42" spans="1:5" ht="42" customHeight="1" x14ac:dyDescent="0.2">
      <c r="A42" s="80" t="s">
        <v>35</v>
      </c>
      <c r="B42" s="38"/>
      <c r="C42" s="27"/>
      <c r="D42" s="27"/>
      <c r="E42" s="31"/>
    </row>
    <row r="43" spans="1:5" ht="36" customHeight="1" x14ac:dyDescent="0.2">
      <c r="A43" s="77" t="s">
        <v>36</v>
      </c>
      <c r="B43" s="38"/>
      <c r="C43" s="26">
        <f>-13910-14835</f>
        <v>-28745</v>
      </c>
      <c r="D43" s="27"/>
      <c r="E43" s="26">
        <v>-7175</v>
      </c>
    </row>
    <row r="44" spans="1:5" ht="19.5" customHeight="1" x14ac:dyDescent="0.2">
      <c r="A44" s="77" t="s">
        <v>37</v>
      </c>
      <c r="B44" s="38"/>
      <c r="C44" s="31">
        <v>114</v>
      </c>
      <c r="D44" s="27"/>
      <c r="E44" s="31">
        <v>18370</v>
      </c>
    </row>
    <row r="45" spans="1:5" ht="43.5" customHeight="1" thickBot="1" x14ac:dyDescent="0.25">
      <c r="A45" s="78" t="s">
        <v>38</v>
      </c>
      <c r="B45" s="48"/>
      <c r="C45" s="34"/>
      <c r="D45" s="35"/>
      <c r="E45" s="32"/>
    </row>
    <row r="46" spans="1:5" x14ac:dyDescent="0.2">
      <c r="A46" s="77"/>
      <c r="B46" s="38"/>
      <c r="C46" s="27"/>
      <c r="D46" s="27"/>
      <c r="E46" s="30"/>
    </row>
    <row r="47" spans="1:5" ht="39.75" customHeight="1" thickBot="1" x14ac:dyDescent="0.25">
      <c r="A47" s="78" t="s">
        <v>39</v>
      </c>
      <c r="B47" s="48"/>
      <c r="C47" s="34">
        <f>C43+C44</f>
        <v>-28631</v>
      </c>
      <c r="D47" s="34"/>
      <c r="E47" s="34">
        <v>11195</v>
      </c>
    </row>
    <row r="48" spans="1:5" ht="33" customHeight="1" x14ac:dyDescent="0.2">
      <c r="A48" s="76" t="s">
        <v>40</v>
      </c>
      <c r="B48" s="24"/>
      <c r="C48" s="24"/>
      <c r="D48" s="24"/>
      <c r="E48" s="24"/>
    </row>
    <row r="49" spans="1:10" ht="22.5" customHeight="1" thickBot="1" x14ac:dyDescent="0.25">
      <c r="A49" s="81" t="s">
        <v>41</v>
      </c>
      <c r="B49" s="50"/>
      <c r="C49" s="51"/>
      <c r="D49" s="49"/>
      <c r="E49" s="52"/>
    </row>
    <row r="50" spans="1:10" ht="25.5" customHeight="1" thickBot="1" x14ac:dyDescent="0.25">
      <c r="A50" s="82" t="s">
        <v>42</v>
      </c>
      <c r="B50" s="53"/>
      <c r="C50" s="54">
        <f>-1000000</f>
        <v>-1000000</v>
      </c>
      <c r="D50" s="53"/>
      <c r="E50" s="32">
        <v>-631728</v>
      </c>
      <c r="J50" s="13"/>
    </row>
    <row r="51" spans="1:10" ht="28.5" customHeight="1" x14ac:dyDescent="0.2">
      <c r="A51" s="77" t="s">
        <v>43</v>
      </c>
      <c r="B51" s="24"/>
      <c r="C51" s="30">
        <f>C49+C50</f>
        <v>-1000000</v>
      </c>
      <c r="D51" s="30"/>
      <c r="E51" s="30">
        <v>-631728</v>
      </c>
    </row>
    <row r="52" spans="1:10" ht="15" customHeight="1" thickBot="1" x14ac:dyDescent="0.25">
      <c r="A52" s="78" t="s">
        <v>44</v>
      </c>
      <c r="B52" s="32"/>
      <c r="C52" s="32"/>
      <c r="D52" s="32"/>
      <c r="E52" s="32"/>
    </row>
    <row r="53" spans="1:10" x14ac:dyDescent="0.2">
      <c r="A53" s="76"/>
      <c r="B53" s="24"/>
      <c r="C53" s="24"/>
      <c r="D53" s="24"/>
      <c r="E53" s="24"/>
    </row>
    <row r="54" spans="1:10" ht="31.5" customHeight="1" thickBot="1" x14ac:dyDescent="0.25">
      <c r="A54" s="83" t="s">
        <v>45</v>
      </c>
      <c r="B54" s="33"/>
      <c r="C54" s="32">
        <v>-22261</v>
      </c>
      <c r="D54" s="35"/>
      <c r="E54" s="34">
        <v>1628</v>
      </c>
    </row>
    <row r="55" spans="1:10" ht="27" customHeight="1" x14ac:dyDescent="0.2">
      <c r="A55" s="84"/>
      <c r="B55" s="28"/>
      <c r="C55" s="24"/>
      <c r="D55" s="24"/>
      <c r="E55" s="24"/>
    </row>
    <row r="56" spans="1:10" ht="28.5" customHeight="1" x14ac:dyDescent="0.2">
      <c r="A56" s="77" t="s">
        <v>46</v>
      </c>
      <c r="B56" s="26"/>
      <c r="C56" s="26">
        <f>C40+C47+C51+C54</f>
        <v>-1282629</v>
      </c>
      <c r="D56" s="26"/>
      <c r="E56" s="26">
        <v>66765</v>
      </c>
      <c r="I56" s="1"/>
    </row>
    <row r="57" spans="1:10" x14ac:dyDescent="0.2">
      <c r="A57" s="77"/>
      <c r="B57" s="28"/>
      <c r="C57" s="26"/>
      <c r="D57" s="27"/>
      <c r="E57" s="31"/>
    </row>
    <row r="58" spans="1:10" ht="24" customHeight="1" x14ac:dyDescent="0.2">
      <c r="A58" s="77" t="s">
        <v>47</v>
      </c>
      <c r="B58" s="55"/>
      <c r="C58" s="31"/>
      <c r="D58" s="56"/>
      <c r="E58" s="24"/>
      <c r="I58" s="1"/>
    </row>
    <row r="59" spans="1:10" ht="29.25" customHeight="1" thickBot="1" x14ac:dyDescent="0.25">
      <c r="A59" s="78" t="s">
        <v>48</v>
      </c>
      <c r="B59" s="57"/>
      <c r="C59" s="34">
        <f>'F1'!E8</f>
        <v>1694422.2919300001</v>
      </c>
      <c r="D59" s="58"/>
      <c r="E59" s="34">
        <v>613767</v>
      </c>
    </row>
    <row r="60" spans="1:10" x14ac:dyDescent="0.2">
      <c r="A60" s="77"/>
      <c r="B60" s="28"/>
      <c r="C60" s="24"/>
      <c r="D60" s="27"/>
      <c r="E60" s="59"/>
    </row>
    <row r="61" spans="1:10" ht="36" customHeight="1" x14ac:dyDescent="0.2">
      <c r="A61" s="77" t="s">
        <v>47</v>
      </c>
      <c r="B61" s="55"/>
      <c r="C61" s="31"/>
      <c r="D61" s="27"/>
      <c r="E61" s="31"/>
    </row>
    <row r="62" spans="1:10" ht="28.5" customHeight="1" thickBot="1" x14ac:dyDescent="0.25">
      <c r="A62" s="85" t="s">
        <v>49</v>
      </c>
      <c r="B62" s="60"/>
      <c r="C62" s="61">
        <f>'F1'!D8</f>
        <v>411793</v>
      </c>
      <c r="D62" s="62"/>
      <c r="E62" s="61">
        <v>680532</v>
      </c>
      <c r="I62" s="13"/>
    </row>
    <row r="63" spans="1:10" ht="15.75" thickTop="1" x14ac:dyDescent="0.25">
      <c r="A63" s="74"/>
      <c r="B63" s="20"/>
      <c r="C63" s="20"/>
      <c r="D63" s="20"/>
      <c r="E63" s="20"/>
    </row>
    <row r="64" spans="1:10" ht="15" x14ac:dyDescent="0.25">
      <c r="A64" s="72"/>
      <c r="B64" s="20"/>
      <c r="C64" s="37"/>
      <c r="D64" s="20"/>
      <c r="E64" s="20"/>
    </row>
    <row r="65" spans="1:5" ht="15" x14ac:dyDescent="0.25">
      <c r="A65" s="72" t="s">
        <v>50</v>
      </c>
      <c r="B65" s="20"/>
      <c r="C65" s="20"/>
      <c r="D65" s="20"/>
      <c r="E65" s="20"/>
    </row>
    <row r="66" spans="1:5" ht="15" x14ac:dyDescent="0.25">
      <c r="A66" s="74"/>
      <c r="B66" s="20"/>
      <c r="C66" s="20"/>
      <c r="D66" s="20"/>
      <c r="E66" s="20"/>
    </row>
    <row r="67" spans="1:5" ht="15" x14ac:dyDescent="0.25">
      <c r="A67" s="74"/>
      <c r="B67" s="20"/>
      <c r="C67" s="20"/>
      <c r="D67" s="20"/>
      <c r="E67" s="20"/>
    </row>
    <row r="68" spans="1:5" ht="15" x14ac:dyDescent="0.25">
      <c r="A68" s="74" t="s">
        <v>51</v>
      </c>
      <c r="B68" s="64" t="s">
        <v>51</v>
      </c>
      <c r="C68" s="20"/>
      <c r="D68" s="20"/>
      <c r="E68" s="20"/>
    </row>
    <row r="69" spans="1:5" ht="15" x14ac:dyDescent="0.25">
      <c r="A69" s="72" t="s">
        <v>123</v>
      </c>
      <c r="B69" s="63" t="s">
        <v>52</v>
      </c>
      <c r="C69" s="20"/>
      <c r="D69" s="20"/>
      <c r="E69" s="20"/>
    </row>
    <row r="70" spans="1:5" ht="15" x14ac:dyDescent="0.25">
      <c r="A70" s="72" t="s">
        <v>53</v>
      </c>
      <c r="B70" s="63" t="s">
        <v>54</v>
      </c>
      <c r="C70" s="20"/>
      <c r="D70" s="20"/>
      <c r="E70" s="20"/>
    </row>
    <row r="71" spans="1:5" ht="15" x14ac:dyDescent="0.25">
      <c r="A71" s="74"/>
      <c r="B71" s="20"/>
      <c r="C71" s="20"/>
      <c r="D71" s="20"/>
      <c r="E71" s="20"/>
    </row>
    <row r="72" spans="1:5" ht="15" x14ac:dyDescent="0.25">
      <c r="A72" s="72" t="s">
        <v>117</v>
      </c>
      <c r="B72" s="63"/>
      <c r="C72" s="20"/>
      <c r="D72" s="20"/>
      <c r="E72" s="20"/>
    </row>
    <row r="73" spans="1:5" ht="15" x14ac:dyDescent="0.25">
      <c r="A73" s="72" t="s">
        <v>55</v>
      </c>
      <c r="B73" s="63"/>
      <c r="C73" s="20"/>
      <c r="D73" s="20"/>
      <c r="E73" s="20"/>
    </row>
  </sheetData>
  <pageMargins left="0.7" right="0.7" top="0.75" bottom="0.75" header="0.3" footer="0.3"/>
  <pageSetup paperSize="9" scale="81" orientation="portrait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661E-479B-4C2A-85F0-4052761D4FB4}">
  <sheetPr>
    <outlinePr summaryBelow="0" summaryRight="0"/>
    <pageSetUpPr autoPageBreaks="0" fitToPage="1"/>
  </sheetPr>
  <dimension ref="A1:F26"/>
  <sheetViews>
    <sheetView tabSelected="1" workbookViewId="0">
      <selection activeCell="E23" sqref="E23"/>
    </sheetView>
  </sheetViews>
  <sheetFormatPr defaultColWidth="9.83203125" defaultRowHeight="11.25" x14ac:dyDescent="0.2"/>
  <cols>
    <col min="1" max="1" width="4.33203125" customWidth="1"/>
    <col min="2" max="2" width="65.33203125" style="29" customWidth="1"/>
    <col min="3" max="6" width="28.5" style="29" customWidth="1"/>
    <col min="7" max="7" width="10.5" customWidth="1"/>
  </cols>
  <sheetData>
    <row r="1" spans="1:6" ht="18.75" customHeight="1" x14ac:dyDescent="0.2">
      <c r="B1" s="2" t="s">
        <v>57</v>
      </c>
    </row>
    <row r="2" spans="1:6" ht="11.25" customHeight="1" x14ac:dyDescent="0.2"/>
    <row r="3" spans="1:6" ht="73.5" customHeight="1" x14ac:dyDescent="0.2">
      <c r="B3" s="3" t="s">
        <v>118</v>
      </c>
    </row>
    <row r="4" spans="1:6" ht="11.25" customHeight="1" x14ac:dyDescent="0.2">
      <c r="B4" s="65" t="s">
        <v>58</v>
      </c>
    </row>
    <row r="5" spans="1:6" ht="12.75" customHeight="1" x14ac:dyDescent="0.2"/>
    <row r="6" spans="1:6" s="6" customFormat="1" ht="50.45" customHeight="1" x14ac:dyDescent="0.2">
      <c r="A6" s="4"/>
      <c r="B6" s="5" t="s">
        <v>59</v>
      </c>
      <c r="C6" s="5" t="s">
        <v>104</v>
      </c>
      <c r="D6" s="5" t="s">
        <v>79</v>
      </c>
      <c r="E6" s="5" t="s">
        <v>80</v>
      </c>
      <c r="F6" s="5" t="s">
        <v>81</v>
      </c>
    </row>
    <row r="7" spans="1:6" ht="12" customHeight="1" x14ac:dyDescent="0.2">
      <c r="A7" s="4"/>
      <c r="B7" s="87" t="s">
        <v>107</v>
      </c>
      <c r="C7" s="88">
        <v>20173830</v>
      </c>
      <c r="D7" s="88">
        <v>-1267</v>
      </c>
      <c r="E7" s="88">
        <v>666757</v>
      </c>
      <c r="F7" s="88">
        <v>20839320</v>
      </c>
    </row>
    <row r="8" spans="1:6" ht="23.25" customHeight="1" x14ac:dyDescent="0.2">
      <c r="A8" s="4"/>
      <c r="B8" s="89" t="s">
        <v>108</v>
      </c>
      <c r="C8" s="5"/>
      <c r="D8" s="5"/>
      <c r="E8" s="5"/>
      <c r="F8" s="90"/>
    </row>
    <row r="9" spans="1:6" ht="12" customHeight="1" x14ac:dyDescent="0.2">
      <c r="A9" s="4"/>
      <c r="B9" s="91" t="s">
        <v>110</v>
      </c>
      <c r="C9" s="5"/>
      <c r="D9" s="5"/>
      <c r="E9" s="94">
        <v>3219741</v>
      </c>
      <c r="F9" s="90">
        <v>3219741</v>
      </c>
    </row>
    <row r="10" spans="1:6" ht="36.75" customHeight="1" x14ac:dyDescent="0.2">
      <c r="A10" s="4"/>
      <c r="B10" s="14" t="s">
        <v>109</v>
      </c>
      <c r="C10" s="90"/>
      <c r="D10" s="5"/>
      <c r="E10" s="5"/>
      <c r="F10" s="90"/>
    </row>
    <row r="11" spans="1:6" ht="12" customHeight="1" x14ac:dyDescent="0.2">
      <c r="A11" s="4"/>
      <c r="B11" s="91" t="s">
        <v>105</v>
      </c>
      <c r="C11" s="90"/>
      <c r="D11" s="90"/>
      <c r="E11" s="90"/>
      <c r="F11" s="90"/>
    </row>
    <row r="12" spans="1:6" ht="12" customHeight="1" x14ac:dyDescent="0.2">
      <c r="A12" s="4"/>
      <c r="B12" s="15" t="s">
        <v>106</v>
      </c>
      <c r="C12" s="5"/>
      <c r="D12" s="5"/>
      <c r="E12" s="90">
        <v>-631728</v>
      </c>
      <c r="F12" s="90">
        <v>-631728</v>
      </c>
    </row>
    <row r="13" spans="1:6" ht="12" customHeight="1" x14ac:dyDescent="0.2">
      <c r="A13" s="4"/>
      <c r="B13" s="16" t="s">
        <v>111</v>
      </c>
      <c r="C13" s="88">
        <v>20173830</v>
      </c>
      <c r="D13" s="88">
        <v>-1267</v>
      </c>
      <c r="E13" s="88">
        <v>3254770</v>
      </c>
      <c r="F13" s="88">
        <v>23427333</v>
      </c>
    </row>
    <row r="14" spans="1:6" ht="11.25" customHeight="1" x14ac:dyDescent="0.2">
      <c r="B14" s="87" t="s">
        <v>119</v>
      </c>
      <c r="C14" s="88">
        <f>'F1'!E26</f>
        <v>20173830</v>
      </c>
      <c r="D14" s="88">
        <v>-1267</v>
      </c>
      <c r="E14" s="88">
        <f>'F1'!E28</f>
        <v>4036269</v>
      </c>
      <c r="F14" s="88">
        <f>'F1'!E29</f>
        <v>24208832</v>
      </c>
    </row>
    <row r="15" spans="1:6" ht="11.25" customHeight="1" x14ac:dyDescent="0.2">
      <c r="B15" s="17" t="s">
        <v>108</v>
      </c>
      <c r="C15" s="92"/>
      <c r="D15" s="92"/>
      <c r="E15" s="92"/>
      <c r="F15" s="92"/>
    </row>
    <row r="16" spans="1:6" ht="11.25" customHeight="1" x14ac:dyDescent="0.2">
      <c r="B16" s="15" t="s">
        <v>110</v>
      </c>
      <c r="C16" s="92"/>
      <c r="D16" s="92"/>
      <c r="E16" s="90">
        <f>'F2'!D25</f>
        <v>102722</v>
      </c>
      <c r="F16" s="90">
        <f>E16</f>
        <v>102722</v>
      </c>
    </row>
    <row r="17" spans="2:6" ht="11.25" customHeight="1" x14ac:dyDescent="0.2">
      <c r="B17" s="18" t="s">
        <v>109</v>
      </c>
      <c r="C17" s="92"/>
      <c r="D17" s="92"/>
      <c r="E17" s="92"/>
      <c r="F17" s="92"/>
    </row>
    <row r="18" spans="2:6" ht="11.25" customHeight="1" x14ac:dyDescent="0.2">
      <c r="B18" s="14" t="s">
        <v>105</v>
      </c>
      <c r="C18" s="92">
        <v>1003221</v>
      </c>
      <c r="D18" s="90"/>
      <c r="E18" s="93"/>
      <c r="F18" s="93">
        <f>C18</f>
        <v>1003221</v>
      </c>
    </row>
    <row r="19" spans="2:6" ht="11.25" customHeight="1" x14ac:dyDescent="0.2">
      <c r="B19" s="91" t="s">
        <v>106</v>
      </c>
      <c r="C19" s="92"/>
      <c r="D19" s="92"/>
      <c r="E19" s="92">
        <v>-1000000</v>
      </c>
      <c r="F19" s="92">
        <f>E19</f>
        <v>-1000000</v>
      </c>
    </row>
    <row r="20" spans="2:6" ht="11.25" customHeight="1" x14ac:dyDescent="0.2">
      <c r="B20" s="16" t="s">
        <v>120</v>
      </c>
      <c r="C20" s="88">
        <f>C14+C18</f>
        <v>21177051</v>
      </c>
      <c r="D20" s="88">
        <v>-1267</v>
      </c>
      <c r="E20" s="88">
        <f>E14+E16+E19+1</f>
        <v>3138992</v>
      </c>
      <c r="F20" s="88">
        <f>'F1'!D29</f>
        <v>24314776</v>
      </c>
    </row>
    <row r="22" spans="2:6" x14ac:dyDescent="0.2">
      <c r="B22" s="29" t="s">
        <v>124</v>
      </c>
    </row>
    <row r="23" spans="2:6" x14ac:dyDescent="0.2">
      <c r="E23" s="70"/>
      <c r="F23" s="70"/>
    </row>
    <row r="24" spans="2:6" x14ac:dyDescent="0.2">
      <c r="B24" s="29" t="s">
        <v>83</v>
      </c>
    </row>
    <row r="26" spans="2:6" x14ac:dyDescent="0.2">
      <c r="B26" s="29" t="s">
        <v>84</v>
      </c>
    </row>
  </sheetData>
  <pageMargins left="0.39370078740157483" right="0.39370078740157483" top="0.39370078740157483" bottom="0.39370078740157483" header="0" footer="0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Кымбат Тракпанова</cp:lastModifiedBy>
  <dcterms:created xsi:type="dcterms:W3CDTF">2020-11-12T03:59:48Z</dcterms:created>
  <dcterms:modified xsi:type="dcterms:W3CDTF">2022-10-20T04:51:19Z</dcterms:modified>
</cp:coreProperties>
</file>