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2"/>
  </bookViews>
  <sheets>
    <sheet name="F1" sheetId="5" r:id="rId1"/>
    <sheet name="F2" sheetId="6" r:id="rId2"/>
    <sheet name="ОДД" sheetId="4" r:id="rId3"/>
    <sheet name="ДвижениеКапитал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E22" i="6"/>
  <c r="D22"/>
  <c r="E19"/>
  <c r="D19"/>
  <c r="D20" s="1"/>
  <c r="E18"/>
  <c r="E17"/>
  <c r="D17"/>
  <c r="E16"/>
  <c r="D16"/>
  <c r="E15"/>
  <c r="D15"/>
  <c r="E14"/>
  <c r="D14"/>
  <c r="E13"/>
  <c r="D13"/>
  <c r="E12"/>
  <c r="E20" s="1"/>
  <c r="D12"/>
  <c r="E8"/>
  <c r="D8"/>
  <c r="E7"/>
  <c r="E9" s="1"/>
  <c r="E11" s="1"/>
  <c r="D7"/>
  <c r="D9" s="1"/>
  <c r="D11" s="1"/>
  <c r="E29" i="5"/>
  <c r="D29"/>
  <c r="E28"/>
  <c r="E30" s="1"/>
  <c r="D28"/>
  <c r="E27"/>
  <c r="D27"/>
  <c r="D30" s="1"/>
  <c r="E24"/>
  <c r="D24"/>
  <c r="E23"/>
  <c r="E25" s="1"/>
  <c r="E20"/>
  <c r="D20"/>
  <c r="D25" s="1"/>
  <c r="E16"/>
  <c r="D16"/>
  <c r="E15"/>
  <c r="D15"/>
  <c r="E14"/>
  <c r="D14"/>
  <c r="E13"/>
  <c r="D13"/>
  <c r="E12"/>
  <c r="D12"/>
  <c r="E11"/>
  <c r="D11"/>
  <c r="E10"/>
  <c r="D10"/>
  <c r="E8"/>
  <c r="E17" s="1"/>
  <c r="D8"/>
  <c r="D17" s="1"/>
  <c r="C19" i="4"/>
  <c r="E50"/>
  <c r="E38"/>
  <c r="E30"/>
  <c r="E26"/>
  <c r="D31" i="5" l="1"/>
  <c r="E31"/>
  <c r="E21" i="6"/>
  <c r="E23" s="1"/>
  <c r="E25" s="1"/>
  <c r="D21"/>
  <c r="D23" s="1"/>
  <c r="D25" s="1"/>
  <c r="C12" i="4"/>
  <c r="F10" i="3"/>
  <c r="F11"/>
  <c r="C13"/>
  <c r="D13"/>
  <c r="E42" i="4"/>
  <c r="E32"/>
  <c r="E20"/>
  <c r="C42"/>
  <c r="C47" l="1"/>
  <c r="C32"/>
  <c r="C20"/>
  <c r="E35"/>
  <c r="C35" l="1"/>
  <c r="F13" i="3" l="1"/>
  <c r="E13"/>
</calcChain>
</file>

<file path=xl/sharedStrings.xml><?xml version="1.0" encoding="utf-8"?>
<sst xmlns="http://schemas.openxmlformats.org/spreadsheetml/2006/main" count="172" uniqueCount="138">
  <si>
    <t>АО "BCC  INVEST" ДО АО "БЦК"</t>
  </si>
  <si>
    <t>(в тысячах казахстанских тенге)</t>
  </si>
  <si>
    <t>Статья</t>
  </si>
  <si>
    <t>Примечания</t>
  </si>
  <si>
    <t>АКТИВЫ:</t>
  </si>
  <si>
    <t xml:space="preserve">Денежные средства и их эквиваленты </t>
  </si>
  <si>
    <t>Финансовые активы, отражаемые по справедливой стоимости через прибыли или убытки</t>
  </si>
  <si>
    <t>Займы и средства в банках</t>
  </si>
  <si>
    <t>Инвестиции, имеющиеся в наличии для продажи</t>
  </si>
  <si>
    <t>Инвестиции, удерживаемые до погашения</t>
  </si>
  <si>
    <t>Основные средства и нематериальные активы</t>
  </si>
  <si>
    <t>Требования по текущему налогу на прибыль</t>
  </si>
  <si>
    <t>Прочие активы</t>
  </si>
  <si>
    <t>ИТОГО АКТИВЫ</t>
  </si>
  <si>
    <t>ОБЯЗАТЕЛЬСТВА И КАПИТАЛ</t>
  </si>
  <si>
    <t>ОБЯЗАТЕЛЬСТВА:</t>
  </si>
  <si>
    <t>Средства банков</t>
  </si>
  <si>
    <t>Средства клиентов</t>
  </si>
  <si>
    <t>Обязательства по отсроченному налогу на прибыль</t>
  </si>
  <si>
    <t>Прочие обязательства</t>
  </si>
  <si>
    <t>Итого обязательства</t>
  </si>
  <si>
    <t>КАПИТАЛ:</t>
  </si>
  <si>
    <t>Уставный капитал</t>
  </si>
  <si>
    <t>Нераспределенная прибыль</t>
  </si>
  <si>
    <t>Итого капитал</t>
  </si>
  <si>
    <t>ИТОГО ОБЯЗАТЕЛЬСТВА И КАПИТАЛ</t>
  </si>
  <si>
    <t>Первый руководитель  _______________   Каламхатов Н. Б.</t>
  </si>
  <si>
    <t>Главный бухгалтер ________________ Сагинова Г. К.</t>
  </si>
  <si>
    <t>Исполнитель _________________ Жанпейсова Л.О.</t>
  </si>
  <si>
    <t>Процентный доход</t>
  </si>
  <si>
    <t>Процентный расход</t>
  </si>
  <si>
    <t>ЧИСТЫЙ ПРОЦЕНТНЫЙ ДОХОД (УБЫТОК) ДО ФОРМИРОВАНИЯ РЕЗЕРВОВ ПОД ОБЕСЦЕНЕНИЕ АКТИВОВ,ПО КОТОРЫМ НАЧИСЛЯЮТСЯ ПРОЦЕНТЫ</t>
  </si>
  <si>
    <t>Формирование резерва под обесценение активов,по которым начисляются проценты</t>
  </si>
  <si>
    <t>ЧИСТЫЙ ПРОЦЕНТНЫЙ ДОХОД (УБЫТОК)</t>
  </si>
  <si>
    <t>Чистая прибыль по операциям с финансовыми активами, отражаемым по справедливой стоимости, через прибыли или убытки</t>
  </si>
  <si>
    <t>Чистый (убыток)/прибыль по операциям с иностранной валютой</t>
  </si>
  <si>
    <t>Доходы по услугам и комиссии</t>
  </si>
  <si>
    <t>Расходы по услугам и комиссии</t>
  </si>
  <si>
    <t>Формирование прочих резервов</t>
  </si>
  <si>
    <t>Дивиденды полученные</t>
  </si>
  <si>
    <t>(Резерв) восстановление резерва под обесценение по инвестициям ,удерживаемым до погашения</t>
  </si>
  <si>
    <t>Прочие доходы/(расходы)</t>
  </si>
  <si>
    <t>ЧИСТЫЕ НЕПРОЦЕНТНЫЕ ДОХОДЫ (УБЫТОК)</t>
  </si>
  <si>
    <t>ОПЕРАЦИОННЫЕ ДОХОДЫ</t>
  </si>
  <si>
    <t>ОПЕРАЦИОННЫЕ РАСХОДЫ</t>
  </si>
  <si>
    <t>ПРИБЫЛЬ ДО НАЛОГООБЛОЖЕНИЯ</t>
  </si>
  <si>
    <t>Возмещение по налогу на прибыль</t>
  </si>
  <si>
    <t>ЧИСТАЯ ПРИБЫЛЬ</t>
  </si>
  <si>
    <t>ПРИБЫЛЬ НА АКЦИЮ (тенге)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</si>
  <si>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</si>
  <si>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</si>
  <si>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>Размещение выпуска эмиссии простых акций</t>
  </si>
  <si>
    <t>Чистая прибыль</t>
  </si>
  <si>
    <t>Нераспределенная прибыль непокрытый убыток предыдущих лет</t>
  </si>
  <si>
    <t>Акционерное Общество «BCC Invest»</t>
  </si>
  <si>
    <t>Отчет О Движении Денежных Средств</t>
  </si>
  <si>
    <t>(В Тысячах Казахстанских Тенге)</t>
  </si>
  <si>
    <t>Приме-</t>
  </si>
  <si>
    <t>Год,</t>
  </si>
  <si>
    <t>чания</t>
  </si>
  <si>
    <t>закончивший-ся</t>
  </si>
  <si>
    <t>2017 года</t>
  </si>
  <si>
    <t>ДВИЖЕНИЕ ДЕНЕЖНЫХ СРЕДСТВ ОТ ОПЕРАЦИОННОЙ ДЕЯТЕЛЬНОСТИ:</t>
  </si>
  <si>
    <t>Прибыль до налогообложения</t>
  </si>
  <si>
    <t>Корректировки:</t>
  </si>
  <si>
    <t>Резерв под обесценение по инвестициям, удерживаемым до погашения</t>
  </si>
  <si>
    <t>Резерв/(восстановление) резерва под обесценение по прочим операциям</t>
  </si>
  <si>
    <t>(Прибыль)/убыток от продажи основных средств</t>
  </si>
  <si>
    <t>Прибыль по операциям с иностранной валютой по курсовым разницам</t>
  </si>
  <si>
    <t>Износ и амортизация</t>
  </si>
  <si>
    <t>Изменение в начисленных процентах, нетто</t>
  </si>
  <si>
    <t>(Отток)/приток денежных средств от операционной деятельности до изменения операционных активов и обязательств</t>
  </si>
  <si>
    <t>Изменение операционных активов и обязательств</t>
  </si>
  <si>
    <t>(Увеличение)/уменьшение операционных активов:</t>
  </si>
  <si>
    <t>Соглашения обратного РЕПО</t>
  </si>
  <si>
    <t>Средства в банках</t>
  </si>
  <si>
    <t>Финансовые активы, отражаемые по справедливой стоимости через прибыль или убыток</t>
  </si>
  <si>
    <t>Увеличение/(уменьшение) операционных обязательств:</t>
  </si>
  <si>
    <t xml:space="preserve">Отток денежных средств от операционной деятельности до налогообложения </t>
  </si>
  <si>
    <t>Налог на прибыль уплаченный</t>
  </si>
  <si>
    <t xml:space="preserve">Чистый отток денежных средств от операционной деятельности 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</si>
  <si>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</si>
  <si>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</si>
  <si>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</si>
  <si>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Поступления от погашения и продажи инвестиций, удерживаемых до погашения</t>
  </si>
  <si>
    <t>Чистый 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</si>
  <si>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</si>
  <si>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простых акций</t>
  </si>
  <si>
    <t>-</t>
  </si>
  <si>
    <t>Чистые денежные средства от финансовой</t>
  </si>
  <si>
    <t xml:space="preserve"> деятельности</t>
  </si>
  <si>
    <t>Влияние изменения курса иностранной валюты на денежные средства и их эквиваленты</t>
  </si>
  <si>
    <t xml:space="preserve">ЧИСТОЕ УВЕЛИЧЕНИЕ ДЕНЕЖНЫХ СРЕДСТВ И ИХ ЭКВИВАЛЕНТОВ </t>
  </si>
  <si>
    <t>ДЕНЕЖНЫЕ СРЕДСТВА И ИХ ЭКВИВАЛЕНТЫ,</t>
  </si>
  <si>
    <t>на начало года</t>
  </si>
  <si>
    <t>От имени Правления Компании:</t>
  </si>
  <si>
    <t>__________________________________</t>
  </si>
  <si>
    <t>Каламхатов Н.Б.</t>
  </si>
  <si>
    <t>Сагинова Г.К.</t>
  </si>
  <si>
    <t>Председатель Правления</t>
  </si>
  <si>
    <t>Главный бухгалтер</t>
  </si>
  <si>
    <t>г. Алматы</t>
  </si>
  <si>
    <t>Примечания на стр. 9-57 являются неотъемлемой частью настоящей финансовой отчетности.</t>
  </si>
  <si>
    <t>31 декабря 2017 г.</t>
  </si>
  <si>
    <t>Обязательства по выплате начисленных дивидендов акционерам</t>
  </si>
  <si>
    <t>Дефицит переоценки финансовых активов, имеющихся в наличии для продажи</t>
  </si>
  <si>
    <t>за 31 декабря 2017 г.</t>
  </si>
  <si>
    <t>Резерв по переоценке финансовых активов,имеющихся в наличии для продажи</t>
  </si>
  <si>
    <t>Выплата дивидендов</t>
  </si>
  <si>
    <t>БАЛАНС по состоянию на 1 октября 2018 г.</t>
  </si>
  <si>
    <t>30 сентября 2018 г.</t>
  </si>
  <si>
    <t>12</t>
  </si>
  <si>
    <t>Денежные средства, ограниченные в пользовании</t>
  </si>
  <si>
    <t>14,22</t>
  </si>
  <si>
    <t>14</t>
  </si>
  <si>
    <t>15</t>
  </si>
  <si>
    <t>13</t>
  </si>
  <si>
    <t>16</t>
  </si>
  <si>
    <t>17</t>
  </si>
  <si>
    <t>18</t>
  </si>
  <si>
    <t>19</t>
  </si>
  <si>
    <t>10</t>
  </si>
  <si>
    <t>20</t>
  </si>
  <si>
    <t xml:space="preserve">30 сентября </t>
  </si>
  <si>
    <t>2018 года</t>
  </si>
  <si>
    <t>За Год, Закончившийся 30 сентября 2018 Года</t>
  </si>
  <si>
    <t>30 сентября 2018 года</t>
  </si>
  <si>
    <t>ОТЧЕТ О ПРИБЫЛЯХ И УБЫТКАХ по состоянию на 1 октября 2018 г.</t>
  </si>
  <si>
    <t>30 сентября 2017 г.</t>
  </si>
  <si>
    <t>за 30 сентября 2018 г.</t>
  </si>
  <si>
    <t>ОТЧЕТ ОБ ИЗМЕНЕНИЯХ В КАПИТАЛЕ  по состоянию на 1октября 2018 г.</t>
  </si>
  <si>
    <t>на 01.10.2018 г.</t>
  </si>
  <si>
    <t>4</t>
  </si>
  <si>
    <t>6</t>
  </si>
  <si>
    <t>7</t>
  </si>
  <si>
    <t>8</t>
  </si>
  <si>
    <t>5</t>
  </si>
  <si>
    <t>21</t>
  </si>
</sst>
</file>

<file path=xl/styles.xml><?xml version="1.0" encoding="utf-8"?>
<styleSheet xmlns="http://schemas.openxmlformats.org/spreadsheetml/2006/main">
  <numFmts count="1">
    <numFmt numFmtId="164" formatCode="#,##0\ _₽"/>
  </numFmts>
  <fonts count="18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3"/>
      <name val="Verdana"/>
      <family val="2"/>
      <charset val="204"/>
    </font>
    <font>
      <b/>
      <sz val="9"/>
      <name val="Verdana"/>
      <family val="2"/>
      <charset val="204"/>
    </font>
    <font>
      <i/>
      <sz val="9"/>
      <name val="Verdana"/>
      <family val="2"/>
      <charset val="204"/>
    </font>
    <font>
      <sz val="9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i/>
      <sz val="8"/>
      <color theme="1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5" fillId="0" borderId="0" xfId="0" applyNumberFormat="1" applyFont="1" applyAlignment="1">
      <alignment horizontal="left" vertical="center"/>
    </xf>
    <xf numFmtId="0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" fontId="7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/>
    </xf>
    <xf numFmtId="3" fontId="8" fillId="0" borderId="1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left" wrapText="1"/>
    </xf>
    <xf numFmtId="0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0" fontId="9" fillId="0" borderId="0" xfId="3" applyFont="1"/>
    <xf numFmtId="0" fontId="1" fillId="0" borderId="0" xfId="3"/>
    <xf numFmtId="0" fontId="10" fillId="0" borderId="0" xfId="3" applyFont="1"/>
    <xf numFmtId="0" fontId="11" fillId="0" borderId="0" xfId="3" applyFont="1"/>
    <xf numFmtId="0" fontId="12" fillId="0" borderId="0" xfId="3" applyFont="1"/>
    <xf numFmtId="0" fontId="14" fillId="0" borderId="0" xfId="3" applyFont="1" applyAlignment="1">
      <alignment horizontal="right" wrapText="1"/>
    </xf>
    <xf numFmtId="0" fontId="14" fillId="2" borderId="0" xfId="3" applyFont="1" applyFill="1" applyAlignment="1">
      <alignment horizontal="right" wrapText="1"/>
    </xf>
    <xf numFmtId="0" fontId="1" fillId="0" borderId="0" xfId="3" applyAlignment="1">
      <alignment wrapText="1"/>
    </xf>
    <xf numFmtId="0" fontId="14" fillId="0" borderId="0" xfId="3" applyFont="1" applyAlignment="1">
      <alignment wrapText="1"/>
    </xf>
    <xf numFmtId="0" fontId="15" fillId="0" borderId="0" xfId="3" applyFont="1" applyAlignment="1">
      <alignment horizontal="right" wrapText="1"/>
    </xf>
    <xf numFmtId="0" fontId="15" fillId="0" borderId="0" xfId="3" applyFont="1" applyAlignment="1">
      <alignment wrapText="1"/>
    </xf>
    <xf numFmtId="0" fontId="16" fillId="0" borderId="0" xfId="3" applyFont="1" applyAlignment="1">
      <alignment horizontal="right" wrapText="1"/>
    </xf>
    <xf numFmtId="164" fontId="15" fillId="0" borderId="0" xfId="3" applyNumberFormat="1" applyFont="1" applyAlignment="1">
      <alignment wrapText="1"/>
    </xf>
    <xf numFmtId="0" fontId="16" fillId="0" borderId="0" xfId="3" applyFont="1" applyAlignment="1">
      <alignment horizontal="left" wrapText="1"/>
    </xf>
    <xf numFmtId="0" fontId="16" fillId="0" borderId="0" xfId="3" applyFont="1" applyAlignment="1">
      <alignment horizontal="center" wrapText="1"/>
    </xf>
    <xf numFmtId="0" fontId="15" fillId="0" borderId="2" xfId="3" applyFont="1" applyBorder="1" applyAlignment="1">
      <alignment wrapText="1"/>
    </xf>
    <xf numFmtId="0" fontId="16" fillId="0" borderId="2" xfId="3" applyFont="1" applyBorder="1" applyAlignment="1">
      <alignment horizontal="center" wrapText="1"/>
    </xf>
    <xf numFmtId="164" fontId="15" fillId="0" borderId="2" xfId="3" applyNumberFormat="1" applyFont="1" applyBorder="1" applyAlignment="1">
      <alignment wrapText="1"/>
    </xf>
    <xf numFmtId="0" fontId="16" fillId="0" borderId="2" xfId="3" applyFont="1" applyBorder="1" applyAlignment="1">
      <alignment horizontal="left" wrapText="1"/>
    </xf>
    <xf numFmtId="0" fontId="17" fillId="0" borderId="0" xfId="3" applyFont="1" applyAlignment="1">
      <alignment horizontal="right" wrapText="1"/>
    </xf>
    <xf numFmtId="0" fontId="15" fillId="0" borderId="0" xfId="3" applyFont="1" applyAlignment="1">
      <alignment horizontal="center" wrapText="1"/>
    </xf>
    <xf numFmtId="3" fontId="1" fillId="0" borderId="0" xfId="3" applyNumberFormat="1"/>
    <xf numFmtId="0" fontId="15" fillId="0" borderId="2" xfId="3" applyFont="1" applyBorder="1" applyAlignment="1">
      <alignment horizontal="right" wrapText="1"/>
    </xf>
    <xf numFmtId="3" fontId="1" fillId="0" borderId="2" xfId="3" applyNumberFormat="1" applyBorder="1"/>
    <xf numFmtId="0" fontId="13" fillId="0" borderId="0" xfId="3" applyFont="1" applyAlignment="1">
      <alignment wrapText="1"/>
    </xf>
    <xf numFmtId="0" fontId="15" fillId="0" borderId="2" xfId="3" applyFont="1" applyBorder="1" applyAlignment="1">
      <alignment horizontal="center" wrapText="1"/>
    </xf>
    <xf numFmtId="164" fontId="1" fillId="0" borderId="0" xfId="3" applyNumberFormat="1"/>
    <xf numFmtId="164" fontId="15" fillId="0" borderId="0" xfId="3" applyNumberFormat="1" applyFont="1" applyBorder="1" applyAlignment="1">
      <alignment wrapText="1"/>
    </xf>
    <xf numFmtId="0" fontId="17" fillId="0" borderId="2" xfId="3" applyFont="1" applyBorder="1" applyAlignment="1">
      <alignment wrapText="1"/>
    </xf>
    <xf numFmtId="0" fontId="17" fillId="0" borderId="0" xfId="3" applyFont="1" applyAlignment="1">
      <alignment wrapText="1"/>
    </xf>
    <xf numFmtId="0" fontId="15" fillId="0" borderId="3" xfId="3" applyFont="1" applyBorder="1" applyAlignment="1">
      <alignment wrapText="1"/>
    </xf>
    <xf numFmtId="0" fontId="14" fillId="0" borderId="0" xfId="3" applyFont="1"/>
    <xf numFmtId="0" fontId="16" fillId="0" borderId="0" xfId="3" applyFont="1"/>
    <xf numFmtId="0" fontId="15" fillId="0" borderId="0" xfId="3" applyFont="1" applyAlignment="1">
      <alignment wrapText="1"/>
    </xf>
    <xf numFmtId="0" fontId="15" fillId="0" borderId="2" xfId="3" applyFont="1" applyBorder="1" applyAlignment="1">
      <alignment wrapText="1"/>
    </xf>
    <xf numFmtId="0" fontId="16" fillId="0" borderId="0" xfId="3" applyFont="1" applyAlignment="1">
      <alignment horizontal="left" wrapText="1"/>
    </xf>
    <xf numFmtId="0" fontId="14" fillId="0" borderId="0" xfId="3" applyFont="1" applyAlignment="1">
      <alignment horizontal="right" wrapText="1"/>
    </xf>
    <xf numFmtId="3" fontId="7" fillId="0" borderId="2" xfId="3" applyNumberFormat="1" applyFont="1" applyBorder="1" applyAlignment="1">
      <alignment horizontal="right" vertical="top" wrapText="1"/>
    </xf>
    <xf numFmtId="0" fontId="15" fillId="0" borderId="0" xfId="3" applyFont="1" applyAlignment="1">
      <alignment wrapText="1"/>
    </xf>
    <xf numFmtId="0" fontId="16" fillId="0" borderId="0" xfId="3" applyFont="1" applyAlignment="1">
      <alignment wrapText="1"/>
    </xf>
    <xf numFmtId="3" fontId="15" fillId="0" borderId="2" xfId="3" applyNumberFormat="1" applyFont="1" applyBorder="1" applyAlignment="1">
      <alignment wrapText="1"/>
    </xf>
    <xf numFmtId="3" fontId="15" fillId="0" borderId="0" xfId="3" applyNumberFormat="1" applyFont="1" applyAlignment="1">
      <alignment wrapText="1"/>
    </xf>
    <xf numFmtId="0" fontId="14" fillId="0" borderId="0" xfId="3" applyFont="1" applyAlignment="1">
      <alignment horizontal="right" wrapText="1"/>
    </xf>
    <xf numFmtId="3" fontId="0" fillId="3" borderId="0" xfId="0" applyNumberFormat="1" applyFill="1"/>
    <xf numFmtId="0" fontId="15" fillId="3" borderId="0" xfId="0" applyFont="1" applyFill="1" applyAlignment="1">
      <alignment wrapText="1"/>
    </xf>
    <xf numFmtId="3" fontId="0" fillId="3" borderId="2" xfId="0" applyNumberFormat="1" applyFill="1" applyBorder="1"/>
    <xf numFmtId="164" fontId="15" fillId="0" borderId="0" xfId="0" applyNumberFormat="1" applyFont="1" applyAlignment="1">
      <alignment wrapText="1"/>
    </xf>
    <xf numFmtId="164" fontId="15" fillId="0" borderId="0" xfId="0" applyNumberFormat="1" applyFont="1" applyBorder="1" applyAlignment="1">
      <alignment wrapText="1"/>
    </xf>
    <xf numFmtId="164" fontId="15" fillId="0" borderId="2" xfId="0" applyNumberFormat="1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3" applyFont="1" applyAlignment="1">
      <alignment wrapText="1"/>
    </xf>
    <xf numFmtId="0" fontId="15" fillId="0" borderId="2" xfId="3" applyFont="1" applyBorder="1" applyAlignment="1">
      <alignment wrapText="1"/>
    </xf>
    <xf numFmtId="0" fontId="16" fillId="0" borderId="0" xfId="3" applyFont="1" applyAlignment="1">
      <alignment horizontal="center" wrapText="1"/>
    </xf>
    <xf numFmtId="0" fontId="16" fillId="0" borderId="2" xfId="3" applyFont="1" applyBorder="1" applyAlignment="1">
      <alignment horizontal="center" wrapText="1"/>
    </xf>
    <xf numFmtId="0" fontId="16" fillId="0" borderId="0" xfId="3" applyFont="1" applyAlignment="1">
      <alignment wrapText="1"/>
    </xf>
    <xf numFmtId="0" fontId="16" fillId="0" borderId="2" xfId="3" applyFont="1" applyBorder="1" applyAlignment="1">
      <alignment wrapText="1"/>
    </xf>
    <xf numFmtId="0" fontId="16" fillId="0" borderId="3" xfId="3" applyFont="1" applyBorder="1" applyAlignment="1">
      <alignment horizontal="center" wrapText="1"/>
    </xf>
    <xf numFmtId="0" fontId="16" fillId="0" borderId="0" xfId="3" applyFont="1" applyAlignment="1">
      <alignment horizontal="left" wrapText="1"/>
    </xf>
    <xf numFmtId="0" fontId="16" fillId="0" borderId="3" xfId="3" applyFont="1" applyBorder="1" applyAlignment="1">
      <alignment horizontal="left" wrapText="1"/>
    </xf>
    <xf numFmtId="0" fontId="13" fillId="0" borderId="0" xfId="3" applyFont="1" applyAlignment="1">
      <alignment vertical="top" wrapText="1"/>
    </xf>
    <xf numFmtId="0" fontId="14" fillId="0" borderId="0" xfId="3" applyFont="1" applyAlignment="1">
      <alignment horizontal="right" wrapText="1"/>
    </xf>
    <xf numFmtId="3" fontId="15" fillId="0" borderId="0" xfId="3" applyNumberFormat="1" applyFont="1" applyAlignment="1">
      <alignment wrapText="1"/>
    </xf>
  </cellXfs>
  <cellStyles count="4">
    <cellStyle name="Normal_Worksheet in TB LS Blank Leadsheet Excel Template - Used by Trial Balance to Create Leadsheets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zhanpeissova/Documents/&#1054;&#1090;&#1095;&#1077;&#1090;/&#1041;&#1062;&#1050;/2018/&#1089;&#1077;&#1085;&#1090;&#1103;&#1073;&#1088;&#1100;/&#1041;&#1062;&#1050;01%20&#1086;&#1082;&#1090;&#1103;&#1073;&#1088;&#1103;%202018_1%20&#1087;&#1086;&#1089;&#1083;&#1077;&#1076;&#1085;&#1080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1"/>
      <sheetName val="Баланс"/>
      <sheetName val="F2"/>
      <sheetName val="РабочаяТаблицаД"/>
      <sheetName val="ДвижениеКапитал"/>
      <sheetName val="К_4"/>
      <sheetName val="К_5"/>
      <sheetName val="К_6"/>
      <sheetName val="К_7"/>
      <sheetName val="К_8"/>
      <sheetName val="К_9"/>
      <sheetName val="К_10"/>
      <sheetName val="К_11"/>
      <sheetName val="К-12"/>
      <sheetName val="К-12(р)"/>
      <sheetName val="К-13"/>
      <sheetName val="К-13(расш)"/>
      <sheetName val="К-14"/>
      <sheetName val="К-14(р)"/>
      <sheetName val="К_16"/>
      <sheetName val="К_17"/>
      <sheetName val="К-18"/>
      <sheetName val="К-18(р)"/>
      <sheetName val="К_20"/>
      <sheetName val="К_21"/>
    </sheetNames>
    <sheetDataSet>
      <sheetData sheetId="0"/>
      <sheetData sheetId="1">
        <row r="27">
          <cell r="E27">
            <v>116912</v>
          </cell>
          <cell r="F27">
            <v>150104</v>
          </cell>
        </row>
        <row r="39">
          <cell r="E39">
            <v>16576408</v>
          </cell>
          <cell r="F39">
            <v>11726542</v>
          </cell>
        </row>
        <row r="49">
          <cell r="E49">
            <v>3217</v>
          </cell>
          <cell r="F49">
            <v>3217</v>
          </cell>
        </row>
        <row r="57">
          <cell r="F57">
            <v>336880</v>
          </cell>
        </row>
        <row r="93">
          <cell r="E93">
            <v>6720795</v>
          </cell>
          <cell r="F93">
            <v>3437890</v>
          </cell>
        </row>
        <row r="95">
          <cell r="E95">
            <v>5461</v>
          </cell>
          <cell r="F95">
            <v>16506</v>
          </cell>
        </row>
        <row r="140">
          <cell r="E140">
            <v>158510</v>
          </cell>
          <cell r="F140">
            <v>115938</v>
          </cell>
        </row>
        <row r="155">
          <cell r="E155">
            <v>55089</v>
          </cell>
          <cell r="F155">
            <v>50514</v>
          </cell>
        </row>
        <row r="175">
          <cell r="E175">
            <v>12587405</v>
          </cell>
          <cell r="F175">
            <v>5918307</v>
          </cell>
        </row>
        <row r="236">
          <cell r="F236">
            <v>2822620</v>
          </cell>
        </row>
        <row r="247">
          <cell r="E247">
            <v>155865</v>
          </cell>
          <cell r="F247">
            <v>3013915</v>
          </cell>
        </row>
        <row r="254">
          <cell r="E254">
            <v>8072549</v>
          </cell>
          <cell r="F254">
            <v>5385607</v>
          </cell>
        </row>
        <row r="259">
          <cell r="E259">
            <v>-1267</v>
          </cell>
          <cell r="F259">
            <v>-1267</v>
          </cell>
        </row>
        <row r="264">
          <cell r="E264">
            <v>2821840</v>
          </cell>
          <cell r="F264">
            <v>1521029</v>
          </cell>
        </row>
      </sheetData>
      <sheetData sheetId="2"/>
      <sheetData sheetId="3">
        <row r="43">
          <cell r="E43">
            <v>1562293</v>
          </cell>
          <cell r="F43">
            <v>915073</v>
          </cell>
        </row>
        <row r="86">
          <cell r="E86">
            <v>-494004</v>
          </cell>
          <cell r="F86">
            <v>-171736</v>
          </cell>
        </row>
        <row r="119">
          <cell r="E119">
            <v>682430</v>
          </cell>
          <cell r="F119">
            <v>611651</v>
          </cell>
        </row>
        <row r="139">
          <cell r="E139">
            <v>-167904</v>
          </cell>
          <cell r="F139">
            <v>-84260</v>
          </cell>
        </row>
        <row r="155">
          <cell r="E155">
            <v>418255</v>
          </cell>
          <cell r="F155">
            <v>265562</v>
          </cell>
        </row>
        <row r="163">
          <cell r="E163">
            <v>-81589</v>
          </cell>
          <cell r="F163">
            <v>-59210</v>
          </cell>
        </row>
        <row r="176">
          <cell r="E176">
            <v>-704</v>
          </cell>
          <cell r="F176">
            <v>-67</v>
          </cell>
        </row>
        <row r="182">
          <cell r="F182">
            <v>13766</v>
          </cell>
        </row>
        <row r="187">
          <cell r="E187">
            <v>-12518</v>
          </cell>
          <cell r="F187">
            <v>-18378</v>
          </cell>
        </row>
        <row r="189">
          <cell r="E189">
            <v>720</v>
          </cell>
          <cell r="F189">
            <v>700</v>
          </cell>
        </row>
        <row r="190">
          <cell r="E190">
            <v>43618</v>
          </cell>
          <cell r="F190">
            <v>35113</v>
          </cell>
        </row>
        <row r="229">
          <cell r="E229">
            <v>-649786</v>
          </cell>
          <cell r="F229">
            <v>-309676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F38"/>
  <sheetViews>
    <sheetView workbookViewId="0">
      <selection activeCell="B10" sqref="B10"/>
    </sheetView>
  </sheetViews>
  <sheetFormatPr defaultColWidth="10.6640625" defaultRowHeight="11.25"/>
  <cols>
    <col min="1" max="1" width="4.33203125" style="16" customWidth="1"/>
    <col min="2" max="2" width="75.5" style="16" customWidth="1"/>
    <col min="3" max="3" width="14.5" style="16" customWidth="1"/>
    <col min="4" max="4" width="25.1640625" style="16" customWidth="1"/>
    <col min="5" max="5" width="23.33203125" style="16" customWidth="1"/>
    <col min="6" max="6" width="10.5" style="16" customWidth="1"/>
    <col min="257" max="257" width="4.33203125" customWidth="1"/>
    <col min="258" max="258" width="75.5" customWidth="1"/>
    <col min="259" max="259" width="14.5" customWidth="1"/>
    <col min="260" max="260" width="25.1640625" customWidth="1"/>
    <col min="261" max="261" width="23.33203125" customWidth="1"/>
    <col min="262" max="262" width="10.5" customWidth="1"/>
    <col min="513" max="513" width="4.33203125" customWidth="1"/>
    <col min="514" max="514" width="75.5" customWidth="1"/>
    <col min="515" max="515" width="14.5" customWidth="1"/>
    <col min="516" max="516" width="25.1640625" customWidth="1"/>
    <col min="517" max="517" width="23.33203125" customWidth="1"/>
    <col min="518" max="518" width="10.5" customWidth="1"/>
    <col min="769" max="769" width="4.33203125" customWidth="1"/>
    <col min="770" max="770" width="75.5" customWidth="1"/>
    <col min="771" max="771" width="14.5" customWidth="1"/>
    <col min="772" max="772" width="25.1640625" customWidth="1"/>
    <col min="773" max="773" width="23.33203125" customWidth="1"/>
    <col min="774" max="774" width="10.5" customWidth="1"/>
    <col min="1025" max="1025" width="4.33203125" customWidth="1"/>
    <col min="1026" max="1026" width="75.5" customWidth="1"/>
    <col min="1027" max="1027" width="14.5" customWidth="1"/>
    <col min="1028" max="1028" width="25.1640625" customWidth="1"/>
    <col min="1029" max="1029" width="23.33203125" customWidth="1"/>
    <col min="1030" max="1030" width="10.5" customWidth="1"/>
    <col min="1281" max="1281" width="4.33203125" customWidth="1"/>
    <col min="1282" max="1282" width="75.5" customWidth="1"/>
    <col min="1283" max="1283" width="14.5" customWidth="1"/>
    <col min="1284" max="1284" width="25.1640625" customWidth="1"/>
    <col min="1285" max="1285" width="23.33203125" customWidth="1"/>
    <col min="1286" max="1286" width="10.5" customWidth="1"/>
    <col min="1537" max="1537" width="4.33203125" customWidth="1"/>
    <col min="1538" max="1538" width="75.5" customWidth="1"/>
    <col min="1539" max="1539" width="14.5" customWidth="1"/>
    <col min="1540" max="1540" width="25.1640625" customWidth="1"/>
    <col min="1541" max="1541" width="23.33203125" customWidth="1"/>
    <col min="1542" max="1542" width="10.5" customWidth="1"/>
    <col min="1793" max="1793" width="4.33203125" customWidth="1"/>
    <col min="1794" max="1794" width="75.5" customWidth="1"/>
    <col min="1795" max="1795" width="14.5" customWidth="1"/>
    <col min="1796" max="1796" width="25.1640625" customWidth="1"/>
    <col min="1797" max="1797" width="23.33203125" customWidth="1"/>
    <col min="1798" max="1798" width="10.5" customWidth="1"/>
    <col min="2049" max="2049" width="4.33203125" customWidth="1"/>
    <col min="2050" max="2050" width="75.5" customWidth="1"/>
    <col min="2051" max="2051" width="14.5" customWidth="1"/>
    <col min="2052" max="2052" width="25.1640625" customWidth="1"/>
    <col min="2053" max="2053" width="23.33203125" customWidth="1"/>
    <col min="2054" max="2054" width="10.5" customWidth="1"/>
    <col min="2305" max="2305" width="4.33203125" customWidth="1"/>
    <col min="2306" max="2306" width="75.5" customWidth="1"/>
    <col min="2307" max="2307" width="14.5" customWidth="1"/>
    <col min="2308" max="2308" width="25.1640625" customWidth="1"/>
    <col min="2309" max="2309" width="23.33203125" customWidth="1"/>
    <col min="2310" max="2310" width="10.5" customWidth="1"/>
    <col min="2561" max="2561" width="4.33203125" customWidth="1"/>
    <col min="2562" max="2562" width="75.5" customWidth="1"/>
    <col min="2563" max="2563" width="14.5" customWidth="1"/>
    <col min="2564" max="2564" width="25.1640625" customWidth="1"/>
    <col min="2565" max="2565" width="23.33203125" customWidth="1"/>
    <col min="2566" max="2566" width="10.5" customWidth="1"/>
    <col min="2817" max="2817" width="4.33203125" customWidth="1"/>
    <col min="2818" max="2818" width="75.5" customWidth="1"/>
    <col min="2819" max="2819" width="14.5" customWidth="1"/>
    <col min="2820" max="2820" width="25.1640625" customWidth="1"/>
    <col min="2821" max="2821" width="23.33203125" customWidth="1"/>
    <col min="2822" max="2822" width="10.5" customWidth="1"/>
    <col min="3073" max="3073" width="4.33203125" customWidth="1"/>
    <col min="3074" max="3074" width="75.5" customWidth="1"/>
    <col min="3075" max="3075" width="14.5" customWidth="1"/>
    <col min="3076" max="3076" width="25.1640625" customWidth="1"/>
    <col min="3077" max="3077" width="23.33203125" customWidth="1"/>
    <col min="3078" max="3078" width="10.5" customWidth="1"/>
    <col min="3329" max="3329" width="4.33203125" customWidth="1"/>
    <col min="3330" max="3330" width="75.5" customWidth="1"/>
    <col min="3331" max="3331" width="14.5" customWidth="1"/>
    <col min="3332" max="3332" width="25.1640625" customWidth="1"/>
    <col min="3333" max="3333" width="23.33203125" customWidth="1"/>
    <col min="3334" max="3334" width="10.5" customWidth="1"/>
    <col min="3585" max="3585" width="4.33203125" customWidth="1"/>
    <col min="3586" max="3586" width="75.5" customWidth="1"/>
    <col min="3587" max="3587" width="14.5" customWidth="1"/>
    <col min="3588" max="3588" width="25.1640625" customWidth="1"/>
    <col min="3589" max="3589" width="23.33203125" customWidth="1"/>
    <col min="3590" max="3590" width="10.5" customWidth="1"/>
    <col min="3841" max="3841" width="4.33203125" customWidth="1"/>
    <col min="3842" max="3842" width="75.5" customWidth="1"/>
    <col min="3843" max="3843" width="14.5" customWidth="1"/>
    <col min="3844" max="3844" width="25.1640625" customWidth="1"/>
    <col min="3845" max="3845" width="23.33203125" customWidth="1"/>
    <col min="3846" max="3846" width="10.5" customWidth="1"/>
    <col min="4097" max="4097" width="4.33203125" customWidth="1"/>
    <col min="4098" max="4098" width="75.5" customWidth="1"/>
    <col min="4099" max="4099" width="14.5" customWidth="1"/>
    <col min="4100" max="4100" width="25.1640625" customWidth="1"/>
    <col min="4101" max="4101" width="23.33203125" customWidth="1"/>
    <col min="4102" max="4102" width="10.5" customWidth="1"/>
    <col min="4353" max="4353" width="4.33203125" customWidth="1"/>
    <col min="4354" max="4354" width="75.5" customWidth="1"/>
    <col min="4355" max="4355" width="14.5" customWidth="1"/>
    <col min="4356" max="4356" width="25.1640625" customWidth="1"/>
    <col min="4357" max="4357" width="23.33203125" customWidth="1"/>
    <col min="4358" max="4358" width="10.5" customWidth="1"/>
    <col min="4609" max="4609" width="4.33203125" customWidth="1"/>
    <col min="4610" max="4610" width="75.5" customWidth="1"/>
    <col min="4611" max="4611" width="14.5" customWidth="1"/>
    <col min="4612" max="4612" width="25.1640625" customWidth="1"/>
    <col min="4613" max="4613" width="23.33203125" customWidth="1"/>
    <col min="4614" max="4614" width="10.5" customWidth="1"/>
    <col min="4865" max="4865" width="4.33203125" customWidth="1"/>
    <col min="4866" max="4866" width="75.5" customWidth="1"/>
    <col min="4867" max="4867" width="14.5" customWidth="1"/>
    <col min="4868" max="4868" width="25.1640625" customWidth="1"/>
    <col min="4869" max="4869" width="23.33203125" customWidth="1"/>
    <col min="4870" max="4870" width="10.5" customWidth="1"/>
    <col min="5121" max="5121" width="4.33203125" customWidth="1"/>
    <col min="5122" max="5122" width="75.5" customWidth="1"/>
    <col min="5123" max="5123" width="14.5" customWidth="1"/>
    <col min="5124" max="5124" width="25.1640625" customWidth="1"/>
    <col min="5125" max="5125" width="23.33203125" customWidth="1"/>
    <col min="5126" max="5126" width="10.5" customWidth="1"/>
    <col min="5377" max="5377" width="4.33203125" customWidth="1"/>
    <col min="5378" max="5378" width="75.5" customWidth="1"/>
    <col min="5379" max="5379" width="14.5" customWidth="1"/>
    <col min="5380" max="5380" width="25.1640625" customWidth="1"/>
    <col min="5381" max="5381" width="23.33203125" customWidth="1"/>
    <col min="5382" max="5382" width="10.5" customWidth="1"/>
    <col min="5633" max="5633" width="4.33203125" customWidth="1"/>
    <col min="5634" max="5634" width="75.5" customWidth="1"/>
    <col min="5635" max="5635" width="14.5" customWidth="1"/>
    <col min="5636" max="5636" width="25.1640625" customWidth="1"/>
    <col min="5637" max="5637" width="23.33203125" customWidth="1"/>
    <col min="5638" max="5638" width="10.5" customWidth="1"/>
    <col min="5889" max="5889" width="4.33203125" customWidth="1"/>
    <col min="5890" max="5890" width="75.5" customWidth="1"/>
    <col min="5891" max="5891" width="14.5" customWidth="1"/>
    <col min="5892" max="5892" width="25.1640625" customWidth="1"/>
    <col min="5893" max="5893" width="23.33203125" customWidth="1"/>
    <col min="5894" max="5894" width="10.5" customWidth="1"/>
    <col min="6145" max="6145" width="4.33203125" customWidth="1"/>
    <col min="6146" max="6146" width="75.5" customWidth="1"/>
    <col min="6147" max="6147" width="14.5" customWidth="1"/>
    <col min="6148" max="6148" width="25.1640625" customWidth="1"/>
    <col min="6149" max="6149" width="23.33203125" customWidth="1"/>
    <col min="6150" max="6150" width="10.5" customWidth="1"/>
    <col min="6401" max="6401" width="4.33203125" customWidth="1"/>
    <col min="6402" max="6402" width="75.5" customWidth="1"/>
    <col min="6403" max="6403" width="14.5" customWidth="1"/>
    <col min="6404" max="6404" width="25.1640625" customWidth="1"/>
    <col min="6405" max="6405" width="23.33203125" customWidth="1"/>
    <col min="6406" max="6406" width="10.5" customWidth="1"/>
    <col min="6657" max="6657" width="4.33203125" customWidth="1"/>
    <col min="6658" max="6658" width="75.5" customWidth="1"/>
    <col min="6659" max="6659" width="14.5" customWidth="1"/>
    <col min="6660" max="6660" width="25.1640625" customWidth="1"/>
    <col min="6661" max="6661" width="23.33203125" customWidth="1"/>
    <col min="6662" max="6662" width="10.5" customWidth="1"/>
    <col min="6913" max="6913" width="4.33203125" customWidth="1"/>
    <col min="6914" max="6914" width="75.5" customWidth="1"/>
    <col min="6915" max="6915" width="14.5" customWidth="1"/>
    <col min="6916" max="6916" width="25.1640625" customWidth="1"/>
    <col min="6917" max="6917" width="23.33203125" customWidth="1"/>
    <col min="6918" max="6918" width="10.5" customWidth="1"/>
    <col min="7169" max="7169" width="4.33203125" customWidth="1"/>
    <col min="7170" max="7170" width="75.5" customWidth="1"/>
    <col min="7171" max="7171" width="14.5" customWidth="1"/>
    <col min="7172" max="7172" width="25.1640625" customWidth="1"/>
    <col min="7173" max="7173" width="23.33203125" customWidth="1"/>
    <col min="7174" max="7174" width="10.5" customWidth="1"/>
    <col min="7425" max="7425" width="4.33203125" customWidth="1"/>
    <col min="7426" max="7426" width="75.5" customWidth="1"/>
    <col min="7427" max="7427" width="14.5" customWidth="1"/>
    <col min="7428" max="7428" width="25.1640625" customWidth="1"/>
    <col min="7429" max="7429" width="23.33203125" customWidth="1"/>
    <col min="7430" max="7430" width="10.5" customWidth="1"/>
    <col min="7681" max="7681" width="4.33203125" customWidth="1"/>
    <col min="7682" max="7682" width="75.5" customWidth="1"/>
    <col min="7683" max="7683" width="14.5" customWidth="1"/>
    <col min="7684" max="7684" width="25.1640625" customWidth="1"/>
    <col min="7685" max="7685" width="23.33203125" customWidth="1"/>
    <col min="7686" max="7686" width="10.5" customWidth="1"/>
    <col min="7937" max="7937" width="4.33203125" customWidth="1"/>
    <col min="7938" max="7938" width="75.5" customWidth="1"/>
    <col min="7939" max="7939" width="14.5" customWidth="1"/>
    <col min="7940" max="7940" width="25.1640625" customWidth="1"/>
    <col min="7941" max="7941" width="23.33203125" customWidth="1"/>
    <col min="7942" max="7942" width="10.5" customWidth="1"/>
    <col min="8193" max="8193" width="4.33203125" customWidth="1"/>
    <col min="8194" max="8194" width="75.5" customWidth="1"/>
    <col min="8195" max="8195" width="14.5" customWidth="1"/>
    <col min="8196" max="8196" width="25.1640625" customWidth="1"/>
    <col min="8197" max="8197" width="23.33203125" customWidth="1"/>
    <col min="8198" max="8198" width="10.5" customWidth="1"/>
    <col min="8449" max="8449" width="4.33203125" customWidth="1"/>
    <col min="8450" max="8450" width="75.5" customWidth="1"/>
    <col min="8451" max="8451" width="14.5" customWidth="1"/>
    <col min="8452" max="8452" width="25.1640625" customWidth="1"/>
    <col min="8453" max="8453" width="23.33203125" customWidth="1"/>
    <col min="8454" max="8454" width="10.5" customWidth="1"/>
    <col min="8705" max="8705" width="4.33203125" customWidth="1"/>
    <col min="8706" max="8706" width="75.5" customWidth="1"/>
    <col min="8707" max="8707" width="14.5" customWidth="1"/>
    <col min="8708" max="8708" width="25.1640625" customWidth="1"/>
    <col min="8709" max="8709" width="23.33203125" customWidth="1"/>
    <col min="8710" max="8710" width="10.5" customWidth="1"/>
    <col min="8961" max="8961" width="4.33203125" customWidth="1"/>
    <col min="8962" max="8962" width="75.5" customWidth="1"/>
    <col min="8963" max="8963" width="14.5" customWidth="1"/>
    <col min="8964" max="8964" width="25.1640625" customWidth="1"/>
    <col min="8965" max="8965" width="23.33203125" customWidth="1"/>
    <col min="8966" max="8966" width="10.5" customWidth="1"/>
    <col min="9217" max="9217" width="4.33203125" customWidth="1"/>
    <col min="9218" max="9218" width="75.5" customWidth="1"/>
    <col min="9219" max="9219" width="14.5" customWidth="1"/>
    <col min="9220" max="9220" width="25.1640625" customWidth="1"/>
    <col min="9221" max="9221" width="23.33203125" customWidth="1"/>
    <col min="9222" max="9222" width="10.5" customWidth="1"/>
    <col min="9473" max="9473" width="4.33203125" customWidth="1"/>
    <col min="9474" max="9474" width="75.5" customWidth="1"/>
    <col min="9475" max="9475" width="14.5" customWidth="1"/>
    <col min="9476" max="9476" width="25.1640625" customWidth="1"/>
    <col min="9477" max="9477" width="23.33203125" customWidth="1"/>
    <col min="9478" max="9478" width="10.5" customWidth="1"/>
    <col min="9729" max="9729" width="4.33203125" customWidth="1"/>
    <col min="9730" max="9730" width="75.5" customWidth="1"/>
    <col min="9731" max="9731" width="14.5" customWidth="1"/>
    <col min="9732" max="9732" width="25.1640625" customWidth="1"/>
    <col min="9733" max="9733" width="23.33203125" customWidth="1"/>
    <col min="9734" max="9734" width="10.5" customWidth="1"/>
    <col min="9985" max="9985" width="4.33203125" customWidth="1"/>
    <col min="9986" max="9986" width="75.5" customWidth="1"/>
    <col min="9987" max="9987" width="14.5" customWidth="1"/>
    <col min="9988" max="9988" width="25.1640625" customWidth="1"/>
    <col min="9989" max="9989" width="23.33203125" customWidth="1"/>
    <col min="9990" max="9990" width="10.5" customWidth="1"/>
    <col min="10241" max="10241" width="4.33203125" customWidth="1"/>
    <col min="10242" max="10242" width="75.5" customWidth="1"/>
    <col min="10243" max="10243" width="14.5" customWidth="1"/>
    <col min="10244" max="10244" width="25.1640625" customWidth="1"/>
    <col min="10245" max="10245" width="23.33203125" customWidth="1"/>
    <col min="10246" max="10246" width="10.5" customWidth="1"/>
    <col min="10497" max="10497" width="4.33203125" customWidth="1"/>
    <col min="10498" max="10498" width="75.5" customWidth="1"/>
    <col min="10499" max="10499" width="14.5" customWidth="1"/>
    <col min="10500" max="10500" width="25.1640625" customWidth="1"/>
    <col min="10501" max="10501" width="23.33203125" customWidth="1"/>
    <col min="10502" max="10502" width="10.5" customWidth="1"/>
    <col min="10753" max="10753" width="4.33203125" customWidth="1"/>
    <col min="10754" max="10754" width="75.5" customWidth="1"/>
    <col min="10755" max="10755" width="14.5" customWidth="1"/>
    <col min="10756" max="10756" width="25.1640625" customWidth="1"/>
    <col min="10757" max="10757" width="23.33203125" customWidth="1"/>
    <col min="10758" max="10758" width="10.5" customWidth="1"/>
    <col min="11009" max="11009" width="4.33203125" customWidth="1"/>
    <col min="11010" max="11010" width="75.5" customWidth="1"/>
    <col min="11011" max="11011" width="14.5" customWidth="1"/>
    <col min="11012" max="11012" width="25.1640625" customWidth="1"/>
    <col min="11013" max="11013" width="23.33203125" customWidth="1"/>
    <col min="11014" max="11014" width="10.5" customWidth="1"/>
    <col min="11265" max="11265" width="4.33203125" customWidth="1"/>
    <col min="11266" max="11266" width="75.5" customWidth="1"/>
    <col min="11267" max="11267" width="14.5" customWidth="1"/>
    <col min="11268" max="11268" width="25.1640625" customWidth="1"/>
    <col min="11269" max="11269" width="23.33203125" customWidth="1"/>
    <col min="11270" max="11270" width="10.5" customWidth="1"/>
    <col min="11521" max="11521" width="4.33203125" customWidth="1"/>
    <col min="11522" max="11522" width="75.5" customWidth="1"/>
    <col min="11523" max="11523" width="14.5" customWidth="1"/>
    <col min="11524" max="11524" width="25.1640625" customWidth="1"/>
    <col min="11525" max="11525" width="23.33203125" customWidth="1"/>
    <col min="11526" max="11526" width="10.5" customWidth="1"/>
    <col min="11777" max="11777" width="4.33203125" customWidth="1"/>
    <col min="11778" max="11778" width="75.5" customWidth="1"/>
    <col min="11779" max="11779" width="14.5" customWidth="1"/>
    <col min="11780" max="11780" width="25.1640625" customWidth="1"/>
    <col min="11781" max="11781" width="23.33203125" customWidth="1"/>
    <col min="11782" max="11782" width="10.5" customWidth="1"/>
    <col min="12033" max="12033" width="4.33203125" customWidth="1"/>
    <col min="12034" max="12034" width="75.5" customWidth="1"/>
    <col min="12035" max="12035" width="14.5" customWidth="1"/>
    <col min="12036" max="12036" width="25.1640625" customWidth="1"/>
    <col min="12037" max="12037" width="23.33203125" customWidth="1"/>
    <col min="12038" max="12038" width="10.5" customWidth="1"/>
    <col min="12289" max="12289" width="4.33203125" customWidth="1"/>
    <col min="12290" max="12290" width="75.5" customWidth="1"/>
    <col min="12291" max="12291" width="14.5" customWidth="1"/>
    <col min="12292" max="12292" width="25.1640625" customWidth="1"/>
    <col min="12293" max="12293" width="23.33203125" customWidth="1"/>
    <col min="12294" max="12294" width="10.5" customWidth="1"/>
    <col min="12545" max="12545" width="4.33203125" customWidth="1"/>
    <col min="12546" max="12546" width="75.5" customWidth="1"/>
    <col min="12547" max="12547" width="14.5" customWidth="1"/>
    <col min="12548" max="12548" width="25.1640625" customWidth="1"/>
    <col min="12549" max="12549" width="23.33203125" customWidth="1"/>
    <col min="12550" max="12550" width="10.5" customWidth="1"/>
    <col min="12801" max="12801" width="4.33203125" customWidth="1"/>
    <col min="12802" max="12802" width="75.5" customWidth="1"/>
    <col min="12803" max="12803" width="14.5" customWidth="1"/>
    <col min="12804" max="12804" width="25.1640625" customWidth="1"/>
    <col min="12805" max="12805" width="23.33203125" customWidth="1"/>
    <col min="12806" max="12806" width="10.5" customWidth="1"/>
    <col min="13057" max="13057" width="4.33203125" customWidth="1"/>
    <col min="13058" max="13058" width="75.5" customWidth="1"/>
    <col min="13059" max="13059" width="14.5" customWidth="1"/>
    <col min="13060" max="13060" width="25.1640625" customWidth="1"/>
    <col min="13061" max="13061" width="23.33203125" customWidth="1"/>
    <col min="13062" max="13062" width="10.5" customWidth="1"/>
    <col min="13313" max="13313" width="4.33203125" customWidth="1"/>
    <col min="13314" max="13314" width="75.5" customWidth="1"/>
    <col min="13315" max="13315" width="14.5" customWidth="1"/>
    <col min="13316" max="13316" width="25.1640625" customWidth="1"/>
    <col min="13317" max="13317" width="23.33203125" customWidth="1"/>
    <col min="13318" max="13318" width="10.5" customWidth="1"/>
    <col min="13569" max="13569" width="4.33203125" customWidth="1"/>
    <col min="13570" max="13570" width="75.5" customWidth="1"/>
    <col min="13571" max="13571" width="14.5" customWidth="1"/>
    <col min="13572" max="13572" width="25.1640625" customWidth="1"/>
    <col min="13573" max="13573" width="23.33203125" customWidth="1"/>
    <col min="13574" max="13574" width="10.5" customWidth="1"/>
    <col min="13825" max="13825" width="4.33203125" customWidth="1"/>
    <col min="13826" max="13826" width="75.5" customWidth="1"/>
    <col min="13827" max="13827" width="14.5" customWidth="1"/>
    <col min="13828" max="13828" width="25.1640625" customWidth="1"/>
    <col min="13829" max="13829" width="23.33203125" customWidth="1"/>
    <col min="13830" max="13830" width="10.5" customWidth="1"/>
    <col min="14081" max="14081" width="4.33203125" customWidth="1"/>
    <col min="14082" max="14082" width="75.5" customWidth="1"/>
    <col min="14083" max="14083" width="14.5" customWidth="1"/>
    <col min="14084" max="14084" width="25.1640625" customWidth="1"/>
    <col min="14085" max="14085" width="23.33203125" customWidth="1"/>
    <col min="14086" max="14086" width="10.5" customWidth="1"/>
    <col min="14337" max="14337" width="4.33203125" customWidth="1"/>
    <col min="14338" max="14338" width="75.5" customWidth="1"/>
    <col min="14339" max="14339" width="14.5" customWidth="1"/>
    <col min="14340" max="14340" width="25.1640625" customWidth="1"/>
    <col min="14341" max="14341" width="23.33203125" customWidth="1"/>
    <col min="14342" max="14342" width="10.5" customWidth="1"/>
    <col min="14593" max="14593" width="4.33203125" customWidth="1"/>
    <col min="14594" max="14594" width="75.5" customWidth="1"/>
    <col min="14595" max="14595" width="14.5" customWidth="1"/>
    <col min="14596" max="14596" width="25.1640625" customWidth="1"/>
    <col min="14597" max="14597" width="23.33203125" customWidth="1"/>
    <col min="14598" max="14598" width="10.5" customWidth="1"/>
    <col min="14849" max="14849" width="4.33203125" customWidth="1"/>
    <col min="14850" max="14850" width="75.5" customWidth="1"/>
    <col min="14851" max="14851" width="14.5" customWidth="1"/>
    <col min="14852" max="14852" width="25.1640625" customWidth="1"/>
    <col min="14853" max="14853" width="23.33203125" customWidth="1"/>
    <col min="14854" max="14854" width="10.5" customWidth="1"/>
    <col min="15105" max="15105" width="4.33203125" customWidth="1"/>
    <col min="15106" max="15106" width="75.5" customWidth="1"/>
    <col min="15107" max="15107" width="14.5" customWidth="1"/>
    <col min="15108" max="15108" width="25.1640625" customWidth="1"/>
    <col min="15109" max="15109" width="23.33203125" customWidth="1"/>
    <col min="15110" max="15110" width="10.5" customWidth="1"/>
    <col min="15361" max="15361" width="4.33203125" customWidth="1"/>
    <col min="15362" max="15362" width="75.5" customWidth="1"/>
    <col min="15363" max="15363" width="14.5" customWidth="1"/>
    <col min="15364" max="15364" width="25.1640625" customWidth="1"/>
    <col min="15365" max="15365" width="23.33203125" customWidth="1"/>
    <col min="15366" max="15366" width="10.5" customWidth="1"/>
    <col min="15617" max="15617" width="4.33203125" customWidth="1"/>
    <col min="15618" max="15618" width="75.5" customWidth="1"/>
    <col min="15619" max="15619" width="14.5" customWidth="1"/>
    <col min="15620" max="15620" width="25.1640625" customWidth="1"/>
    <col min="15621" max="15621" width="23.33203125" customWidth="1"/>
    <col min="15622" max="15622" width="10.5" customWidth="1"/>
    <col min="15873" max="15873" width="4.33203125" customWidth="1"/>
    <col min="15874" max="15874" width="75.5" customWidth="1"/>
    <col min="15875" max="15875" width="14.5" customWidth="1"/>
    <col min="15876" max="15876" width="25.1640625" customWidth="1"/>
    <col min="15877" max="15877" width="23.33203125" customWidth="1"/>
    <col min="15878" max="15878" width="10.5" customWidth="1"/>
    <col min="16129" max="16129" width="4.33203125" customWidth="1"/>
    <col min="16130" max="16130" width="75.5" customWidth="1"/>
    <col min="16131" max="16131" width="14.5" customWidth="1"/>
    <col min="16132" max="16132" width="25.1640625" customWidth="1"/>
    <col min="16133" max="16133" width="23.33203125" customWidth="1"/>
    <col min="16134" max="16134" width="10.5" customWidth="1"/>
  </cols>
  <sheetData>
    <row r="1" spans="1:5" ht="18.75" customHeight="1">
      <c r="B1" s="1" t="s">
        <v>0</v>
      </c>
    </row>
    <row r="2" spans="1:5" ht="11.25" customHeight="1"/>
    <row r="3" spans="1:5" ht="18.75" customHeight="1">
      <c r="B3" s="2" t="s">
        <v>109</v>
      </c>
    </row>
    <row r="4" spans="1:5" ht="11.25" customHeight="1">
      <c r="B4" s="3" t="s">
        <v>1</v>
      </c>
    </row>
    <row r="5" spans="1:5" ht="12.75" customHeight="1"/>
    <row r="6" spans="1:5" s="6" customFormat="1" ht="30.75" customHeight="1">
      <c r="A6" s="4"/>
      <c r="B6" s="5" t="s">
        <v>2</v>
      </c>
      <c r="C6" s="5" t="s">
        <v>3</v>
      </c>
      <c r="D6" s="5" t="s">
        <v>110</v>
      </c>
      <c r="E6" s="5" t="s">
        <v>103</v>
      </c>
    </row>
    <row r="7" spans="1:5" ht="12.75" customHeight="1">
      <c r="A7" s="7"/>
      <c r="B7" s="8" t="s">
        <v>4</v>
      </c>
      <c r="C7" s="9"/>
      <c r="D7" s="10"/>
      <c r="E7" s="10"/>
    </row>
    <row r="8" spans="1:5" ht="12.75" customHeight="1">
      <c r="A8" s="7"/>
      <c r="B8" s="8" t="s">
        <v>5</v>
      </c>
      <c r="C8" s="9" t="s">
        <v>111</v>
      </c>
      <c r="D8" s="11">
        <f>[1]Баланс!E27</f>
        <v>116912</v>
      </c>
      <c r="E8" s="11">
        <f>[1]Баланс!F27</f>
        <v>150104</v>
      </c>
    </row>
    <row r="9" spans="1:5" ht="12.75" customHeight="1">
      <c r="A9" s="7"/>
      <c r="B9" s="8" t="s">
        <v>112</v>
      </c>
      <c r="C9" s="9" t="s">
        <v>111</v>
      </c>
      <c r="D9" s="10"/>
      <c r="E9" s="10"/>
    </row>
    <row r="10" spans="1:5" ht="23.25" customHeight="1">
      <c r="A10" s="7"/>
      <c r="B10" s="8" t="s">
        <v>6</v>
      </c>
      <c r="C10" s="9" t="s">
        <v>113</v>
      </c>
      <c r="D10" s="11">
        <f>[1]Баланс!E39</f>
        <v>16576408</v>
      </c>
      <c r="E10" s="11">
        <f>[1]Баланс!F39</f>
        <v>11726542</v>
      </c>
    </row>
    <row r="11" spans="1:5" ht="12.75" customHeight="1">
      <c r="A11" s="7"/>
      <c r="B11" s="8" t="s">
        <v>7</v>
      </c>
      <c r="C11" s="9" t="s">
        <v>114</v>
      </c>
      <c r="D11" s="11">
        <f>[1]Баланс!E93</f>
        <v>6720795</v>
      </c>
      <c r="E11" s="11">
        <f>[1]Баланс!F93</f>
        <v>3437890</v>
      </c>
    </row>
    <row r="12" spans="1:5" ht="12.75" customHeight="1">
      <c r="A12" s="7"/>
      <c r="B12" s="8" t="s">
        <v>8</v>
      </c>
      <c r="C12" s="9" t="s">
        <v>115</v>
      </c>
      <c r="D12" s="11">
        <f>[1]Баланс!E49</f>
        <v>3217</v>
      </c>
      <c r="E12" s="11">
        <f>[1]Баланс!F49</f>
        <v>3217</v>
      </c>
    </row>
    <row r="13" spans="1:5" ht="12.75" customHeight="1">
      <c r="A13" s="7"/>
      <c r="B13" s="8" t="s">
        <v>9</v>
      </c>
      <c r="C13" s="9" t="s">
        <v>116</v>
      </c>
      <c r="D13" s="10">
        <f>[1]Баланс!E57</f>
        <v>0</v>
      </c>
      <c r="E13" s="10">
        <f>[1]Баланс!F57</f>
        <v>336880</v>
      </c>
    </row>
    <row r="14" spans="1:5" ht="12.75" customHeight="1">
      <c r="A14" s="7"/>
      <c r="B14" s="8" t="s">
        <v>10</v>
      </c>
      <c r="C14" s="9" t="s">
        <v>117</v>
      </c>
      <c r="D14" s="11">
        <f>[1]Баланс!E155</f>
        <v>55089</v>
      </c>
      <c r="E14" s="11">
        <f>[1]Баланс!F155</f>
        <v>50514</v>
      </c>
    </row>
    <row r="15" spans="1:5" ht="12.75" customHeight="1">
      <c r="A15" s="7"/>
      <c r="B15" s="8" t="s">
        <v>11</v>
      </c>
      <c r="C15" s="9" t="s">
        <v>117</v>
      </c>
      <c r="D15" s="11">
        <f>[1]Баланс!E95</f>
        <v>5461</v>
      </c>
      <c r="E15" s="11">
        <f>[1]Баланс!F95</f>
        <v>16506</v>
      </c>
    </row>
    <row r="16" spans="1:5" ht="12.75" customHeight="1">
      <c r="A16" s="7"/>
      <c r="B16" s="8" t="s">
        <v>12</v>
      </c>
      <c r="C16" s="9" t="s">
        <v>118</v>
      </c>
      <c r="D16" s="11">
        <f>[1]Баланс!E140</f>
        <v>158510</v>
      </c>
      <c r="E16" s="11">
        <f>[1]Баланс!F140</f>
        <v>115938</v>
      </c>
    </row>
    <row r="17" spans="1:5" s="15" customFormat="1" ht="18.75" customHeight="1">
      <c r="A17" s="1"/>
      <c r="B17" s="12" t="s">
        <v>13</v>
      </c>
      <c r="C17" s="13"/>
      <c r="D17" s="14">
        <f>SUM(D8:D16)</f>
        <v>23636392</v>
      </c>
      <c r="E17" s="14">
        <f>SUM(E8:E16)</f>
        <v>15837591</v>
      </c>
    </row>
    <row r="18" spans="1:5" ht="12.75" customHeight="1">
      <c r="A18" s="7"/>
      <c r="B18" s="8" t="s">
        <v>14</v>
      </c>
      <c r="C18" s="9"/>
      <c r="D18" s="10"/>
      <c r="E18" s="10"/>
    </row>
    <row r="19" spans="1:5" ht="12.75" customHeight="1">
      <c r="A19" s="7"/>
      <c r="B19" s="8" t="s">
        <v>15</v>
      </c>
      <c r="C19" s="9"/>
      <c r="D19" s="10"/>
      <c r="E19" s="10"/>
    </row>
    <row r="20" spans="1:5" ht="12.75" customHeight="1">
      <c r="A20" s="7"/>
      <c r="B20" s="8" t="s">
        <v>16</v>
      </c>
      <c r="C20" s="9" t="s">
        <v>119</v>
      </c>
      <c r="D20" s="11">
        <f>[1]Баланс!E175</f>
        <v>12587405</v>
      </c>
      <c r="E20" s="11">
        <f>[1]Баланс!F175</f>
        <v>5918307</v>
      </c>
    </row>
    <row r="21" spans="1:5" ht="12.75" customHeight="1">
      <c r="A21" s="7"/>
      <c r="B21" s="8" t="s">
        <v>17</v>
      </c>
      <c r="C21" s="9" t="s">
        <v>120</v>
      </c>
      <c r="D21" s="10"/>
      <c r="E21" s="10"/>
    </row>
    <row r="22" spans="1:5" ht="12.75" customHeight="1">
      <c r="A22" s="7"/>
      <c r="B22" s="8" t="s">
        <v>18</v>
      </c>
      <c r="C22" s="9" t="s">
        <v>121</v>
      </c>
      <c r="D22" s="10"/>
      <c r="E22" s="10"/>
    </row>
    <row r="23" spans="1:5" ht="12.75" customHeight="1">
      <c r="A23" s="7"/>
      <c r="B23" s="8" t="s">
        <v>104</v>
      </c>
      <c r="C23" s="9" t="s">
        <v>121</v>
      </c>
      <c r="D23" s="10"/>
      <c r="E23" s="11">
        <f>[1]Баланс!F236</f>
        <v>2822620</v>
      </c>
    </row>
    <row r="24" spans="1:5" ht="12.75" customHeight="1">
      <c r="A24" s="7"/>
      <c r="B24" s="8" t="s">
        <v>19</v>
      </c>
      <c r="C24" s="9" t="s">
        <v>122</v>
      </c>
      <c r="D24" s="11">
        <f>[1]Баланс!E247</f>
        <v>155865</v>
      </c>
      <c r="E24" s="11">
        <f>[1]Баланс!F247-[1]Баланс!F236</f>
        <v>191295</v>
      </c>
    </row>
    <row r="25" spans="1:5" s="15" customFormat="1" ht="18.75" customHeight="1">
      <c r="A25" s="1"/>
      <c r="B25" s="12" t="s">
        <v>20</v>
      </c>
      <c r="C25" s="13"/>
      <c r="D25" s="14">
        <f>SUM(D20:D24)</f>
        <v>12743270</v>
      </c>
      <c r="E25" s="14">
        <f>SUM(E20:E24)</f>
        <v>8932222</v>
      </c>
    </row>
    <row r="26" spans="1:5" ht="12.75" customHeight="1">
      <c r="A26" s="7"/>
      <c r="B26" s="8" t="s">
        <v>21</v>
      </c>
      <c r="C26" s="9"/>
      <c r="D26" s="10"/>
      <c r="E26" s="10"/>
    </row>
    <row r="27" spans="1:5" ht="12.75" customHeight="1">
      <c r="A27" s="7"/>
      <c r="B27" s="8" t="s">
        <v>22</v>
      </c>
      <c r="C27" s="9"/>
      <c r="D27" s="11">
        <f>[1]Баланс!E254</f>
        <v>8072549</v>
      </c>
      <c r="E27" s="11">
        <f>[1]Баланс!F254</f>
        <v>5385607</v>
      </c>
    </row>
    <row r="28" spans="1:5" ht="23.25" customHeight="1">
      <c r="A28" s="7"/>
      <c r="B28" s="8" t="s">
        <v>105</v>
      </c>
      <c r="C28" s="9"/>
      <c r="D28" s="11">
        <f>[1]Баланс!E259</f>
        <v>-1267</v>
      </c>
      <c r="E28" s="11">
        <f>[1]Баланс!F259</f>
        <v>-1267</v>
      </c>
    </row>
    <row r="29" spans="1:5" ht="12.75" customHeight="1">
      <c r="A29" s="7"/>
      <c r="B29" s="8" t="s">
        <v>23</v>
      </c>
      <c r="C29" s="9"/>
      <c r="D29" s="11">
        <f>[1]Баланс!E264</f>
        <v>2821840</v>
      </c>
      <c r="E29" s="11">
        <f>[1]Баланс!F264</f>
        <v>1521029</v>
      </c>
    </row>
    <row r="30" spans="1:5" s="15" customFormat="1" ht="18.75" customHeight="1">
      <c r="A30" s="1"/>
      <c r="B30" s="12" t="s">
        <v>24</v>
      </c>
      <c r="C30" s="13"/>
      <c r="D30" s="14">
        <f>SUM(D27:D29)</f>
        <v>10893122</v>
      </c>
      <c r="E30" s="14">
        <f>SUM(E27:E29)</f>
        <v>6905369</v>
      </c>
    </row>
    <row r="31" spans="1:5" s="15" customFormat="1" ht="18.75" customHeight="1">
      <c r="A31" s="1"/>
      <c r="B31" s="12" t="s">
        <v>25</v>
      </c>
      <c r="C31" s="13"/>
      <c r="D31" s="14">
        <f>SUM(D30,D25)</f>
        <v>23636392</v>
      </c>
      <c r="E31" s="14">
        <f>SUM(E30,E25)</f>
        <v>15837591</v>
      </c>
    </row>
    <row r="32" spans="1:5" ht="11.25" customHeight="1"/>
    <row r="33" spans="2:2" ht="11.25" customHeight="1">
      <c r="B33" s="16" t="s">
        <v>26</v>
      </c>
    </row>
    <row r="34" spans="2:2" ht="11.25" customHeight="1"/>
    <row r="35" spans="2:2" ht="11.25" customHeight="1">
      <c r="B35" s="16" t="s">
        <v>27</v>
      </c>
    </row>
    <row r="36" spans="2:2" ht="11.25" customHeight="1"/>
    <row r="37" spans="2:2" ht="11.25" customHeight="1">
      <c r="B37" s="16" t="s">
        <v>28</v>
      </c>
    </row>
    <row r="38" spans="2:2" ht="11.25" customHeight="1"/>
  </sheetData>
  <pageMargins left="0.39370078740157483" right="0.39370078740157483" top="0.39370078740157483" bottom="0.39370078740157483" header="0.39370078740157483" footer="0.39370078740157483"/>
  <pageSetup paperSize="9" scale="84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E33"/>
  <sheetViews>
    <sheetView workbookViewId="0">
      <selection activeCell="B37" sqref="B37"/>
    </sheetView>
  </sheetViews>
  <sheetFormatPr defaultColWidth="10.6640625" defaultRowHeight="11.25"/>
  <cols>
    <col min="1" max="1" width="4.33203125" style="16" customWidth="1"/>
    <col min="2" max="2" width="70.1640625" style="16" customWidth="1"/>
    <col min="3" max="3" width="17.6640625" style="16" customWidth="1"/>
    <col min="4" max="4" width="21.33203125" style="16" customWidth="1"/>
    <col min="5" max="5" width="22.33203125" style="16" customWidth="1"/>
    <col min="257" max="257" width="4.33203125" customWidth="1"/>
    <col min="258" max="258" width="70.1640625" customWidth="1"/>
    <col min="259" max="259" width="17.6640625" customWidth="1"/>
    <col min="260" max="260" width="21.33203125" customWidth="1"/>
    <col min="261" max="261" width="22.33203125" customWidth="1"/>
    <col min="513" max="513" width="4.33203125" customWidth="1"/>
    <col min="514" max="514" width="70.1640625" customWidth="1"/>
    <col min="515" max="515" width="17.6640625" customWidth="1"/>
    <col min="516" max="516" width="21.33203125" customWidth="1"/>
    <col min="517" max="517" width="22.33203125" customWidth="1"/>
    <col min="769" max="769" width="4.33203125" customWidth="1"/>
    <col min="770" max="770" width="70.1640625" customWidth="1"/>
    <col min="771" max="771" width="17.6640625" customWidth="1"/>
    <col min="772" max="772" width="21.33203125" customWidth="1"/>
    <col min="773" max="773" width="22.33203125" customWidth="1"/>
    <col min="1025" max="1025" width="4.33203125" customWidth="1"/>
    <col min="1026" max="1026" width="70.1640625" customWidth="1"/>
    <col min="1027" max="1027" width="17.6640625" customWidth="1"/>
    <col min="1028" max="1028" width="21.33203125" customWidth="1"/>
    <col min="1029" max="1029" width="22.33203125" customWidth="1"/>
    <col min="1281" max="1281" width="4.33203125" customWidth="1"/>
    <col min="1282" max="1282" width="70.1640625" customWidth="1"/>
    <col min="1283" max="1283" width="17.6640625" customWidth="1"/>
    <col min="1284" max="1284" width="21.33203125" customWidth="1"/>
    <col min="1285" max="1285" width="22.33203125" customWidth="1"/>
    <col min="1537" max="1537" width="4.33203125" customWidth="1"/>
    <col min="1538" max="1538" width="70.1640625" customWidth="1"/>
    <col min="1539" max="1539" width="17.6640625" customWidth="1"/>
    <col min="1540" max="1540" width="21.33203125" customWidth="1"/>
    <col min="1541" max="1541" width="22.33203125" customWidth="1"/>
    <col min="1793" max="1793" width="4.33203125" customWidth="1"/>
    <col min="1794" max="1794" width="70.1640625" customWidth="1"/>
    <col min="1795" max="1795" width="17.6640625" customWidth="1"/>
    <col min="1796" max="1796" width="21.33203125" customWidth="1"/>
    <col min="1797" max="1797" width="22.33203125" customWidth="1"/>
    <col min="2049" max="2049" width="4.33203125" customWidth="1"/>
    <col min="2050" max="2050" width="70.1640625" customWidth="1"/>
    <col min="2051" max="2051" width="17.6640625" customWidth="1"/>
    <col min="2052" max="2052" width="21.33203125" customWidth="1"/>
    <col min="2053" max="2053" width="22.33203125" customWidth="1"/>
    <col min="2305" max="2305" width="4.33203125" customWidth="1"/>
    <col min="2306" max="2306" width="70.1640625" customWidth="1"/>
    <col min="2307" max="2307" width="17.6640625" customWidth="1"/>
    <col min="2308" max="2308" width="21.33203125" customWidth="1"/>
    <col min="2309" max="2309" width="22.33203125" customWidth="1"/>
    <col min="2561" max="2561" width="4.33203125" customWidth="1"/>
    <col min="2562" max="2562" width="70.1640625" customWidth="1"/>
    <col min="2563" max="2563" width="17.6640625" customWidth="1"/>
    <col min="2564" max="2564" width="21.33203125" customWidth="1"/>
    <col min="2565" max="2565" width="22.33203125" customWidth="1"/>
    <col min="2817" max="2817" width="4.33203125" customWidth="1"/>
    <col min="2818" max="2818" width="70.1640625" customWidth="1"/>
    <col min="2819" max="2819" width="17.6640625" customWidth="1"/>
    <col min="2820" max="2820" width="21.33203125" customWidth="1"/>
    <col min="2821" max="2821" width="22.33203125" customWidth="1"/>
    <col min="3073" max="3073" width="4.33203125" customWidth="1"/>
    <col min="3074" max="3074" width="70.1640625" customWidth="1"/>
    <col min="3075" max="3075" width="17.6640625" customWidth="1"/>
    <col min="3076" max="3076" width="21.33203125" customWidth="1"/>
    <col min="3077" max="3077" width="22.33203125" customWidth="1"/>
    <col min="3329" max="3329" width="4.33203125" customWidth="1"/>
    <col min="3330" max="3330" width="70.1640625" customWidth="1"/>
    <col min="3331" max="3331" width="17.6640625" customWidth="1"/>
    <col min="3332" max="3332" width="21.33203125" customWidth="1"/>
    <col min="3333" max="3333" width="22.33203125" customWidth="1"/>
    <col min="3585" max="3585" width="4.33203125" customWidth="1"/>
    <col min="3586" max="3586" width="70.1640625" customWidth="1"/>
    <col min="3587" max="3587" width="17.6640625" customWidth="1"/>
    <col min="3588" max="3588" width="21.33203125" customWidth="1"/>
    <col min="3589" max="3589" width="22.33203125" customWidth="1"/>
    <col min="3841" max="3841" width="4.33203125" customWidth="1"/>
    <col min="3842" max="3842" width="70.1640625" customWidth="1"/>
    <col min="3843" max="3843" width="17.6640625" customWidth="1"/>
    <col min="3844" max="3844" width="21.33203125" customWidth="1"/>
    <col min="3845" max="3845" width="22.33203125" customWidth="1"/>
    <col min="4097" max="4097" width="4.33203125" customWidth="1"/>
    <col min="4098" max="4098" width="70.1640625" customWidth="1"/>
    <col min="4099" max="4099" width="17.6640625" customWidth="1"/>
    <col min="4100" max="4100" width="21.33203125" customWidth="1"/>
    <col min="4101" max="4101" width="22.33203125" customWidth="1"/>
    <col min="4353" max="4353" width="4.33203125" customWidth="1"/>
    <col min="4354" max="4354" width="70.1640625" customWidth="1"/>
    <col min="4355" max="4355" width="17.6640625" customWidth="1"/>
    <col min="4356" max="4356" width="21.33203125" customWidth="1"/>
    <col min="4357" max="4357" width="22.33203125" customWidth="1"/>
    <col min="4609" max="4609" width="4.33203125" customWidth="1"/>
    <col min="4610" max="4610" width="70.1640625" customWidth="1"/>
    <col min="4611" max="4611" width="17.6640625" customWidth="1"/>
    <col min="4612" max="4612" width="21.33203125" customWidth="1"/>
    <col min="4613" max="4613" width="22.33203125" customWidth="1"/>
    <col min="4865" max="4865" width="4.33203125" customWidth="1"/>
    <col min="4866" max="4866" width="70.1640625" customWidth="1"/>
    <col min="4867" max="4867" width="17.6640625" customWidth="1"/>
    <col min="4868" max="4868" width="21.33203125" customWidth="1"/>
    <col min="4869" max="4869" width="22.33203125" customWidth="1"/>
    <col min="5121" max="5121" width="4.33203125" customWidth="1"/>
    <col min="5122" max="5122" width="70.1640625" customWidth="1"/>
    <col min="5123" max="5123" width="17.6640625" customWidth="1"/>
    <col min="5124" max="5124" width="21.33203125" customWidth="1"/>
    <col min="5125" max="5125" width="22.33203125" customWidth="1"/>
    <col min="5377" max="5377" width="4.33203125" customWidth="1"/>
    <col min="5378" max="5378" width="70.1640625" customWidth="1"/>
    <col min="5379" max="5379" width="17.6640625" customWidth="1"/>
    <col min="5380" max="5380" width="21.33203125" customWidth="1"/>
    <col min="5381" max="5381" width="22.33203125" customWidth="1"/>
    <col min="5633" max="5633" width="4.33203125" customWidth="1"/>
    <col min="5634" max="5634" width="70.1640625" customWidth="1"/>
    <col min="5635" max="5635" width="17.6640625" customWidth="1"/>
    <col min="5636" max="5636" width="21.33203125" customWidth="1"/>
    <col min="5637" max="5637" width="22.33203125" customWidth="1"/>
    <col min="5889" max="5889" width="4.33203125" customWidth="1"/>
    <col min="5890" max="5890" width="70.1640625" customWidth="1"/>
    <col min="5891" max="5891" width="17.6640625" customWidth="1"/>
    <col min="5892" max="5892" width="21.33203125" customWidth="1"/>
    <col min="5893" max="5893" width="22.33203125" customWidth="1"/>
    <col min="6145" max="6145" width="4.33203125" customWidth="1"/>
    <col min="6146" max="6146" width="70.1640625" customWidth="1"/>
    <col min="6147" max="6147" width="17.6640625" customWidth="1"/>
    <col min="6148" max="6148" width="21.33203125" customWidth="1"/>
    <col min="6149" max="6149" width="22.33203125" customWidth="1"/>
    <col min="6401" max="6401" width="4.33203125" customWidth="1"/>
    <col min="6402" max="6402" width="70.1640625" customWidth="1"/>
    <col min="6403" max="6403" width="17.6640625" customWidth="1"/>
    <col min="6404" max="6404" width="21.33203125" customWidth="1"/>
    <col min="6405" max="6405" width="22.33203125" customWidth="1"/>
    <col min="6657" max="6657" width="4.33203125" customWidth="1"/>
    <col min="6658" max="6658" width="70.1640625" customWidth="1"/>
    <col min="6659" max="6659" width="17.6640625" customWidth="1"/>
    <col min="6660" max="6660" width="21.33203125" customWidth="1"/>
    <col min="6661" max="6661" width="22.33203125" customWidth="1"/>
    <col min="6913" max="6913" width="4.33203125" customWidth="1"/>
    <col min="6914" max="6914" width="70.1640625" customWidth="1"/>
    <col min="6915" max="6915" width="17.6640625" customWidth="1"/>
    <col min="6916" max="6916" width="21.33203125" customWidth="1"/>
    <col min="6917" max="6917" width="22.33203125" customWidth="1"/>
    <col min="7169" max="7169" width="4.33203125" customWidth="1"/>
    <col min="7170" max="7170" width="70.1640625" customWidth="1"/>
    <col min="7171" max="7171" width="17.6640625" customWidth="1"/>
    <col min="7172" max="7172" width="21.33203125" customWidth="1"/>
    <col min="7173" max="7173" width="22.33203125" customWidth="1"/>
    <col min="7425" max="7425" width="4.33203125" customWidth="1"/>
    <col min="7426" max="7426" width="70.1640625" customWidth="1"/>
    <col min="7427" max="7427" width="17.6640625" customWidth="1"/>
    <col min="7428" max="7428" width="21.33203125" customWidth="1"/>
    <col min="7429" max="7429" width="22.33203125" customWidth="1"/>
    <col min="7681" max="7681" width="4.33203125" customWidth="1"/>
    <col min="7682" max="7682" width="70.1640625" customWidth="1"/>
    <col min="7683" max="7683" width="17.6640625" customWidth="1"/>
    <col min="7684" max="7684" width="21.33203125" customWidth="1"/>
    <col min="7685" max="7685" width="22.33203125" customWidth="1"/>
    <col min="7937" max="7937" width="4.33203125" customWidth="1"/>
    <col min="7938" max="7938" width="70.1640625" customWidth="1"/>
    <col min="7939" max="7939" width="17.6640625" customWidth="1"/>
    <col min="7940" max="7940" width="21.33203125" customWidth="1"/>
    <col min="7941" max="7941" width="22.33203125" customWidth="1"/>
    <col min="8193" max="8193" width="4.33203125" customWidth="1"/>
    <col min="8194" max="8194" width="70.1640625" customWidth="1"/>
    <col min="8195" max="8195" width="17.6640625" customWidth="1"/>
    <col min="8196" max="8196" width="21.33203125" customWidth="1"/>
    <col min="8197" max="8197" width="22.33203125" customWidth="1"/>
    <col min="8449" max="8449" width="4.33203125" customWidth="1"/>
    <col min="8450" max="8450" width="70.1640625" customWidth="1"/>
    <col min="8451" max="8451" width="17.6640625" customWidth="1"/>
    <col min="8452" max="8452" width="21.33203125" customWidth="1"/>
    <col min="8453" max="8453" width="22.33203125" customWidth="1"/>
    <col min="8705" max="8705" width="4.33203125" customWidth="1"/>
    <col min="8706" max="8706" width="70.1640625" customWidth="1"/>
    <col min="8707" max="8707" width="17.6640625" customWidth="1"/>
    <col min="8708" max="8708" width="21.33203125" customWidth="1"/>
    <col min="8709" max="8709" width="22.33203125" customWidth="1"/>
    <col min="8961" max="8961" width="4.33203125" customWidth="1"/>
    <col min="8962" max="8962" width="70.1640625" customWidth="1"/>
    <col min="8963" max="8963" width="17.6640625" customWidth="1"/>
    <col min="8964" max="8964" width="21.33203125" customWidth="1"/>
    <col min="8965" max="8965" width="22.33203125" customWidth="1"/>
    <col min="9217" max="9217" width="4.33203125" customWidth="1"/>
    <col min="9218" max="9218" width="70.1640625" customWidth="1"/>
    <col min="9219" max="9219" width="17.6640625" customWidth="1"/>
    <col min="9220" max="9220" width="21.33203125" customWidth="1"/>
    <col min="9221" max="9221" width="22.33203125" customWidth="1"/>
    <col min="9473" max="9473" width="4.33203125" customWidth="1"/>
    <col min="9474" max="9474" width="70.1640625" customWidth="1"/>
    <col min="9475" max="9475" width="17.6640625" customWidth="1"/>
    <col min="9476" max="9476" width="21.33203125" customWidth="1"/>
    <col min="9477" max="9477" width="22.33203125" customWidth="1"/>
    <col min="9729" max="9729" width="4.33203125" customWidth="1"/>
    <col min="9730" max="9730" width="70.1640625" customWidth="1"/>
    <col min="9731" max="9731" width="17.6640625" customWidth="1"/>
    <col min="9732" max="9732" width="21.33203125" customWidth="1"/>
    <col min="9733" max="9733" width="22.33203125" customWidth="1"/>
    <col min="9985" max="9985" width="4.33203125" customWidth="1"/>
    <col min="9986" max="9986" width="70.1640625" customWidth="1"/>
    <col min="9987" max="9987" width="17.6640625" customWidth="1"/>
    <col min="9988" max="9988" width="21.33203125" customWidth="1"/>
    <col min="9989" max="9989" width="22.33203125" customWidth="1"/>
    <col min="10241" max="10241" width="4.33203125" customWidth="1"/>
    <col min="10242" max="10242" width="70.1640625" customWidth="1"/>
    <col min="10243" max="10243" width="17.6640625" customWidth="1"/>
    <col min="10244" max="10244" width="21.33203125" customWidth="1"/>
    <col min="10245" max="10245" width="22.33203125" customWidth="1"/>
    <col min="10497" max="10497" width="4.33203125" customWidth="1"/>
    <col min="10498" max="10498" width="70.1640625" customWidth="1"/>
    <col min="10499" max="10499" width="17.6640625" customWidth="1"/>
    <col min="10500" max="10500" width="21.33203125" customWidth="1"/>
    <col min="10501" max="10501" width="22.33203125" customWidth="1"/>
    <col min="10753" max="10753" width="4.33203125" customWidth="1"/>
    <col min="10754" max="10754" width="70.1640625" customWidth="1"/>
    <col min="10755" max="10755" width="17.6640625" customWidth="1"/>
    <col min="10756" max="10756" width="21.33203125" customWidth="1"/>
    <col min="10757" max="10757" width="22.33203125" customWidth="1"/>
    <col min="11009" max="11009" width="4.33203125" customWidth="1"/>
    <col min="11010" max="11010" width="70.1640625" customWidth="1"/>
    <col min="11011" max="11011" width="17.6640625" customWidth="1"/>
    <col min="11012" max="11012" width="21.33203125" customWidth="1"/>
    <col min="11013" max="11013" width="22.33203125" customWidth="1"/>
    <col min="11265" max="11265" width="4.33203125" customWidth="1"/>
    <col min="11266" max="11266" width="70.1640625" customWidth="1"/>
    <col min="11267" max="11267" width="17.6640625" customWidth="1"/>
    <col min="11268" max="11268" width="21.33203125" customWidth="1"/>
    <col min="11269" max="11269" width="22.33203125" customWidth="1"/>
    <col min="11521" max="11521" width="4.33203125" customWidth="1"/>
    <col min="11522" max="11522" width="70.1640625" customWidth="1"/>
    <col min="11523" max="11523" width="17.6640625" customWidth="1"/>
    <col min="11524" max="11524" width="21.33203125" customWidth="1"/>
    <col min="11525" max="11525" width="22.33203125" customWidth="1"/>
    <col min="11777" max="11777" width="4.33203125" customWidth="1"/>
    <col min="11778" max="11778" width="70.1640625" customWidth="1"/>
    <col min="11779" max="11779" width="17.6640625" customWidth="1"/>
    <col min="11780" max="11780" width="21.33203125" customWidth="1"/>
    <col min="11781" max="11781" width="22.33203125" customWidth="1"/>
    <col min="12033" max="12033" width="4.33203125" customWidth="1"/>
    <col min="12034" max="12034" width="70.1640625" customWidth="1"/>
    <col min="12035" max="12035" width="17.6640625" customWidth="1"/>
    <col min="12036" max="12036" width="21.33203125" customWidth="1"/>
    <col min="12037" max="12037" width="22.33203125" customWidth="1"/>
    <col min="12289" max="12289" width="4.33203125" customWidth="1"/>
    <col min="12290" max="12290" width="70.1640625" customWidth="1"/>
    <col min="12291" max="12291" width="17.6640625" customWidth="1"/>
    <col min="12292" max="12292" width="21.33203125" customWidth="1"/>
    <col min="12293" max="12293" width="22.33203125" customWidth="1"/>
    <col min="12545" max="12545" width="4.33203125" customWidth="1"/>
    <col min="12546" max="12546" width="70.1640625" customWidth="1"/>
    <col min="12547" max="12547" width="17.6640625" customWidth="1"/>
    <col min="12548" max="12548" width="21.33203125" customWidth="1"/>
    <col min="12549" max="12549" width="22.33203125" customWidth="1"/>
    <col min="12801" max="12801" width="4.33203125" customWidth="1"/>
    <col min="12802" max="12802" width="70.1640625" customWidth="1"/>
    <col min="12803" max="12803" width="17.6640625" customWidth="1"/>
    <col min="12804" max="12804" width="21.33203125" customWidth="1"/>
    <col min="12805" max="12805" width="22.33203125" customWidth="1"/>
    <col min="13057" max="13057" width="4.33203125" customWidth="1"/>
    <col min="13058" max="13058" width="70.1640625" customWidth="1"/>
    <col min="13059" max="13059" width="17.6640625" customWidth="1"/>
    <col min="13060" max="13060" width="21.33203125" customWidth="1"/>
    <col min="13061" max="13061" width="22.33203125" customWidth="1"/>
    <col min="13313" max="13313" width="4.33203125" customWidth="1"/>
    <col min="13314" max="13314" width="70.1640625" customWidth="1"/>
    <col min="13315" max="13315" width="17.6640625" customWidth="1"/>
    <col min="13316" max="13316" width="21.33203125" customWidth="1"/>
    <col min="13317" max="13317" width="22.33203125" customWidth="1"/>
    <col min="13569" max="13569" width="4.33203125" customWidth="1"/>
    <col min="13570" max="13570" width="70.1640625" customWidth="1"/>
    <col min="13571" max="13571" width="17.6640625" customWidth="1"/>
    <col min="13572" max="13572" width="21.33203125" customWidth="1"/>
    <col min="13573" max="13573" width="22.33203125" customWidth="1"/>
    <col min="13825" max="13825" width="4.33203125" customWidth="1"/>
    <col min="13826" max="13826" width="70.1640625" customWidth="1"/>
    <col min="13827" max="13827" width="17.6640625" customWidth="1"/>
    <col min="13828" max="13828" width="21.33203125" customWidth="1"/>
    <col min="13829" max="13829" width="22.33203125" customWidth="1"/>
    <col min="14081" max="14081" width="4.33203125" customWidth="1"/>
    <col min="14082" max="14082" width="70.1640625" customWidth="1"/>
    <col min="14083" max="14083" width="17.6640625" customWidth="1"/>
    <col min="14084" max="14084" width="21.33203125" customWidth="1"/>
    <col min="14085" max="14085" width="22.33203125" customWidth="1"/>
    <col min="14337" max="14337" width="4.33203125" customWidth="1"/>
    <col min="14338" max="14338" width="70.1640625" customWidth="1"/>
    <col min="14339" max="14339" width="17.6640625" customWidth="1"/>
    <col min="14340" max="14340" width="21.33203125" customWidth="1"/>
    <col min="14341" max="14341" width="22.33203125" customWidth="1"/>
    <col min="14593" max="14593" width="4.33203125" customWidth="1"/>
    <col min="14594" max="14594" width="70.1640625" customWidth="1"/>
    <col min="14595" max="14595" width="17.6640625" customWidth="1"/>
    <col min="14596" max="14596" width="21.33203125" customWidth="1"/>
    <col min="14597" max="14597" width="22.33203125" customWidth="1"/>
    <col min="14849" max="14849" width="4.33203125" customWidth="1"/>
    <col min="14850" max="14850" width="70.1640625" customWidth="1"/>
    <col min="14851" max="14851" width="17.6640625" customWidth="1"/>
    <col min="14852" max="14852" width="21.33203125" customWidth="1"/>
    <col min="14853" max="14853" width="22.33203125" customWidth="1"/>
    <col min="15105" max="15105" width="4.33203125" customWidth="1"/>
    <col min="15106" max="15106" width="70.1640625" customWidth="1"/>
    <col min="15107" max="15107" width="17.6640625" customWidth="1"/>
    <col min="15108" max="15108" width="21.33203125" customWidth="1"/>
    <col min="15109" max="15109" width="22.33203125" customWidth="1"/>
    <col min="15361" max="15361" width="4.33203125" customWidth="1"/>
    <col min="15362" max="15362" width="70.1640625" customWidth="1"/>
    <col min="15363" max="15363" width="17.6640625" customWidth="1"/>
    <col min="15364" max="15364" width="21.33203125" customWidth="1"/>
    <col min="15365" max="15365" width="22.33203125" customWidth="1"/>
    <col min="15617" max="15617" width="4.33203125" customWidth="1"/>
    <col min="15618" max="15618" width="70.1640625" customWidth="1"/>
    <col min="15619" max="15619" width="17.6640625" customWidth="1"/>
    <col min="15620" max="15620" width="21.33203125" customWidth="1"/>
    <col min="15621" max="15621" width="22.33203125" customWidth="1"/>
    <col min="15873" max="15873" width="4.33203125" customWidth="1"/>
    <col min="15874" max="15874" width="70.1640625" customWidth="1"/>
    <col min="15875" max="15875" width="17.6640625" customWidth="1"/>
    <col min="15876" max="15876" width="21.33203125" customWidth="1"/>
    <col min="15877" max="15877" width="22.33203125" customWidth="1"/>
    <col min="16129" max="16129" width="4.33203125" customWidth="1"/>
    <col min="16130" max="16130" width="70.1640625" customWidth="1"/>
    <col min="16131" max="16131" width="17.6640625" customWidth="1"/>
    <col min="16132" max="16132" width="21.33203125" customWidth="1"/>
    <col min="16133" max="16133" width="22.33203125" customWidth="1"/>
  </cols>
  <sheetData>
    <row r="1" spans="1:5" ht="18.75" customHeight="1">
      <c r="B1" s="1" t="s">
        <v>0</v>
      </c>
    </row>
    <row r="2" spans="1:5" ht="11.25" customHeight="1"/>
    <row r="3" spans="1:5" ht="36" customHeight="1">
      <c r="B3" s="2" t="s">
        <v>127</v>
      </c>
    </row>
    <row r="4" spans="1:5" ht="11.25" customHeight="1">
      <c r="B4" s="3" t="s">
        <v>1</v>
      </c>
    </row>
    <row r="5" spans="1:5" ht="12.75" customHeight="1"/>
    <row r="6" spans="1:5" s="6" customFormat="1" ht="30.75" customHeight="1">
      <c r="A6" s="4"/>
      <c r="B6" s="5" t="s">
        <v>2</v>
      </c>
      <c r="C6" s="5" t="s">
        <v>3</v>
      </c>
      <c r="D6" s="5" t="s">
        <v>110</v>
      </c>
      <c r="E6" s="5" t="s">
        <v>128</v>
      </c>
    </row>
    <row r="7" spans="1:5" ht="12.75" customHeight="1">
      <c r="A7" s="7"/>
      <c r="B7" s="8" t="s">
        <v>29</v>
      </c>
      <c r="C7" s="9" t="s">
        <v>132</v>
      </c>
      <c r="D7" s="11">
        <f>[1]РабочаяТаблицаД!E43</f>
        <v>1562293</v>
      </c>
      <c r="E7" s="11">
        <f>[1]РабочаяТаблицаД!F43</f>
        <v>915073</v>
      </c>
    </row>
    <row r="8" spans="1:5" ht="12.75" customHeight="1">
      <c r="A8" s="7"/>
      <c r="B8" s="8" t="s">
        <v>30</v>
      </c>
      <c r="C8" s="9" t="s">
        <v>132</v>
      </c>
      <c r="D8" s="11">
        <f>[1]РабочаяТаблицаД!E86</f>
        <v>-494004</v>
      </c>
      <c r="E8" s="11">
        <f>[1]РабочаяТаблицаД!F86</f>
        <v>-171736</v>
      </c>
    </row>
    <row r="9" spans="1:5" s="15" customFormat="1" ht="87.75" customHeight="1">
      <c r="A9" s="1"/>
      <c r="B9" s="12" t="s">
        <v>31</v>
      </c>
      <c r="C9" s="13"/>
      <c r="D9" s="14">
        <f>SUM(D7:D8)</f>
        <v>1068289</v>
      </c>
      <c r="E9" s="14">
        <f>SUM(E7:E8)</f>
        <v>743337</v>
      </c>
    </row>
    <row r="10" spans="1:5" ht="23.25" customHeight="1">
      <c r="A10" s="7"/>
      <c r="B10" s="8" t="s">
        <v>32</v>
      </c>
      <c r="C10" s="9"/>
      <c r="D10" s="10"/>
      <c r="E10" s="10"/>
    </row>
    <row r="11" spans="1:5" s="15" customFormat="1" ht="36" customHeight="1">
      <c r="A11" s="1"/>
      <c r="B11" s="12" t="s">
        <v>33</v>
      </c>
      <c r="C11" s="13"/>
      <c r="D11" s="14">
        <f>D9</f>
        <v>1068289</v>
      </c>
      <c r="E11" s="14">
        <f>E9</f>
        <v>743337</v>
      </c>
    </row>
    <row r="12" spans="1:5" ht="23.25" customHeight="1">
      <c r="A12" s="7"/>
      <c r="B12" s="8" t="s">
        <v>34</v>
      </c>
      <c r="C12" s="9" t="s">
        <v>133</v>
      </c>
      <c r="D12" s="11">
        <f>[1]РабочаяТаблицаД!E119</f>
        <v>682430</v>
      </c>
      <c r="E12" s="11">
        <f>[1]РабочаяТаблицаД!F119</f>
        <v>611651</v>
      </c>
    </row>
    <row r="13" spans="1:5" ht="12.75" customHeight="1">
      <c r="A13" s="7"/>
      <c r="B13" s="8" t="s">
        <v>35</v>
      </c>
      <c r="C13" s="9" t="s">
        <v>134</v>
      </c>
      <c r="D13" s="11">
        <f>[1]РабочаяТаблицаД!E139</f>
        <v>-167904</v>
      </c>
      <c r="E13" s="11">
        <f>[1]РабочаяТаблицаД!F139</f>
        <v>-84260</v>
      </c>
    </row>
    <row r="14" spans="1:5" ht="12.75" customHeight="1">
      <c r="A14" s="7"/>
      <c r="B14" s="8" t="s">
        <v>36</v>
      </c>
      <c r="C14" s="9" t="s">
        <v>135</v>
      </c>
      <c r="D14" s="11">
        <f>[1]РабочаяТаблицаД!E155</f>
        <v>418255</v>
      </c>
      <c r="E14" s="11">
        <f>[1]РабочаяТаблицаД!F155</f>
        <v>265562</v>
      </c>
    </row>
    <row r="15" spans="1:5" ht="12.75" customHeight="1">
      <c r="A15" s="7"/>
      <c r="B15" s="8" t="s">
        <v>37</v>
      </c>
      <c r="C15" s="9" t="s">
        <v>135</v>
      </c>
      <c r="D15" s="11">
        <f>[1]РабочаяТаблицаД!E163</f>
        <v>-81589</v>
      </c>
      <c r="E15" s="11">
        <f>[1]РабочаяТаблицаД!F163</f>
        <v>-59210</v>
      </c>
    </row>
    <row r="16" spans="1:5" ht="12.75" customHeight="1">
      <c r="A16" s="7"/>
      <c r="B16" s="8" t="s">
        <v>38</v>
      </c>
      <c r="C16" s="9" t="s">
        <v>136</v>
      </c>
      <c r="D16" s="11">
        <f>[1]РабочаяТаблицаД!E187-[1]РабочаяТаблицаД!E182</f>
        <v>-12518</v>
      </c>
      <c r="E16" s="11">
        <f>[1]РабочаяТаблицаД!F187-[1]РабочаяТаблицаД!F182</f>
        <v>-32144</v>
      </c>
    </row>
    <row r="17" spans="1:5" ht="12.75" customHeight="1">
      <c r="A17" s="7"/>
      <c r="B17" s="8" t="s">
        <v>39</v>
      </c>
      <c r="C17" s="9" t="s">
        <v>136</v>
      </c>
      <c r="D17" s="11">
        <f>[1]РабочаяТаблицаД!E190</f>
        <v>43618</v>
      </c>
      <c r="E17" s="11">
        <f>[1]РабочаяТаблицаД!F190</f>
        <v>35113</v>
      </c>
    </row>
    <row r="18" spans="1:5" ht="23.25" customHeight="1">
      <c r="A18" s="7"/>
      <c r="B18" s="8" t="s">
        <v>40</v>
      </c>
      <c r="C18" s="9" t="s">
        <v>136</v>
      </c>
      <c r="D18" s="10"/>
      <c r="E18" s="11">
        <f>[1]РабочаяТаблицаД!F182</f>
        <v>13766</v>
      </c>
    </row>
    <row r="19" spans="1:5" ht="12.75" customHeight="1">
      <c r="A19" s="7"/>
      <c r="B19" s="8" t="s">
        <v>41</v>
      </c>
      <c r="C19" s="9" t="s">
        <v>137</v>
      </c>
      <c r="D19" s="17">
        <f>[1]РабочаяТаблицаД!E189+[1]РабочаяТаблицаД!E176</f>
        <v>16</v>
      </c>
      <c r="E19" s="17">
        <f>[1]РабочаяТаблицаД!F189+[1]РабочаяТаблицаД!F176</f>
        <v>633</v>
      </c>
    </row>
    <row r="20" spans="1:5" s="15" customFormat="1" ht="36" customHeight="1">
      <c r="A20" s="1"/>
      <c r="B20" s="12" t="s">
        <v>42</v>
      </c>
      <c r="C20" s="13"/>
      <c r="D20" s="14">
        <f>SUM(D12:D19)</f>
        <v>882308</v>
      </c>
      <c r="E20" s="14">
        <f>SUM(E12:E19)</f>
        <v>751111</v>
      </c>
    </row>
    <row r="21" spans="1:5" s="15" customFormat="1" ht="18.75" customHeight="1">
      <c r="A21" s="1"/>
      <c r="B21" s="12" t="s">
        <v>43</v>
      </c>
      <c r="C21" s="13"/>
      <c r="D21" s="14">
        <f>SUM(D20,D11)</f>
        <v>1950597</v>
      </c>
      <c r="E21" s="14">
        <f>SUM(E20,E11)</f>
        <v>1494448</v>
      </c>
    </row>
    <row r="22" spans="1:5" ht="12.75" customHeight="1">
      <c r="A22" s="7"/>
      <c r="B22" s="8" t="s">
        <v>44</v>
      </c>
      <c r="C22" s="9"/>
      <c r="D22" s="11">
        <f>[1]РабочаяТаблицаД!E229</f>
        <v>-649786</v>
      </c>
      <c r="E22" s="11">
        <f>[1]РабочаяТаблицаД!F229</f>
        <v>-309676</v>
      </c>
    </row>
    <row r="23" spans="1:5" s="15" customFormat="1" ht="18.75" customHeight="1">
      <c r="A23" s="1"/>
      <c r="B23" s="12" t="s">
        <v>45</v>
      </c>
      <c r="C23" s="13"/>
      <c r="D23" s="14">
        <f>SUM(D21:D22)</f>
        <v>1300811</v>
      </c>
      <c r="E23" s="14">
        <f>SUM(E21:E22)</f>
        <v>1184772</v>
      </c>
    </row>
    <row r="24" spans="1:5" ht="12.75" customHeight="1">
      <c r="A24" s="7"/>
      <c r="B24" s="8" t="s">
        <v>46</v>
      </c>
      <c r="C24" s="9"/>
      <c r="D24" s="10"/>
      <c r="E24" s="10"/>
    </row>
    <row r="25" spans="1:5" s="15" customFormat="1" ht="18.75" customHeight="1">
      <c r="A25" s="1"/>
      <c r="B25" s="12" t="s">
        <v>47</v>
      </c>
      <c r="C25" s="13"/>
      <c r="D25" s="14">
        <f>SUM(D23:D24)</f>
        <v>1300811</v>
      </c>
      <c r="E25" s="14">
        <f>SUM(E23:E24)</f>
        <v>1184772</v>
      </c>
    </row>
    <row r="26" spans="1:5" ht="12.75" customHeight="1">
      <c r="A26" s="7"/>
      <c r="B26" s="8" t="s">
        <v>48</v>
      </c>
      <c r="C26" s="9"/>
      <c r="D26" s="10"/>
      <c r="E26" s="10"/>
    </row>
    <row r="27" spans="1:5" ht="11.25" customHeight="1"/>
    <row r="28" spans="1:5" ht="11.25" customHeight="1">
      <c r="B28" s="16" t="s">
        <v>26</v>
      </c>
    </row>
    <row r="29" spans="1:5" ht="11.25" customHeight="1"/>
    <row r="30" spans="1:5" ht="11.25" customHeight="1">
      <c r="B30" s="16" t="s">
        <v>27</v>
      </c>
    </row>
    <row r="31" spans="1:5" ht="11.25" customHeight="1"/>
    <row r="32" spans="1:5" ht="11.25" customHeight="1">
      <c r="B32" s="16" t="s">
        <v>28</v>
      </c>
    </row>
    <row r="33" ht="11.25" customHeight="1"/>
  </sheetData>
  <pageMargins left="0.39370078740157483" right="0.39370078740157483" top="0.39370078740157483" bottom="0.39370078740157483" header="0.39370078740157483" footer="0.39370078740157483"/>
  <pageSetup paperSize="9" scale="8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1"/>
  <sheetViews>
    <sheetView tabSelected="1" topLeftCell="A14" workbookViewId="0">
      <selection activeCell="G52" sqref="G52:H55"/>
    </sheetView>
  </sheetViews>
  <sheetFormatPr defaultRowHeight="15"/>
  <cols>
    <col min="1" max="1" width="53.6640625" style="25" customWidth="1"/>
    <col min="2" max="2" width="14" style="25" customWidth="1"/>
    <col min="3" max="3" width="21.1640625" style="25" customWidth="1"/>
    <col min="4" max="4" width="8" style="25" customWidth="1"/>
    <col min="5" max="5" width="20.83203125" style="25" customWidth="1"/>
    <col min="6" max="6" width="9.33203125" style="25"/>
    <col min="7" max="8" width="13" style="25" bestFit="1" customWidth="1"/>
    <col min="9" max="9" width="9.33203125" style="25"/>
    <col min="10" max="10" width="13" style="25" bestFit="1" customWidth="1"/>
    <col min="11" max="16384" width="9.33203125" style="25"/>
  </cols>
  <sheetData>
    <row r="1" spans="1:5" ht="16.5">
      <c r="A1" s="24" t="s">
        <v>54</v>
      </c>
    </row>
    <row r="2" spans="1:5">
      <c r="A2" s="26"/>
    </row>
    <row r="3" spans="1:5">
      <c r="A3" s="26" t="s">
        <v>55</v>
      </c>
    </row>
    <row r="4" spans="1:5">
      <c r="A4" s="26" t="s">
        <v>125</v>
      </c>
    </row>
    <row r="5" spans="1:5">
      <c r="A5" s="27" t="s">
        <v>56</v>
      </c>
    </row>
    <row r="6" spans="1:5">
      <c r="A6" s="28"/>
    </row>
    <row r="7" spans="1:5">
      <c r="A7" s="84"/>
      <c r="B7" s="29" t="s">
        <v>57</v>
      </c>
      <c r="C7" s="29" t="s">
        <v>58</v>
      </c>
      <c r="D7" s="85"/>
      <c r="E7" s="30" t="s">
        <v>58</v>
      </c>
    </row>
    <row r="8" spans="1:5">
      <c r="A8" s="84"/>
      <c r="B8" s="29" t="s">
        <v>59</v>
      </c>
      <c r="C8" s="29" t="s">
        <v>60</v>
      </c>
      <c r="D8" s="85"/>
      <c r="E8" s="30" t="s">
        <v>60</v>
      </c>
    </row>
    <row r="9" spans="1:5">
      <c r="A9" s="84"/>
      <c r="B9" s="31"/>
      <c r="C9" s="66" t="s">
        <v>123</v>
      </c>
      <c r="D9" s="85"/>
      <c r="E9" s="66" t="s">
        <v>123</v>
      </c>
    </row>
    <row r="10" spans="1:5">
      <c r="A10" s="84"/>
      <c r="B10" s="31"/>
      <c r="C10" s="66" t="s">
        <v>124</v>
      </c>
      <c r="D10" s="85"/>
      <c r="E10" s="60" t="s">
        <v>61</v>
      </c>
    </row>
    <row r="11" spans="1:5" ht="38.25" customHeight="1">
      <c r="A11" s="32" t="s">
        <v>62</v>
      </c>
      <c r="B11" s="33"/>
      <c r="C11" s="34"/>
      <c r="D11" s="34"/>
      <c r="E11" s="57"/>
    </row>
    <row r="12" spans="1:5" ht="21.75" customHeight="1">
      <c r="A12" s="34" t="s">
        <v>63</v>
      </c>
      <c r="B12" s="35"/>
      <c r="C12" s="36">
        <f>ДвижениеКапитал!E11</f>
        <v>1300811</v>
      </c>
      <c r="D12" s="37"/>
      <c r="E12" s="36">
        <v>1184772</v>
      </c>
    </row>
    <row r="13" spans="1:5">
      <c r="A13" s="34" t="s">
        <v>64</v>
      </c>
      <c r="B13" s="35"/>
      <c r="C13" s="37"/>
      <c r="D13" s="37"/>
      <c r="E13" s="59"/>
    </row>
    <row r="14" spans="1:5" ht="22.5" customHeight="1">
      <c r="A14" s="34" t="s">
        <v>65</v>
      </c>
      <c r="B14" s="38">
        <v>8</v>
      </c>
      <c r="C14" s="36">
        <v>0</v>
      </c>
      <c r="D14" s="37"/>
      <c r="E14" s="36">
        <v>-60</v>
      </c>
    </row>
    <row r="15" spans="1:5" ht="21.75" customHeight="1">
      <c r="A15" s="34" t="s">
        <v>66</v>
      </c>
      <c r="B15" s="38"/>
      <c r="C15" s="36">
        <v>17498</v>
      </c>
      <c r="D15" s="37"/>
      <c r="E15" s="36">
        <v>-2856</v>
      </c>
    </row>
    <row r="16" spans="1:5" ht="20.25" customHeight="1">
      <c r="A16" s="34" t="s">
        <v>67</v>
      </c>
      <c r="B16" s="35"/>
      <c r="C16" s="34">
        <v>0</v>
      </c>
      <c r="D16" s="37"/>
      <c r="E16" s="57"/>
    </row>
    <row r="17" spans="1:5" ht="35.25" customHeight="1">
      <c r="A17" s="34" t="s">
        <v>68</v>
      </c>
      <c r="B17" s="38">
        <v>16</v>
      </c>
      <c r="C17" s="36">
        <v>-167904</v>
      </c>
      <c r="D17" s="37"/>
      <c r="E17" s="36">
        <v>-78413</v>
      </c>
    </row>
    <row r="18" spans="1:5" ht="21" customHeight="1">
      <c r="A18" s="34" t="s">
        <v>69</v>
      </c>
      <c r="B18" s="38">
        <v>18</v>
      </c>
      <c r="C18" s="36">
        <v>10438</v>
      </c>
      <c r="D18" s="37"/>
      <c r="E18" s="36">
        <v>8213</v>
      </c>
    </row>
    <row r="19" spans="1:5" ht="22.5" customHeight="1" thickBot="1">
      <c r="A19" s="39" t="s">
        <v>70</v>
      </c>
      <c r="B19" s="40"/>
      <c r="C19" s="41">
        <f>35735-21842+404941-261176+2576</f>
        <v>160234</v>
      </c>
      <c r="D19" s="42"/>
      <c r="E19" s="41">
        <v>57511</v>
      </c>
    </row>
    <row r="20" spans="1:5" ht="43.5" customHeight="1">
      <c r="A20" s="34" t="s">
        <v>71</v>
      </c>
      <c r="B20" s="35"/>
      <c r="C20" s="36">
        <f>SUM(C12:C19)</f>
        <v>1321077</v>
      </c>
      <c r="D20" s="37"/>
      <c r="E20" s="36">
        <f>SUM(E12:E19)</f>
        <v>1169167</v>
      </c>
    </row>
    <row r="21" spans="1:5">
      <c r="A21" s="34"/>
      <c r="B21" s="43"/>
      <c r="C21" s="34"/>
      <c r="D21" s="37"/>
      <c r="E21" s="57"/>
    </row>
    <row r="22" spans="1:5" ht="22.5" customHeight="1">
      <c r="A22" s="34" t="s">
        <v>72</v>
      </c>
      <c r="B22" s="33"/>
      <c r="C22" s="34"/>
      <c r="D22" s="37"/>
      <c r="E22" s="57"/>
    </row>
    <row r="23" spans="1:5" ht="27" customHeight="1">
      <c r="A23" s="34" t="s">
        <v>73</v>
      </c>
      <c r="B23" s="43"/>
      <c r="C23" s="34"/>
      <c r="D23" s="37"/>
      <c r="E23" s="57"/>
    </row>
    <row r="24" spans="1:5" ht="22.5" customHeight="1">
      <c r="A24" s="34" t="s">
        <v>74</v>
      </c>
      <c r="B24" s="44"/>
      <c r="C24" s="45">
        <v>-3282905</v>
      </c>
      <c r="D24" s="37"/>
      <c r="E24" s="67">
        <v>-3441853</v>
      </c>
    </row>
    <row r="25" spans="1:5" ht="22.5" customHeight="1">
      <c r="A25" s="34" t="s">
        <v>75</v>
      </c>
      <c r="B25" s="44"/>
      <c r="C25" s="34"/>
      <c r="D25" s="37"/>
      <c r="E25" s="68">
        <v>5000</v>
      </c>
    </row>
    <row r="26" spans="1:5" ht="23.25" customHeight="1">
      <c r="A26" s="34" t="s">
        <v>76</v>
      </c>
      <c r="B26" s="33"/>
      <c r="C26" s="45">
        <v>-4849866</v>
      </c>
      <c r="D26" s="37"/>
      <c r="E26" s="67">
        <f>-1492353</f>
        <v>-1492353</v>
      </c>
    </row>
    <row r="27" spans="1:5">
      <c r="A27" s="34" t="s">
        <v>12</v>
      </c>
      <c r="B27" s="33"/>
      <c r="C27" s="45">
        <v>-42573</v>
      </c>
      <c r="D27" s="37"/>
      <c r="E27" s="67">
        <v>-52440</v>
      </c>
    </row>
    <row r="28" spans="1:5" ht="27.75" customHeight="1">
      <c r="A28" s="34" t="s">
        <v>77</v>
      </c>
      <c r="B28" s="33"/>
      <c r="C28" s="34"/>
      <c r="D28" s="37"/>
      <c r="E28" s="68"/>
    </row>
    <row r="29" spans="1:5" ht="23.25" customHeight="1">
      <c r="A29" s="34" t="s">
        <v>16</v>
      </c>
      <c r="B29" s="33"/>
      <c r="C29" s="45">
        <v>6669098</v>
      </c>
      <c r="D29" s="37"/>
      <c r="E29" s="67">
        <v>1137883</v>
      </c>
    </row>
    <row r="30" spans="1:5" ht="21.75" customHeight="1" thickBot="1">
      <c r="A30" s="39" t="s">
        <v>19</v>
      </c>
      <c r="B30" s="46"/>
      <c r="C30" s="47">
        <v>-35430</v>
      </c>
      <c r="D30" s="42"/>
      <c r="E30" s="69">
        <f>-34700</f>
        <v>-34700</v>
      </c>
    </row>
    <row r="31" spans="1:5">
      <c r="A31" s="34"/>
      <c r="B31" s="33"/>
      <c r="C31" s="37"/>
      <c r="D31" s="37"/>
      <c r="E31" s="59"/>
    </row>
    <row r="32" spans="1:5" ht="24.75" customHeight="1">
      <c r="A32" s="34" t="s">
        <v>78</v>
      </c>
      <c r="B32" s="33"/>
      <c r="C32" s="36">
        <f>SUM(C24:C30)</f>
        <v>-1541676</v>
      </c>
      <c r="D32" s="37"/>
      <c r="E32" s="36">
        <f>SUM(E24:E30)</f>
        <v>-3878463</v>
      </c>
    </row>
    <row r="33" spans="1:10" ht="20.25" customHeight="1" thickBot="1">
      <c r="A33" s="39" t="s">
        <v>79</v>
      </c>
      <c r="B33" s="46"/>
      <c r="C33" s="64">
        <v>-11046</v>
      </c>
      <c r="D33" s="42"/>
      <c r="E33" s="58">
        <v>-16604</v>
      </c>
    </row>
    <row r="34" spans="1:10">
      <c r="A34" s="48"/>
      <c r="B34" s="44"/>
      <c r="C34" s="37"/>
      <c r="D34" s="37"/>
      <c r="E34" s="59"/>
    </row>
    <row r="35" spans="1:10" ht="24" customHeight="1" thickBot="1">
      <c r="A35" s="39" t="s">
        <v>80</v>
      </c>
      <c r="B35" s="49"/>
      <c r="C35" s="41">
        <f>C20+C32+C33</f>
        <v>-231645</v>
      </c>
      <c r="D35" s="42"/>
      <c r="E35" s="41">
        <f>E20+E32+E33</f>
        <v>-2725900</v>
      </c>
    </row>
    <row r="36" spans="1:10">
      <c r="A36" s="34"/>
      <c r="B36" s="44"/>
      <c r="C36" s="37"/>
      <c r="D36" s="37"/>
      <c r="E36" s="59"/>
    </row>
    <row r="37" spans="1:10" ht="28.5" customHeight="1">
      <c r="A37" s="48" t="s">
        <v>81</v>
      </c>
      <c r="B37" s="44"/>
      <c r="C37" s="37"/>
      <c r="D37" s="37"/>
      <c r="E37" s="59"/>
      <c r="J37" s="50"/>
    </row>
    <row r="38" spans="1:10" ht="21.75" customHeight="1">
      <c r="A38" s="34" t="s">
        <v>82</v>
      </c>
      <c r="B38" s="44">
        <v>9</v>
      </c>
      <c r="C38" s="36">
        <v>-15074</v>
      </c>
      <c r="D38" s="37"/>
      <c r="E38" s="70">
        <f>-11321</f>
        <v>-11321</v>
      </c>
    </row>
    <row r="39" spans="1:10" ht="24.75" customHeight="1">
      <c r="A39" s="34" t="s">
        <v>83</v>
      </c>
      <c r="B39" s="44"/>
      <c r="C39" s="51">
        <v>0</v>
      </c>
      <c r="D39" s="37"/>
      <c r="E39" s="71">
        <v>0</v>
      </c>
    </row>
    <row r="40" spans="1:10" ht="31.5" customHeight="1" thickBot="1">
      <c r="A40" s="39" t="s">
        <v>84</v>
      </c>
      <c r="B40" s="49">
        <v>8</v>
      </c>
      <c r="C40" s="41">
        <v>336880</v>
      </c>
      <c r="D40" s="42"/>
      <c r="E40" s="72">
        <v>3444461</v>
      </c>
    </row>
    <row r="41" spans="1:10">
      <c r="A41" s="34"/>
      <c r="B41" s="44"/>
      <c r="C41" s="37"/>
      <c r="D41" s="37"/>
      <c r="E41" s="59"/>
    </row>
    <row r="42" spans="1:10" ht="27" customHeight="1" thickBot="1">
      <c r="A42" s="39" t="s">
        <v>85</v>
      </c>
      <c r="B42" s="49"/>
      <c r="C42" s="41">
        <f>C38+C40</f>
        <v>321806</v>
      </c>
      <c r="D42" s="42"/>
      <c r="E42" s="41">
        <f>E38+E40</f>
        <v>3433140</v>
      </c>
    </row>
    <row r="43" spans="1:10" ht="36" customHeight="1">
      <c r="A43" s="32" t="s">
        <v>86</v>
      </c>
      <c r="B43" s="34"/>
      <c r="C43" s="34"/>
      <c r="D43" s="34"/>
      <c r="E43" s="57"/>
    </row>
    <row r="44" spans="1:10" ht="36" customHeight="1">
      <c r="A44" s="63" t="s">
        <v>108</v>
      </c>
      <c r="B44" s="62"/>
      <c r="C44" s="65">
        <v>-2822620</v>
      </c>
      <c r="D44" s="62"/>
      <c r="E44" s="62"/>
    </row>
    <row r="45" spans="1:10" ht="27" customHeight="1" thickBot="1">
      <c r="A45" s="39" t="s">
        <v>87</v>
      </c>
      <c r="B45" s="49"/>
      <c r="C45" s="64">
        <v>2686942</v>
      </c>
      <c r="D45" s="39"/>
      <c r="E45" s="58"/>
    </row>
    <row r="46" spans="1:10">
      <c r="A46" s="32"/>
      <c r="B46" s="34"/>
      <c r="C46" s="34"/>
      <c r="D46" s="34"/>
      <c r="E46" s="57"/>
    </row>
    <row r="47" spans="1:10" ht="24.75" customHeight="1">
      <c r="A47" s="34" t="s">
        <v>89</v>
      </c>
      <c r="B47" s="75"/>
      <c r="C47" s="86">
        <f>C44+C45</f>
        <v>-135678</v>
      </c>
      <c r="D47" s="75"/>
      <c r="E47" s="75" t="s">
        <v>88</v>
      </c>
    </row>
    <row r="48" spans="1:10" ht="12" customHeight="1" thickBot="1">
      <c r="A48" s="39" t="s">
        <v>90</v>
      </c>
      <c r="B48" s="76"/>
      <c r="C48" s="76"/>
      <c r="D48" s="76"/>
      <c r="E48" s="76"/>
    </row>
    <row r="49" spans="1:10">
      <c r="A49" s="32"/>
      <c r="B49" s="34"/>
      <c r="C49" s="34"/>
      <c r="D49" s="34"/>
      <c r="E49" s="57"/>
    </row>
    <row r="50" spans="1:10" ht="28.5" customHeight="1" thickBot="1">
      <c r="A50" s="52" t="s">
        <v>91</v>
      </c>
      <c r="B50" s="40"/>
      <c r="C50" s="39">
        <v>12325</v>
      </c>
      <c r="D50" s="42"/>
      <c r="E50" s="73">
        <f>-8553+3568</f>
        <v>-4985</v>
      </c>
    </row>
    <row r="51" spans="1:10">
      <c r="A51" s="53"/>
      <c r="B51" s="38"/>
      <c r="C51" s="34"/>
      <c r="D51" s="34"/>
      <c r="E51" s="74"/>
    </row>
    <row r="52" spans="1:10" ht="30" customHeight="1">
      <c r="A52" s="34" t="s">
        <v>92</v>
      </c>
      <c r="B52" s="38"/>
      <c r="C52" s="36">
        <v>-33192</v>
      </c>
      <c r="D52" s="37"/>
      <c r="E52" s="70">
        <v>702255</v>
      </c>
      <c r="G52" s="50"/>
      <c r="H52" s="50"/>
      <c r="J52" s="50"/>
    </row>
    <row r="53" spans="1:10">
      <c r="A53" s="34"/>
      <c r="B53" s="38"/>
      <c r="C53" s="34"/>
      <c r="D53" s="37"/>
      <c r="E53" s="74"/>
    </row>
    <row r="54" spans="1:10" ht="18" customHeight="1">
      <c r="A54" s="34" t="s">
        <v>93</v>
      </c>
      <c r="B54" s="77">
        <v>5</v>
      </c>
      <c r="C54" s="51"/>
      <c r="D54" s="79"/>
      <c r="E54" s="71"/>
      <c r="I54" s="45"/>
      <c r="J54" s="45"/>
    </row>
    <row r="55" spans="1:10" ht="22.5" customHeight="1" thickBot="1">
      <c r="A55" s="39" t="s">
        <v>94</v>
      </c>
      <c r="B55" s="78"/>
      <c r="C55" s="41">
        <v>150104</v>
      </c>
      <c r="D55" s="80"/>
      <c r="E55" s="72">
        <v>46983</v>
      </c>
      <c r="G55" s="50"/>
      <c r="H55" s="45"/>
    </row>
    <row r="56" spans="1:10">
      <c r="A56" s="34"/>
      <c r="B56" s="38"/>
      <c r="C56" s="34"/>
      <c r="D56" s="37"/>
      <c r="E56" s="74"/>
    </row>
    <row r="57" spans="1:10" ht="15" customHeight="1">
      <c r="A57" s="34" t="s">
        <v>93</v>
      </c>
      <c r="B57" s="77">
        <v>5</v>
      </c>
      <c r="C57" s="51"/>
      <c r="D57" s="82"/>
      <c r="E57" s="71"/>
    </row>
    <row r="58" spans="1:10" ht="15.75" customHeight="1" thickBot="1">
      <c r="A58" s="54" t="s">
        <v>131</v>
      </c>
      <c r="B58" s="81"/>
      <c r="C58" s="61">
        <v>116912</v>
      </c>
      <c r="D58" s="83"/>
      <c r="E58" s="11">
        <v>749238</v>
      </c>
    </row>
    <row r="59" spans="1:10" ht="15.75" thickTop="1">
      <c r="A59" s="28"/>
    </row>
    <row r="60" spans="1:10">
      <c r="A60" s="26"/>
    </row>
    <row r="61" spans="1:10">
      <c r="A61" s="55" t="s">
        <v>95</v>
      </c>
    </row>
    <row r="62" spans="1:10">
      <c r="A62" s="56"/>
    </row>
    <row r="63" spans="1:10">
      <c r="A63" s="56"/>
    </row>
    <row r="64" spans="1:10">
      <c r="A64" s="56" t="s">
        <v>96</v>
      </c>
      <c r="B64" s="56" t="s">
        <v>96</v>
      </c>
    </row>
    <row r="65" spans="1:2">
      <c r="A65" s="55" t="s">
        <v>97</v>
      </c>
      <c r="B65" s="55" t="s">
        <v>98</v>
      </c>
    </row>
    <row r="66" spans="1:2">
      <c r="A66" s="55" t="s">
        <v>99</v>
      </c>
      <c r="B66" s="55" t="s">
        <v>100</v>
      </c>
    </row>
    <row r="67" spans="1:2">
      <c r="A67" s="56"/>
    </row>
    <row r="68" spans="1:2">
      <c r="A68" s="55" t="s">
        <v>126</v>
      </c>
      <c r="B68" s="55" t="s">
        <v>126</v>
      </c>
    </row>
    <row r="69" spans="1:2">
      <c r="A69" s="55" t="s">
        <v>101</v>
      </c>
      <c r="B69" s="55" t="s">
        <v>101</v>
      </c>
    </row>
    <row r="70" spans="1:2">
      <c r="A70" s="56"/>
    </row>
    <row r="71" spans="1:2">
      <c r="A71" s="56" t="s">
        <v>102</v>
      </c>
    </row>
  </sheetData>
  <mergeCells count="10">
    <mergeCell ref="A7:A10"/>
    <mergeCell ref="D7:D10"/>
    <mergeCell ref="B47:B48"/>
    <mergeCell ref="C47:C48"/>
    <mergeCell ref="D47:D48"/>
    <mergeCell ref="E47:E48"/>
    <mergeCell ref="B54:B55"/>
    <mergeCell ref="D54:D55"/>
    <mergeCell ref="B57:B58"/>
    <mergeCell ref="D57:D58"/>
  </mergeCells>
  <pageMargins left="0.70866141732283472" right="0.70866141732283472" top="0.74803149606299213" bottom="0.74803149606299213" header="0.31496062992125984" footer="0.31496062992125984"/>
  <pageSetup paperSize="9" scale="9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G19"/>
  <sheetViews>
    <sheetView workbookViewId="0">
      <selection activeCell="B4" sqref="B4"/>
    </sheetView>
  </sheetViews>
  <sheetFormatPr defaultColWidth="10.33203125" defaultRowHeight="11.25"/>
  <cols>
    <col min="1" max="1" width="4.33203125" style="16" customWidth="1"/>
    <col min="2" max="2" width="63.83203125" style="16" customWidth="1"/>
    <col min="3" max="6" width="27.83203125" style="16" customWidth="1"/>
    <col min="7" max="7" width="10.33203125" style="16"/>
  </cols>
  <sheetData>
    <row r="1" spans="1:7" ht="19.350000000000001" customHeight="1">
      <c r="A1"/>
      <c r="B1" s="1" t="s">
        <v>0</v>
      </c>
      <c r="C1"/>
      <c r="D1"/>
      <c r="E1"/>
      <c r="F1"/>
      <c r="G1"/>
    </row>
    <row r="3" spans="1:7" ht="36.6" customHeight="1">
      <c r="A3"/>
      <c r="B3" s="2" t="s">
        <v>130</v>
      </c>
      <c r="C3"/>
      <c r="D3"/>
      <c r="E3"/>
      <c r="F3"/>
      <c r="G3"/>
    </row>
    <row r="4" spans="1:7" ht="11.85" customHeight="1">
      <c r="A4"/>
      <c r="B4" s="3" t="s">
        <v>1</v>
      </c>
      <c r="C4"/>
      <c r="D4"/>
      <c r="E4"/>
      <c r="F4"/>
      <c r="G4"/>
    </row>
    <row r="6" spans="1:7" s="6" customFormat="1" ht="75" customHeight="1">
      <c r="A6" s="4"/>
      <c r="B6" s="5" t="s">
        <v>2</v>
      </c>
      <c r="C6" s="5" t="s">
        <v>22</v>
      </c>
      <c r="D6" s="5" t="s">
        <v>107</v>
      </c>
      <c r="E6" s="5" t="s">
        <v>23</v>
      </c>
      <c r="F6" s="5" t="s">
        <v>24</v>
      </c>
    </row>
    <row r="7" spans="1:7" ht="12">
      <c r="B7" s="18" t="s">
        <v>106</v>
      </c>
      <c r="C7" s="19">
        <v>5385607</v>
      </c>
      <c r="D7" s="19">
        <v>-1267</v>
      </c>
      <c r="E7" s="19">
        <v>1521029</v>
      </c>
      <c r="F7" s="19">
        <v>6905369</v>
      </c>
    </row>
    <row r="8" spans="1:7" ht="23.85" customHeight="1">
      <c r="A8"/>
      <c r="B8" s="20" t="s">
        <v>49</v>
      </c>
      <c r="C8" s="21"/>
      <c r="D8" s="21"/>
      <c r="E8" s="21"/>
      <c r="F8" s="21"/>
      <c r="G8"/>
    </row>
    <row r="9" spans="1:7" ht="12">
      <c r="B9" s="22" t="s">
        <v>50</v>
      </c>
      <c r="C9" s="21"/>
      <c r="D9" s="21"/>
      <c r="E9" s="21"/>
      <c r="F9" s="21"/>
    </row>
    <row r="10" spans="1:7" ht="12">
      <c r="B10" s="22" t="s">
        <v>51</v>
      </c>
      <c r="C10" s="23">
        <v>2686942</v>
      </c>
      <c r="D10" s="21"/>
      <c r="E10" s="21"/>
      <c r="F10" s="23">
        <f>C10</f>
        <v>2686942</v>
      </c>
    </row>
    <row r="11" spans="1:7" ht="12">
      <c r="B11" s="22" t="s">
        <v>52</v>
      </c>
      <c r="C11" s="21"/>
      <c r="D11" s="21"/>
      <c r="E11" s="23">
        <v>1300811</v>
      </c>
      <c r="F11" s="23">
        <f>E11</f>
        <v>1300811</v>
      </c>
    </row>
    <row r="12" spans="1:7" ht="12">
      <c r="B12" s="22" t="s">
        <v>53</v>
      </c>
      <c r="C12" s="21"/>
      <c r="D12" s="21"/>
      <c r="E12" s="21"/>
      <c r="F12" s="21"/>
    </row>
    <row r="13" spans="1:7" ht="12">
      <c r="B13" s="18" t="s">
        <v>129</v>
      </c>
      <c r="C13" s="19">
        <f>C7+C10</f>
        <v>8072549</v>
      </c>
      <c r="D13" s="19">
        <f>D7</f>
        <v>-1267</v>
      </c>
      <c r="E13" s="19">
        <f>SUM(E7:E12)</f>
        <v>2821840</v>
      </c>
      <c r="F13" s="19">
        <f>SUM(F7:F12)</f>
        <v>10893122</v>
      </c>
    </row>
    <row r="15" spans="1:7">
      <c r="B15" s="16" t="s">
        <v>26</v>
      </c>
    </row>
    <row r="17" spans="2:2">
      <c r="B17" s="16" t="s">
        <v>27</v>
      </c>
    </row>
    <row r="19" spans="2:2">
      <c r="B19" s="16" t="s">
        <v>28</v>
      </c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ОДД</vt:lpstr>
      <vt:lpstr>ДвижениеКапитал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gsaginova</dc:creator>
  <cp:lastModifiedBy>lzhanpeissova</cp:lastModifiedBy>
  <cp:lastPrinted>2018-10-19T05:09:32Z</cp:lastPrinted>
  <dcterms:created xsi:type="dcterms:W3CDTF">2017-08-09T07:14:13Z</dcterms:created>
  <dcterms:modified xsi:type="dcterms:W3CDTF">2018-11-12T03:41:39Z</dcterms:modified>
</cp:coreProperties>
</file>