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 activeTab="3"/>
  </bookViews>
  <sheets>
    <sheet name="F1" sheetId="1" r:id="rId1"/>
    <sheet name="F2" sheetId="2" r:id="rId2"/>
    <sheet name="ОДД" sheetId="4" r:id="rId3"/>
    <sheet name="ДвижениеКапитал" sheetId="3" r:id="rId4"/>
    <sheet name="Лист5" sheetId="5" r:id="rId5"/>
  </sheets>
  <externalReferences>
    <externalReference r:id="rId6"/>
  </externalReferences>
  <calcPr calcId="125725"/>
</workbook>
</file>

<file path=xl/calcChain.xml><?xml version="1.0" encoding="utf-8"?>
<calcChain xmlns="http://schemas.openxmlformats.org/spreadsheetml/2006/main">
  <c r="C43" i="4"/>
  <c r="C33"/>
  <c r="C31"/>
  <c r="C27"/>
  <c r="C20"/>
  <c r="C21" s="1"/>
  <c r="C36" s="1"/>
  <c r="C52" l="1"/>
  <c r="E11" i="3" l="1"/>
  <c r="D9"/>
  <c r="D13" s="1"/>
  <c r="E7"/>
  <c r="E24" i="2"/>
  <c r="E22"/>
  <c r="D22"/>
  <c r="E19"/>
  <c r="D19"/>
  <c r="E18"/>
  <c r="D18"/>
  <c r="E17"/>
  <c r="D17"/>
  <c r="E16"/>
  <c r="D16"/>
  <c r="E15"/>
  <c r="D15"/>
  <c r="E14"/>
  <c r="D14"/>
  <c r="E13"/>
  <c r="D13"/>
  <c r="E12"/>
  <c r="E20" s="1"/>
  <c r="D12"/>
  <c r="D20" s="1"/>
  <c r="E8"/>
  <c r="D8"/>
  <c r="E7"/>
  <c r="E9" s="1"/>
  <c r="E11" s="1"/>
  <c r="D7"/>
  <c r="D9" s="1"/>
  <c r="D11" s="1"/>
  <c r="E27" i="1"/>
  <c r="D27"/>
  <c r="E26"/>
  <c r="E28" s="1"/>
  <c r="D26"/>
  <c r="D28" s="1"/>
  <c r="E23"/>
  <c r="D23"/>
  <c r="E20"/>
  <c r="E24" s="1"/>
  <c r="D20"/>
  <c r="D24" s="1"/>
  <c r="E16"/>
  <c r="D16"/>
  <c r="E15"/>
  <c r="D15"/>
  <c r="E14"/>
  <c r="D14"/>
  <c r="E13"/>
  <c r="D13"/>
  <c r="E12"/>
  <c r="D12"/>
  <c r="E11"/>
  <c r="D11"/>
  <c r="E10"/>
  <c r="D10"/>
  <c r="E8"/>
  <c r="E17" s="1"/>
  <c r="D8"/>
  <c r="D17" s="1"/>
  <c r="E13" i="3" l="1"/>
  <c r="E19" s="1"/>
  <c r="D19"/>
  <c r="E9"/>
  <c r="E21" i="2"/>
  <c r="E23" s="1"/>
  <c r="E25" s="1"/>
  <c r="D21"/>
  <c r="D23" s="1"/>
  <c r="D25" s="1"/>
  <c r="E29" i="1"/>
  <c r="D29"/>
</calcChain>
</file>

<file path=xl/sharedStrings.xml><?xml version="1.0" encoding="utf-8"?>
<sst xmlns="http://schemas.openxmlformats.org/spreadsheetml/2006/main" count="156" uniqueCount="123">
  <si>
    <t>АО "BCC  INVEST" ДО АО "БЦК"</t>
  </si>
  <si>
    <t>БАЛАНС по состоянию на 1 июля 2017 г.</t>
  </si>
  <si>
    <t>(в тысячах казахстанских тенге)</t>
  </si>
  <si>
    <t>Статья</t>
  </si>
  <si>
    <t>Примечания</t>
  </si>
  <si>
    <t>30 июня 2017 г.</t>
  </si>
  <si>
    <t>31 декабря 2016 г.</t>
  </si>
  <si>
    <t>АКТИВЫ:</t>
  </si>
  <si>
    <t xml:space="preserve">Денежные средства и их эквиваленты </t>
  </si>
  <si>
    <t>Денежные средства, ограниченные в пользовании</t>
  </si>
  <si>
    <t>Финансовые активы, отражаемые по справедливой стоимости через прибыли или убытки</t>
  </si>
  <si>
    <t>Займы и средства в банках</t>
  </si>
  <si>
    <t>Инвестиции, имеющиеся в наличии для продажи</t>
  </si>
  <si>
    <t>Инвестиции, удерживаемые до погашения</t>
  </si>
  <si>
    <t>Основные средства и нематериальные активы</t>
  </si>
  <si>
    <t>Требования по текущему налогу на прибыль</t>
  </si>
  <si>
    <t>Прочие активы</t>
  </si>
  <si>
    <t>ИТОГО АКТИВЫ</t>
  </si>
  <si>
    <t>ОБЯЗАТЕЛЬСТВА И КАПИТАЛ</t>
  </si>
  <si>
    <t>ОБЯЗАТЕЛЬСТВА:</t>
  </si>
  <si>
    <t>Средства банков</t>
  </si>
  <si>
    <t>Средства клиентов</t>
  </si>
  <si>
    <t>Обязательства по отсроченному налогу на прибыль</t>
  </si>
  <si>
    <t>Прочие обязательства</t>
  </si>
  <si>
    <t>Итого обязательства</t>
  </si>
  <si>
    <t>КАПИТАЛ:</t>
  </si>
  <si>
    <t>Уставный капитал</t>
  </si>
  <si>
    <t>Нераспределенная прибыль</t>
  </si>
  <si>
    <t>Итого капитал</t>
  </si>
  <si>
    <t>ИТОГО ОБЯЗАТЕЛЬСТВА И КАПИТАЛ</t>
  </si>
  <si>
    <t>Первый руководитель  _______________   Каламхатов Н. Б.</t>
  </si>
  <si>
    <t>Главный бухгалтер ________________ Сагинова Г. К.</t>
  </si>
  <si>
    <t>Исполнитель _________________ Жанпейсова Л.О.</t>
  </si>
  <si>
    <t>ОТЧЕТ О ПРИБЫЛЯХ И УБЫТКАХ по состоянию на 1 июля 2017 г.</t>
  </si>
  <si>
    <t>30 июня 2016 г.</t>
  </si>
  <si>
    <t>Процентный доход</t>
  </si>
  <si>
    <t>Процентный расход</t>
  </si>
  <si>
    <t>ЧИСТЫЙ ПРОЦЕНТНЫЙ ДОХОД (УБЫТОК) ДО ФОРМИРОВАНИЯ РЕЗЕРВОВ ПОД ОБЕСЦЕНЕНИЕ АКТИВОВ,ПО КОТОРЫМ НАЧИСЛЯЮТСЯ ПРОЦЕНТЫ</t>
  </si>
  <si>
    <t>Формирование резерва под обесценение активов,по которым начисляются проценты</t>
  </si>
  <si>
    <t>ЧИСТЫЙ ПРОЦЕНТНЫЙ ДОХОД (УБЫТОК)</t>
  </si>
  <si>
    <t>Чистая прибыль по операциям с финансовыми активами, отражаемым по справедливой стоимости, через прибыли или убытки</t>
  </si>
  <si>
    <t>Чистый (убыток)/прибыль по операциям с иностранной валютой</t>
  </si>
  <si>
    <t>Доходы по услугам и комиссии</t>
  </si>
  <si>
    <t>Расходы по услугам и комиссии</t>
  </si>
  <si>
    <t>Формирование прочих резервов</t>
  </si>
  <si>
    <t>Дивиденды полученные</t>
  </si>
  <si>
    <t>(Резерв) восстановление резерва под обесценение по инвестициям ,удерживаемым до погашения</t>
  </si>
  <si>
    <t>Прочие доходы/(расходы)</t>
  </si>
  <si>
    <t>ЧИСТЫЕ НЕПРОЦЕНТНЫЕ ДОХОДЫ (УБЫТОК)</t>
  </si>
  <si>
    <t>ОПЕРАЦИОННЫЕ ДОХОДЫ</t>
  </si>
  <si>
    <t>ОПЕРАЦИОННЫЕ РАСХОДЫ</t>
  </si>
  <si>
    <t>ПРИБЫЛЬ ДО НАЛОГООБЛОЖЕНИЯ</t>
  </si>
  <si>
    <t>Возмещение по налогу на прибыль</t>
  </si>
  <si>
    <t>ЧИСТАЯ ПРИБЫЛЬ</t>
  </si>
  <si>
    <t>ПРИБЫЛЬ НА АКЦИЮ (тенге)</t>
  </si>
  <si>
    <t>ОТЧЕТ ОБ ИЗМЕНЕНИЯХ В КАПИТАЛЕ  по состоянию на 1 июля 2017 г.</t>
  </si>
  <si>
    <t>за 31 декабря 2015 г.</t>
  </si>
  <si>
    <t>Резерв на переоценку финансовых активов предназначенных для продажи</t>
  </si>
  <si>
    <t>Резерв на переоценку финансовых  прочих активов</t>
  </si>
  <si>
    <t>Размещение выпуска эмиссии простых акций</t>
  </si>
  <si>
    <t>Чистая прибыль</t>
  </si>
  <si>
    <t>Нераспределенная прибыль непокрытый убыток предыдущих лет</t>
  </si>
  <si>
    <t>за 31 декабря 2016 г.</t>
  </si>
  <si>
    <t>за 30 июня 2017 г.</t>
  </si>
  <si>
    <t>Балансовая стоимость 1 простой акции</t>
  </si>
  <si>
    <t>Акционерное Общество «BCC Invest»</t>
  </si>
  <si>
    <t>Отчет О Движении Денежных Средств</t>
  </si>
  <si>
    <t>За Год, Закончившийся 30 июня 2017 Года</t>
  </si>
  <si>
    <t>(В Тысячах Казахстанских Тенге)</t>
  </si>
  <si>
    <t>Приме-</t>
  </si>
  <si>
    <t>Год,</t>
  </si>
  <si>
    <t>чания</t>
  </si>
  <si>
    <t>закончивший-ся</t>
  </si>
  <si>
    <t xml:space="preserve">30 июня </t>
  </si>
  <si>
    <t xml:space="preserve">31 декабря </t>
  </si>
  <si>
    <t>2017 года</t>
  </si>
  <si>
    <t>2016 года</t>
  </si>
  <si>
    <t>ДВИЖЕНИЕ ДЕНЕЖНЫХ СРЕДСТВ ОТ ОПЕРАЦИОННОЙ ДЕЯТЕЛЬНОСТИ:</t>
  </si>
  <si>
    <t>Прибыль до налогообложения</t>
  </si>
  <si>
    <t>Корректировки:</t>
  </si>
  <si>
    <t>Резерв под обесценение по инвестициям, удерживаемым до погашения</t>
  </si>
  <si>
    <t>Резерв/(восстановление) резерва под обесценение по прочим операциям</t>
  </si>
  <si>
    <t>Начисление по расходам аренды</t>
  </si>
  <si>
    <t>(Прибыль)/убыток от продажи основных средств</t>
  </si>
  <si>
    <t>Прибыль по операциям с иностранной валютой по курсовым разницам</t>
  </si>
  <si>
    <t>Износ и амортизация</t>
  </si>
  <si>
    <t>Изменение в начисленных процентах, нетто</t>
  </si>
  <si>
    <t>(Отток)/приток денежных средств от операционной деятельности до изменения операционных активов и обязательств</t>
  </si>
  <si>
    <t>Изменение операционных активов и обязательств</t>
  </si>
  <si>
    <t>(Увеличение)/уменьшение операционных активов:</t>
  </si>
  <si>
    <t>Соглашения обратного РЕПО</t>
  </si>
  <si>
    <t>Средства в банках</t>
  </si>
  <si>
    <t>Финансовые активы, отражаемые по справедливой стоимости через прибыль или убыток</t>
  </si>
  <si>
    <t>Увеличение/(уменьшение) операционных обязательств:</t>
  </si>
  <si>
    <t xml:space="preserve">Отток денежных средств от операционной деятельности до налогообложения </t>
  </si>
  <si>
    <t>Налог на прибыль уплаченный</t>
  </si>
  <si>
    <t xml:space="preserve">Чистый отток денежных средств от операционной деятельности  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</si>
  <si>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</si>
  <si>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</si>
  <si>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Поступления от продажи основных средств</t>
  </si>
  <si>
    <t>Поступления от погашения и продажи инвестиций, удерживаемых до погашения</t>
  </si>
  <si>
    <t>Чистый приток денежных средств от инвестиционной деятельности</t>
  </si>
  <si>
    <t>ДВИЖЕНИЕ ДЕНЕЖНЫХ СРЕДСТВ ОТ ФИНАНСОВОЙ ДЕЯТЕЛЬНОСТИ:</t>
  </si>
  <si>
    <t>Поступления от размещения простых акций</t>
  </si>
  <si>
    <t>-</t>
  </si>
  <si>
    <t>Чистые денежные средства от финансовой</t>
  </si>
  <si>
    <t xml:space="preserve"> деятельности</t>
  </si>
  <si>
    <t>Влияние изменения курса иностранной валюты на денежные средства и их эквиваленты</t>
  </si>
  <si>
    <t xml:space="preserve">ЧИСТОЕ УВЕЛИЧЕНИЕ ДЕНЕЖНЫХ СРЕДСТВ И ИХ ЭКВИВАЛЕНТОВ </t>
  </si>
  <si>
    <t>ДЕНЕЖНЫЕ СРЕДСТВА И ИХ ЭКВИВАЛЕНТЫ,</t>
  </si>
  <si>
    <t>на начало года</t>
  </si>
  <si>
    <t>От имени Правления Компании:</t>
  </si>
  <si>
    <t>__________________________________</t>
  </si>
  <si>
    <t>Каламхатов Н.Б.</t>
  </si>
  <si>
    <t>Сагинова Г.К.</t>
  </si>
  <si>
    <t>Председатель Правления</t>
  </si>
  <si>
    <t>Главный бухгалтер</t>
  </si>
  <si>
    <t>г. Алматы</t>
  </si>
  <si>
    <t>Примечания на стр. 9-57 являются неотъемлемой частью настоящей финансовой отчетности.</t>
  </si>
  <si>
    <t>2.451251</t>
  </si>
  <si>
    <t>2.665942</t>
  </si>
  <si>
    <t>30 июня 2017 года</t>
  </si>
  <si>
    <t>на 01.07.2017 г.</t>
  </si>
</sst>
</file>

<file path=xl/styles.xml><?xml version="1.0" encoding="utf-8"?>
<styleSheet xmlns="http://schemas.openxmlformats.org/spreadsheetml/2006/main">
  <numFmts count="1">
    <numFmt numFmtId="164" formatCode="#,##0\ _₽"/>
  </numFmts>
  <fonts count="20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i/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Verdana"/>
      <family val="2"/>
      <charset val="204"/>
    </font>
    <font>
      <b/>
      <sz val="9"/>
      <name val="Verdana"/>
      <family val="2"/>
      <charset val="204"/>
    </font>
    <font>
      <i/>
      <sz val="9"/>
      <name val="Verdana"/>
      <family val="2"/>
      <charset val="204"/>
    </font>
    <font>
      <sz val="9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name val="Verdana"/>
      <family val="2"/>
      <charset val="204"/>
    </font>
    <font>
      <sz val="8"/>
      <color theme="1"/>
      <name val="Verdana"/>
      <family val="2"/>
      <charset val="204"/>
    </font>
    <font>
      <sz val="8"/>
      <name val="Verdana"/>
      <family val="2"/>
      <charset val="204"/>
    </font>
    <font>
      <i/>
      <sz val="8"/>
      <color theme="1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4">
    <xf numFmtId="0" fontId="0" fillId="0" borderId="0"/>
    <xf numFmtId="0" fontId="5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0" fontId="5" fillId="0" borderId="0" xfId="0" applyNumberFormat="1" applyFont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left" wrapText="1"/>
    </xf>
    <xf numFmtId="0" fontId="5" fillId="0" borderId="0" xfId="0" applyNumberFormat="1" applyFont="1" applyAlignment="1">
      <alignment horizontal="left" vertical="center"/>
    </xf>
    <xf numFmtId="0" fontId="7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right" vertical="top" wrapText="1"/>
    </xf>
    <xf numFmtId="1" fontId="7" fillId="0" borderId="1" xfId="0" applyNumberFormat="1" applyFont="1" applyBorder="1" applyAlignment="1">
      <alignment horizontal="center" vertical="top" wrapText="1"/>
    </xf>
    <xf numFmtId="3" fontId="7" fillId="0" borderId="1" xfId="0" applyNumberFormat="1" applyFont="1" applyBorder="1" applyAlignment="1">
      <alignment horizontal="right" vertical="top" wrapText="1"/>
    </xf>
    <xf numFmtId="2" fontId="7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" fontId="7" fillId="0" borderId="1" xfId="0" applyNumberFormat="1" applyFont="1" applyBorder="1" applyAlignment="1">
      <alignment horizontal="right" vertical="top" wrapText="1"/>
    </xf>
    <xf numFmtId="0" fontId="3" fillId="0" borderId="0" xfId="0" applyNumberFormat="1" applyFont="1" applyBorder="1" applyAlignment="1">
      <alignment horizontal="left" vertical="top" wrapText="1"/>
    </xf>
    <xf numFmtId="0" fontId="3" fillId="0" borderId="0" xfId="0" applyNumberFormat="1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left"/>
    </xf>
    <xf numFmtId="3" fontId="8" fillId="0" borderId="1" xfId="0" applyNumberFormat="1" applyFont="1" applyBorder="1" applyAlignment="1">
      <alignment horizontal="right"/>
    </xf>
    <xf numFmtId="0" fontId="7" fillId="0" borderId="1" xfId="0" applyNumberFormat="1" applyFont="1" applyBorder="1" applyAlignment="1">
      <alignment horizontal="left" wrapText="1"/>
    </xf>
    <xf numFmtId="0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3" fontId="7" fillId="0" borderId="1" xfId="0" applyNumberFormat="1" applyFont="1" applyBorder="1" applyAlignment="1">
      <alignment horizontal="right"/>
    </xf>
    <xf numFmtId="0" fontId="10" fillId="0" borderId="0" xfId="0" applyNumberFormat="1" applyFont="1" applyBorder="1" applyAlignment="1">
      <alignment horizontal="left" vertical="top" wrapText="1"/>
    </xf>
    <xf numFmtId="0" fontId="11" fillId="0" borderId="0" xfId="3" applyFont="1"/>
    <xf numFmtId="0" fontId="1" fillId="0" borderId="0" xfId="3"/>
    <xf numFmtId="0" fontId="12" fillId="0" borderId="0" xfId="3" applyFont="1"/>
    <xf numFmtId="0" fontId="13" fillId="0" borderId="0" xfId="3" applyFont="1"/>
    <xf numFmtId="0" fontId="14" fillId="0" borderId="0" xfId="3" applyFont="1"/>
    <xf numFmtId="0" fontId="16" fillId="0" borderId="0" xfId="3" applyFont="1" applyAlignment="1">
      <alignment horizontal="right" wrapText="1"/>
    </xf>
    <xf numFmtId="0" fontId="16" fillId="2" borderId="0" xfId="3" applyFont="1" applyFill="1" applyAlignment="1">
      <alignment horizontal="right" wrapText="1"/>
    </xf>
    <xf numFmtId="0" fontId="1" fillId="0" borderId="0" xfId="3" applyAlignment="1">
      <alignment wrapText="1"/>
    </xf>
    <xf numFmtId="0" fontId="16" fillId="0" borderId="0" xfId="3" applyFont="1" applyAlignment="1">
      <alignment wrapText="1"/>
    </xf>
    <xf numFmtId="0" fontId="17" fillId="0" borderId="0" xfId="3" applyFont="1" applyAlignment="1">
      <alignment horizontal="right" wrapText="1"/>
    </xf>
    <xf numFmtId="0" fontId="17" fillId="0" borderId="0" xfId="3" applyFont="1" applyAlignment="1">
      <alignment wrapText="1"/>
    </xf>
    <xf numFmtId="0" fontId="18" fillId="0" borderId="0" xfId="3" applyFont="1" applyAlignment="1">
      <alignment horizontal="right" wrapText="1"/>
    </xf>
    <xf numFmtId="164" fontId="17" fillId="0" borderId="0" xfId="3" applyNumberFormat="1" applyFont="1" applyAlignment="1">
      <alignment wrapText="1"/>
    </xf>
    <xf numFmtId="0" fontId="18" fillId="0" borderId="0" xfId="3" applyFont="1" applyAlignment="1">
      <alignment horizontal="left" wrapText="1"/>
    </xf>
    <xf numFmtId="0" fontId="18" fillId="0" borderId="0" xfId="3" applyFont="1" applyAlignment="1">
      <alignment horizontal="center" wrapText="1"/>
    </xf>
    <xf numFmtId="0" fontId="17" fillId="0" borderId="2" xfId="3" applyFont="1" applyBorder="1" applyAlignment="1">
      <alignment wrapText="1"/>
    </xf>
    <xf numFmtId="0" fontId="18" fillId="0" borderId="2" xfId="3" applyFont="1" applyBorder="1" applyAlignment="1">
      <alignment horizontal="center" wrapText="1"/>
    </xf>
    <xf numFmtId="164" fontId="17" fillId="0" borderId="2" xfId="3" applyNumberFormat="1" applyFont="1" applyBorder="1" applyAlignment="1">
      <alignment wrapText="1"/>
    </xf>
    <xf numFmtId="0" fontId="18" fillId="0" borderId="2" xfId="3" applyFont="1" applyBorder="1" applyAlignment="1">
      <alignment horizontal="left" wrapText="1"/>
    </xf>
    <xf numFmtId="0" fontId="19" fillId="0" borderId="0" xfId="3" applyFont="1" applyAlignment="1">
      <alignment horizontal="right" wrapText="1"/>
    </xf>
    <xf numFmtId="0" fontId="17" fillId="0" borderId="0" xfId="3" applyFont="1" applyAlignment="1">
      <alignment horizontal="center" wrapText="1"/>
    </xf>
    <xf numFmtId="3" fontId="1" fillId="0" borderId="0" xfId="3" applyNumberFormat="1"/>
    <xf numFmtId="0" fontId="17" fillId="0" borderId="2" xfId="3" applyFont="1" applyBorder="1" applyAlignment="1">
      <alignment horizontal="right" wrapText="1"/>
    </xf>
    <xf numFmtId="3" fontId="1" fillId="0" borderId="2" xfId="3" applyNumberFormat="1" applyBorder="1"/>
    <xf numFmtId="0" fontId="15" fillId="0" borderId="0" xfId="3" applyFont="1" applyAlignment="1">
      <alignment wrapText="1"/>
    </xf>
    <xf numFmtId="0" fontId="17" fillId="0" borderId="2" xfId="3" applyFont="1" applyBorder="1" applyAlignment="1">
      <alignment horizontal="center" wrapText="1"/>
    </xf>
    <xf numFmtId="164" fontId="1" fillId="0" borderId="0" xfId="3" applyNumberFormat="1"/>
    <xf numFmtId="164" fontId="17" fillId="0" borderId="0" xfId="3" applyNumberFormat="1" applyFont="1" applyBorder="1" applyAlignment="1">
      <alignment wrapText="1"/>
    </xf>
    <xf numFmtId="0" fontId="19" fillId="0" borderId="2" xfId="3" applyFont="1" applyBorder="1" applyAlignment="1">
      <alignment wrapText="1"/>
    </xf>
    <xf numFmtId="0" fontId="19" fillId="0" borderId="0" xfId="3" applyFont="1" applyAlignment="1">
      <alignment wrapText="1"/>
    </xf>
    <xf numFmtId="0" fontId="17" fillId="0" borderId="3" xfId="3" applyFont="1" applyBorder="1" applyAlignment="1">
      <alignment wrapText="1"/>
    </xf>
    <xf numFmtId="0" fontId="16" fillId="0" borderId="0" xfId="3" applyFont="1"/>
    <xf numFmtId="0" fontId="18" fillId="0" borderId="0" xfId="3" applyFont="1"/>
    <xf numFmtId="3" fontId="9" fillId="0" borderId="0" xfId="0" applyNumberFormat="1" applyFont="1" applyBorder="1" applyAlignment="1">
      <alignment horizontal="right" vertical="top" wrapText="1"/>
    </xf>
    <xf numFmtId="0" fontId="17" fillId="0" borderId="0" xfId="3" applyFont="1" applyAlignment="1">
      <alignment wrapText="1"/>
    </xf>
    <xf numFmtId="0" fontId="17" fillId="0" borderId="2" xfId="3" applyFont="1" applyBorder="1" applyAlignment="1">
      <alignment wrapText="1"/>
    </xf>
    <xf numFmtId="0" fontId="18" fillId="0" borderId="0" xfId="3" applyFont="1" applyAlignment="1">
      <alignment horizontal="center" wrapText="1"/>
    </xf>
    <xf numFmtId="0" fontId="18" fillId="0" borderId="2" xfId="3" applyFont="1" applyBorder="1" applyAlignment="1">
      <alignment horizontal="center" wrapText="1"/>
    </xf>
    <xf numFmtId="0" fontId="18" fillId="0" borderId="0" xfId="3" applyFont="1" applyAlignment="1">
      <alignment wrapText="1"/>
    </xf>
    <xf numFmtId="0" fontId="18" fillId="0" borderId="2" xfId="3" applyFont="1" applyBorder="1" applyAlignment="1">
      <alignment wrapText="1"/>
    </xf>
    <xf numFmtId="0" fontId="18" fillId="0" borderId="3" xfId="3" applyFont="1" applyBorder="1" applyAlignment="1">
      <alignment horizontal="center" wrapText="1"/>
    </xf>
    <xf numFmtId="0" fontId="18" fillId="0" borderId="0" xfId="3" applyFont="1" applyAlignment="1">
      <alignment horizontal="left" wrapText="1"/>
    </xf>
    <xf numFmtId="0" fontId="18" fillId="0" borderId="3" xfId="3" applyFont="1" applyBorder="1" applyAlignment="1">
      <alignment horizontal="left" wrapText="1"/>
    </xf>
    <xf numFmtId="0" fontId="15" fillId="0" borderId="0" xfId="3" applyFont="1" applyAlignment="1">
      <alignment vertical="top" wrapText="1"/>
    </xf>
    <xf numFmtId="0" fontId="16" fillId="0" borderId="0" xfId="3" applyFont="1" applyAlignment="1">
      <alignment horizontal="right" wrapText="1"/>
    </xf>
    <xf numFmtId="3" fontId="7" fillId="0" borderId="2" xfId="3" applyNumberFormat="1" applyFont="1" applyBorder="1" applyAlignment="1">
      <alignment horizontal="right" vertical="top" wrapText="1"/>
    </xf>
  </cellXfs>
  <cellStyles count="4">
    <cellStyle name="Normal_Worksheet in TB LS Blank Leadsheet Excel Template - Used by Trial Balance to Create Leadsheets" xfId="1"/>
    <cellStyle name="Обычный" xfId="0" builtinId="0"/>
    <cellStyle name="Обычный 2" xfId="2"/>
    <cellStyle name="Обычн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saginova/Documents/&#1058;&#1080;&#1087;&#1086;&#1074;&#1099;&#1077;%20&#1076;&#1086;&#1082;&#1091;&#1084;&#1077;&#1085;&#1090;&#1099;/&#1040;&#1082;&#1094;&#1080;&#1086;&#1085;&#1077;&#1088;&#1099;/&#1054;&#1090;&#1095;&#1077;&#1090;&#1099;%20&#1072;&#1082;&#1094;&#1080;&#1086;&#1085;&#1077;&#1088;&#1072;&#1084;/2017/&#1080;&#1102;&#1085;&#1100;/&#1041;&#1062;&#1050;01%20&#1080;&#1102;&#1083;&#1103;%20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1"/>
      <sheetName val="Баланс"/>
      <sheetName val="F2"/>
      <sheetName val="РабочаяТаблицаД"/>
      <sheetName val="ДвижениеКапитал"/>
      <sheetName val="К_4"/>
      <sheetName val="К_5"/>
      <sheetName val="К_6"/>
      <sheetName val="К_7"/>
      <sheetName val="К_8"/>
      <sheetName val="К_9"/>
      <sheetName val="К_10"/>
      <sheetName val="К_11"/>
      <sheetName val="К-12"/>
      <sheetName val="К-12(р)"/>
      <sheetName val="К-13"/>
      <sheetName val="К-13(расш)"/>
      <sheetName val="К-14"/>
      <sheetName val="К-14(р)"/>
      <sheetName val="К_16"/>
      <sheetName val="К_17"/>
      <sheetName val="К-18"/>
      <sheetName val="К-18(р)"/>
      <sheetName val="К_20"/>
      <sheetName val="К_21"/>
      <sheetName val="РасшДебКредЗадо"/>
      <sheetName val="РасшифровкаКФом"/>
      <sheetName val="СвязСтороны"/>
      <sheetName val="СвязСтороныС"/>
      <sheetName val="акт сверки"/>
    </sheetNames>
    <sheetDataSet>
      <sheetData sheetId="0" refreshError="1"/>
      <sheetData sheetId="1">
        <row r="26">
          <cell r="E26">
            <v>63885</v>
          </cell>
          <cell r="F26">
            <v>46983</v>
          </cell>
        </row>
        <row r="38">
          <cell r="E38">
            <v>8960981</v>
          </cell>
          <cell r="F38">
            <v>6932866</v>
          </cell>
        </row>
        <row r="48">
          <cell r="E48">
            <v>3217</v>
          </cell>
          <cell r="F48">
            <v>3217</v>
          </cell>
        </row>
        <row r="56">
          <cell r="E56">
            <v>435731</v>
          </cell>
          <cell r="F56">
            <v>3740705</v>
          </cell>
        </row>
        <row r="62">
          <cell r="E62">
            <v>5014</v>
          </cell>
          <cell r="F62">
            <v>5015</v>
          </cell>
        </row>
        <row r="92">
          <cell r="E92">
            <v>2966722</v>
          </cell>
          <cell r="F92">
            <v>967794</v>
          </cell>
        </row>
        <row r="94">
          <cell r="E94">
            <v>5739</v>
          </cell>
          <cell r="F94">
            <v>54653</v>
          </cell>
        </row>
        <row r="139">
          <cell r="E139">
            <v>121275</v>
          </cell>
          <cell r="F139">
            <v>65963</v>
          </cell>
        </row>
        <row r="154">
          <cell r="E154">
            <v>39570</v>
          </cell>
          <cell r="F154">
            <v>34386</v>
          </cell>
        </row>
        <row r="174">
          <cell r="E174">
            <v>3494007</v>
          </cell>
          <cell r="F174">
            <v>3430482</v>
          </cell>
        </row>
        <row r="246">
          <cell r="E246">
            <v>137005</v>
          </cell>
          <cell r="F246">
            <v>171704</v>
          </cell>
        </row>
        <row r="253">
          <cell r="E253">
            <v>5385607</v>
          </cell>
          <cell r="F253">
            <v>5385607</v>
          </cell>
        </row>
        <row r="258">
          <cell r="E258">
            <v>-1267</v>
          </cell>
        </row>
        <row r="263">
          <cell r="E263">
            <v>3585515</v>
          </cell>
          <cell r="F263">
            <v>2863789</v>
          </cell>
        </row>
      </sheetData>
      <sheetData sheetId="2" refreshError="1"/>
      <sheetData sheetId="3">
        <row r="43">
          <cell r="E43">
            <v>574163</v>
          </cell>
          <cell r="F43">
            <v>523226</v>
          </cell>
        </row>
        <row r="86">
          <cell r="E86">
            <v>-116480</v>
          </cell>
          <cell r="F86">
            <v>-50711</v>
          </cell>
        </row>
        <row r="119">
          <cell r="E119">
            <v>396559</v>
          </cell>
          <cell r="F119">
            <v>-1136</v>
          </cell>
        </row>
        <row r="139">
          <cell r="E139">
            <v>-61550</v>
          </cell>
          <cell r="F139">
            <v>-19281</v>
          </cell>
        </row>
        <row r="155">
          <cell r="E155">
            <v>166017</v>
          </cell>
          <cell r="F155">
            <v>181145</v>
          </cell>
        </row>
        <row r="163">
          <cell r="E163">
            <v>-37293</v>
          </cell>
          <cell r="F163">
            <v>-48425</v>
          </cell>
        </row>
        <row r="176">
          <cell r="E176">
            <v>-67</v>
          </cell>
          <cell r="F176">
            <v>389</v>
          </cell>
        </row>
        <row r="179">
          <cell r="E179">
            <v>-1085</v>
          </cell>
        </row>
        <row r="180">
          <cell r="E180">
            <v>-13708</v>
          </cell>
          <cell r="F180">
            <v>-16369</v>
          </cell>
        </row>
        <row r="181">
          <cell r="E181">
            <v>-19000</v>
          </cell>
          <cell r="F181">
            <v>-10795</v>
          </cell>
        </row>
        <row r="182">
          <cell r="F182">
            <v>381479</v>
          </cell>
        </row>
        <row r="185">
          <cell r="F185">
            <v>29798</v>
          </cell>
        </row>
        <row r="186">
          <cell r="E186">
            <v>3638</v>
          </cell>
          <cell r="F186">
            <v>949</v>
          </cell>
        </row>
        <row r="189">
          <cell r="E189">
            <v>460</v>
          </cell>
          <cell r="F189">
            <v>360</v>
          </cell>
        </row>
        <row r="190">
          <cell r="E190">
            <v>31342</v>
          </cell>
          <cell r="F190">
            <v>29421</v>
          </cell>
        </row>
        <row r="229">
          <cell r="E229">
            <v>-201270</v>
          </cell>
          <cell r="F229">
            <v>-249400</v>
          </cell>
        </row>
        <row r="232">
          <cell r="F232">
            <v>965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F37"/>
  <sheetViews>
    <sheetView workbookViewId="0">
      <selection activeCell="B17" sqref="B17"/>
    </sheetView>
  </sheetViews>
  <sheetFormatPr defaultColWidth="10.33203125" defaultRowHeight="11.25"/>
  <cols>
    <col min="1" max="1" width="4.33203125" style="18" customWidth="1"/>
    <col min="2" max="2" width="73.83203125" style="18" customWidth="1"/>
    <col min="3" max="3" width="14.1640625" style="18" customWidth="1"/>
    <col min="4" max="4" width="24.6640625" style="18" customWidth="1"/>
    <col min="5" max="5" width="22.83203125" style="18" customWidth="1"/>
    <col min="6" max="6" width="10.33203125" style="18"/>
  </cols>
  <sheetData>
    <row r="1" spans="1:6" ht="19.350000000000001" customHeight="1">
      <c r="A1"/>
      <c r="B1" s="1" t="s">
        <v>0</v>
      </c>
      <c r="C1"/>
      <c r="D1"/>
      <c r="E1"/>
      <c r="F1"/>
    </row>
    <row r="3" spans="1:6" ht="19.350000000000001" customHeight="1">
      <c r="A3"/>
      <c r="B3" s="2" t="s">
        <v>1</v>
      </c>
      <c r="C3"/>
      <c r="D3"/>
      <c r="E3"/>
      <c r="F3"/>
    </row>
    <row r="4" spans="1:6" ht="11.85" customHeight="1">
      <c r="A4"/>
      <c r="B4" s="3" t="s">
        <v>2</v>
      </c>
      <c r="C4"/>
      <c r="D4"/>
      <c r="E4"/>
      <c r="F4"/>
    </row>
    <row r="6" spans="1:6" s="6" customFormat="1" ht="31.35" customHeight="1">
      <c r="A6" s="4"/>
      <c r="B6" s="5" t="s">
        <v>3</v>
      </c>
      <c r="C6" s="5" t="s">
        <v>4</v>
      </c>
      <c r="D6" s="5" t="s">
        <v>5</v>
      </c>
      <c r="E6" s="5" t="s">
        <v>6</v>
      </c>
    </row>
    <row r="7" spans="1:6" ht="13.35" customHeight="1">
      <c r="A7" s="7"/>
      <c r="B7" s="8" t="s">
        <v>7</v>
      </c>
      <c r="C7" s="9"/>
      <c r="D7" s="10"/>
      <c r="E7" s="10"/>
      <c r="F7"/>
    </row>
    <row r="8" spans="1:6" ht="13.35" customHeight="1">
      <c r="A8" s="7"/>
      <c r="B8" s="8" t="s">
        <v>8</v>
      </c>
      <c r="C8" s="11">
        <v>12</v>
      </c>
      <c r="D8" s="12">
        <f>[1]Баланс!E26</f>
        <v>63885</v>
      </c>
      <c r="E8" s="12">
        <f>[1]Баланс!F26</f>
        <v>46983</v>
      </c>
      <c r="F8"/>
    </row>
    <row r="9" spans="1:6" ht="13.35" customHeight="1">
      <c r="A9" s="7"/>
      <c r="B9" s="8" t="s">
        <v>9</v>
      </c>
      <c r="C9" s="11">
        <v>12</v>
      </c>
      <c r="D9" s="10"/>
      <c r="E9" s="10"/>
      <c r="F9"/>
    </row>
    <row r="10" spans="1:6" ht="23.85" customHeight="1">
      <c r="A10" s="7"/>
      <c r="B10" s="8" t="s">
        <v>10</v>
      </c>
      <c r="C10" s="13">
        <v>14.22</v>
      </c>
      <c r="D10" s="12">
        <f>[1]Баланс!E38</f>
        <v>8960981</v>
      </c>
      <c r="E10" s="12">
        <f>[1]Баланс!F38</f>
        <v>6932866</v>
      </c>
      <c r="F10"/>
    </row>
    <row r="11" spans="1:6" ht="13.35" customHeight="1">
      <c r="A11" s="7"/>
      <c r="B11" s="8" t="s">
        <v>11</v>
      </c>
      <c r="C11" s="11">
        <v>14</v>
      </c>
      <c r="D11" s="12">
        <f>[1]Баланс!E92+[1]Баланс!E62</f>
        <v>2971736</v>
      </c>
      <c r="E11" s="12">
        <f>[1]Баланс!F92+[1]Баланс!F62</f>
        <v>972809</v>
      </c>
      <c r="F11"/>
    </row>
    <row r="12" spans="1:6" ht="13.35" customHeight="1">
      <c r="A12" s="7"/>
      <c r="B12" s="8" t="s">
        <v>12</v>
      </c>
      <c r="C12" s="11">
        <v>15</v>
      </c>
      <c r="D12" s="12">
        <f>[1]Баланс!E48</f>
        <v>3217</v>
      </c>
      <c r="E12" s="12">
        <f>[1]Баланс!F48</f>
        <v>3217</v>
      </c>
      <c r="F12"/>
    </row>
    <row r="13" spans="1:6" ht="13.35" customHeight="1">
      <c r="A13" s="7"/>
      <c r="B13" s="8" t="s">
        <v>13</v>
      </c>
      <c r="C13" s="11">
        <v>13</v>
      </c>
      <c r="D13" s="12">
        <f>[1]Баланс!E56</f>
        <v>435731</v>
      </c>
      <c r="E13" s="12">
        <f>[1]Баланс!F56</f>
        <v>3740705</v>
      </c>
      <c r="F13"/>
    </row>
    <row r="14" spans="1:6" ht="13.35" customHeight="1">
      <c r="A14" s="7"/>
      <c r="B14" s="8" t="s">
        <v>14</v>
      </c>
      <c r="C14" s="11">
        <v>16</v>
      </c>
      <c r="D14" s="12">
        <f>[1]Баланс!E154</f>
        <v>39570</v>
      </c>
      <c r="E14" s="12">
        <f>[1]Баланс!F154</f>
        <v>34386</v>
      </c>
      <c r="F14"/>
    </row>
    <row r="15" spans="1:6" ht="13.35" customHeight="1">
      <c r="A15" s="7"/>
      <c r="B15" s="8" t="s">
        <v>15</v>
      </c>
      <c r="C15" s="11">
        <v>16</v>
      </c>
      <c r="D15" s="12">
        <f>[1]Баланс!E94</f>
        <v>5739</v>
      </c>
      <c r="E15" s="12">
        <f>[1]Баланс!F94</f>
        <v>54653</v>
      </c>
      <c r="F15"/>
    </row>
    <row r="16" spans="1:6" ht="13.35" customHeight="1">
      <c r="A16" s="7"/>
      <c r="B16" s="8" t="s">
        <v>16</v>
      </c>
      <c r="C16" s="11">
        <v>17</v>
      </c>
      <c r="D16" s="12">
        <f>[1]Баланс!E139</f>
        <v>121275</v>
      </c>
      <c r="E16" s="12">
        <f>[1]Баланс!F139</f>
        <v>65963</v>
      </c>
      <c r="F16"/>
    </row>
    <row r="17" spans="1:6" s="17" customFormat="1" ht="19.350000000000001" customHeight="1">
      <c r="A17" s="1"/>
      <c r="B17" s="14" t="s">
        <v>17</v>
      </c>
      <c r="C17" s="15"/>
      <c r="D17" s="16">
        <f>SUM(D8:D16)</f>
        <v>12602134</v>
      </c>
      <c r="E17" s="16">
        <f>SUM(E8:E16)</f>
        <v>11851582</v>
      </c>
    </row>
    <row r="18" spans="1:6" ht="13.35" customHeight="1">
      <c r="A18" s="7"/>
      <c r="B18" s="8" t="s">
        <v>18</v>
      </c>
      <c r="C18" s="9"/>
      <c r="D18" s="10"/>
      <c r="E18" s="10"/>
      <c r="F18"/>
    </row>
    <row r="19" spans="1:6" ht="13.35" customHeight="1">
      <c r="A19" s="7"/>
      <c r="B19" s="8" t="s">
        <v>19</v>
      </c>
      <c r="C19" s="9"/>
      <c r="D19" s="10"/>
      <c r="E19" s="10"/>
      <c r="F19"/>
    </row>
    <row r="20" spans="1:6" ht="13.35" customHeight="1">
      <c r="A20" s="7"/>
      <c r="B20" s="8" t="s">
        <v>20</v>
      </c>
      <c r="C20" s="11">
        <v>18</v>
      </c>
      <c r="D20" s="12">
        <f>[1]Баланс!E174</f>
        <v>3494007</v>
      </c>
      <c r="E20" s="12">
        <f>[1]Баланс!F174</f>
        <v>3430482</v>
      </c>
      <c r="F20"/>
    </row>
    <row r="21" spans="1:6" ht="13.35" customHeight="1">
      <c r="A21" s="7"/>
      <c r="B21" s="8" t="s">
        <v>21</v>
      </c>
      <c r="C21" s="11">
        <v>19</v>
      </c>
      <c r="D21" s="10"/>
      <c r="E21" s="10"/>
      <c r="F21"/>
    </row>
    <row r="22" spans="1:6" ht="13.35" customHeight="1">
      <c r="A22" s="7"/>
      <c r="B22" s="8" t="s">
        <v>22</v>
      </c>
      <c r="C22" s="11">
        <v>10</v>
      </c>
      <c r="D22" s="10"/>
      <c r="E22" s="10"/>
      <c r="F22"/>
    </row>
    <row r="23" spans="1:6" ht="13.35" customHeight="1">
      <c r="A23" s="7"/>
      <c r="B23" s="8" t="s">
        <v>23</v>
      </c>
      <c r="C23" s="11">
        <v>20</v>
      </c>
      <c r="D23" s="12">
        <f>[1]Баланс!E246</f>
        <v>137005</v>
      </c>
      <c r="E23" s="12">
        <f>[1]Баланс!F246</f>
        <v>171704</v>
      </c>
      <c r="F23"/>
    </row>
    <row r="24" spans="1:6" s="17" customFormat="1" ht="19.350000000000001" customHeight="1">
      <c r="A24" s="1"/>
      <c r="B24" s="14" t="s">
        <v>24</v>
      </c>
      <c r="C24" s="15"/>
      <c r="D24" s="16">
        <f>SUM(D20:D23)</f>
        <v>3631012</v>
      </c>
      <c r="E24" s="16">
        <f>SUM(E20:E23)</f>
        <v>3602186</v>
      </c>
    </row>
    <row r="25" spans="1:6" ht="13.35" customHeight="1">
      <c r="A25" s="7"/>
      <c r="B25" s="8" t="s">
        <v>25</v>
      </c>
      <c r="C25" s="9"/>
      <c r="D25" s="10"/>
      <c r="E25" s="10"/>
      <c r="F25"/>
    </row>
    <row r="26" spans="1:6" ht="13.35" customHeight="1">
      <c r="A26" s="7"/>
      <c r="B26" s="8" t="s">
        <v>26</v>
      </c>
      <c r="C26" s="9"/>
      <c r="D26" s="12">
        <f>[1]Баланс!E253</f>
        <v>5385607</v>
      </c>
      <c r="E26" s="12">
        <f>[1]Баланс!F253</f>
        <v>5385607</v>
      </c>
      <c r="F26"/>
    </row>
    <row r="27" spans="1:6" ht="13.35" customHeight="1">
      <c r="A27" s="7"/>
      <c r="B27" s="8" t="s">
        <v>27</v>
      </c>
      <c r="C27" s="9"/>
      <c r="D27" s="12">
        <f>[1]Баланс!E263</f>
        <v>3585515</v>
      </c>
      <c r="E27" s="12">
        <f>[1]Баланс!F263</f>
        <v>2863789</v>
      </c>
      <c r="F27"/>
    </row>
    <row r="28" spans="1:6" s="17" customFormat="1" ht="19.350000000000001" customHeight="1">
      <c r="A28" s="1"/>
      <c r="B28" s="14" t="s">
        <v>28</v>
      </c>
      <c r="C28" s="15"/>
      <c r="D28" s="16">
        <f>SUM(D26:D27)</f>
        <v>8971122</v>
      </c>
      <c r="E28" s="16">
        <f>SUM(E26:E27)</f>
        <v>8249396</v>
      </c>
    </row>
    <row r="29" spans="1:6" s="17" customFormat="1" ht="19.350000000000001" customHeight="1">
      <c r="A29" s="1"/>
      <c r="B29" s="14" t="s">
        <v>29</v>
      </c>
      <c r="C29" s="15"/>
      <c r="D29" s="16">
        <f>SUM(D28,D24)</f>
        <v>12602134</v>
      </c>
      <c r="E29" s="16">
        <f>SUM(E28,E24)</f>
        <v>11851582</v>
      </c>
    </row>
    <row r="30" spans="1:6" s="17" customFormat="1" ht="19.350000000000001" customHeight="1">
      <c r="A30" s="1"/>
      <c r="B30" s="29" t="s">
        <v>64</v>
      </c>
      <c r="C30" s="21"/>
      <c r="D30" s="63" t="s">
        <v>120</v>
      </c>
      <c r="E30" s="63" t="s">
        <v>119</v>
      </c>
    </row>
    <row r="31" spans="1:6" s="17" customFormat="1" ht="19.350000000000001" customHeight="1">
      <c r="A31" s="1"/>
      <c r="B31" s="20"/>
      <c r="C31" s="21"/>
      <c r="D31" s="22"/>
      <c r="E31" s="22"/>
    </row>
    <row r="33" spans="2:2">
      <c r="B33" s="18" t="s">
        <v>30</v>
      </c>
    </row>
    <row r="35" spans="2:2" s="18" customFormat="1">
      <c r="B35" s="18" t="s">
        <v>31</v>
      </c>
    </row>
    <row r="37" spans="2:2" s="18" customFormat="1">
      <c r="B37" s="18" t="s">
        <v>32</v>
      </c>
    </row>
  </sheetData>
  <pageMargins left="0.74803149606299213" right="0.74803149606299213" top="0.98425196850393704" bottom="0.98425196850393704" header="0.51181102362204722" footer="0.51181102362204722"/>
  <pageSetup paperSize="9" scale="78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E32"/>
  <sheetViews>
    <sheetView topLeftCell="A16" workbookViewId="0">
      <selection activeCell="B30" sqref="B30"/>
    </sheetView>
  </sheetViews>
  <sheetFormatPr defaultColWidth="10.33203125" defaultRowHeight="11.25"/>
  <cols>
    <col min="1" max="1" width="4.33203125" style="18" customWidth="1"/>
    <col min="2" max="2" width="68.5" style="18" customWidth="1"/>
    <col min="3" max="3" width="17.33203125" style="18" customWidth="1"/>
    <col min="4" max="4" width="20.83203125" style="18" customWidth="1"/>
    <col min="5" max="5" width="21.83203125" style="18" customWidth="1"/>
  </cols>
  <sheetData>
    <row r="1" spans="1:5" ht="19.350000000000001" customHeight="1">
      <c r="A1"/>
      <c r="B1" s="1" t="s">
        <v>0</v>
      </c>
      <c r="C1"/>
      <c r="D1"/>
      <c r="E1"/>
    </row>
    <row r="3" spans="1:5" ht="36.6" customHeight="1">
      <c r="A3"/>
      <c r="B3" s="2" t="s">
        <v>33</v>
      </c>
      <c r="C3"/>
      <c r="D3"/>
      <c r="E3"/>
    </row>
    <row r="4" spans="1:5" ht="11.85" customHeight="1">
      <c r="A4"/>
      <c r="B4" s="3" t="s">
        <v>2</v>
      </c>
      <c r="C4"/>
      <c r="D4"/>
      <c r="E4"/>
    </row>
    <row r="6" spans="1:5" s="6" customFormat="1" ht="16.350000000000001" customHeight="1">
      <c r="A6" s="4"/>
      <c r="B6" s="5" t="s">
        <v>3</v>
      </c>
      <c r="C6" s="5" t="s">
        <v>4</v>
      </c>
      <c r="D6" s="5" t="s">
        <v>5</v>
      </c>
      <c r="E6" s="5" t="s">
        <v>34</v>
      </c>
    </row>
    <row r="7" spans="1:5" ht="13.35" customHeight="1">
      <c r="A7" s="7"/>
      <c r="B7" s="8" t="s">
        <v>35</v>
      </c>
      <c r="C7" s="11">
        <v>4</v>
      </c>
      <c r="D7" s="12">
        <f>[1]РабочаяТаблицаД!E43</f>
        <v>574163</v>
      </c>
      <c r="E7" s="12">
        <f>[1]РабочаяТаблицаД!F43</f>
        <v>523226</v>
      </c>
    </row>
    <row r="8" spans="1:5" ht="13.35" customHeight="1">
      <c r="A8" s="7"/>
      <c r="B8" s="8" t="s">
        <v>36</v>
      </c>
      <c r="C8" s="11">
        <v>4</v>
      </c>
      <c r="D8" s="12">
        <f>[1]РабочаяТаблицаД!E86</f>
        <v>-116480</v>
      </c>
      <c r="E8" s="12">
        <f>[1]РабочаяТаблицаД!F86</f>
        <v>-50711</v>
      </c>
    </row>
    <row r="9" spans="1:5" s="17" customFormat="1" ht="88.35" customHeight="1">
      <c r="A9" s="1"/>
      <c r="B9" s="14" t="s">
        <v>37</v>
      </c>
      <c r="C9" s="15"/>
      <c r="D9" s="16">
        <f>SUM(D7:D8)</f>
        <v>457683</v>
      </c>
      <c r="E9" s="16">
        <f>SUM(E7:E8)</f>
        <v>472515</v>
      </c>
    </row>
    <row r="10" spans="1:5" ht="23.85" customHeight="1">
      <c r="A10" s="7"/>
      <c r="B10" s="8" t="s">
        <v>38</v>
      </c>
      <c r="C10" s="9"/>
      <c r="D10" s="10"/>
      <c r="E10" s="10"/>
    </row>
    <row r="11" spans="1:5" s="17" customFormat="1" ht="36.6" customHeight="1">
      <c r="A11" s="1"/>
      <c r="B11" s="14" t="s">
        <v>39</v>
      </c>
      <c r="C11" s="15"/>
      <c r="D11" s="16">
        <f>SUM(D9:D10)</f>
        <v>457683</v>
      </c>
      <c r="E11" s="16">
        <f>SUM(E9:E10)</f>
        <v>472515</v>
      </c>
    </row>
    <row r="12" spans="1:5" ht="23.85" customHeight="1">
      <c r="A12" s="7"/>
      <c r="B12" s="8" t="s">
        <v>40</v>
      </c>
      <c r="C12" s="11">
        <v>6</v>
      </c>
      <c r="D12" s="12">
        <f>[1]РабочаяТаблицаД!E119</f>
        <v>396559</v>
      </c>
      <c r="E12" s="12">
        <f>[1]РабочаяТаблицаД!F119</f>
        <v>-1136</v>
      </c>
    </row>
    <row r="13" spans="1:5" ht="13.35" customHeight="1">
      <c r="A13" s="7"/>
      <c r="B13" s="8" t="s">
        <v>41</v>
      </c>
      <c r="C13" s="11">
        <v>7</v>
      </c>
      <c r="D13" s="12">
        <f>[1]РабочаяТаблицаД!E139</f>
        <v>-61550</v>
      </c>
      <c r="E13" s="12">
        <f>[1]РабочаяТаблицаД!F139</f>
        <v>-19281</v>
      </c>
    </row>
    <row r="14" spans="1:5" ht="13.35" customHeight="1">
      <c r="A14" s="7"/>
      <c r="B14" s="8" t="s">
        <v>42</v>
      </c>
      <c r="C14" s="11">
        <v>8</v>
      </c>
      <c r="D14" s="12">
        <f>[1]РабочаяТаблицаД!E155</f>
        <v>166017</v>
      </c>
      <c r="E14" s="12">
        <f>[1]РабочаяТаблицаД!F155</f>
        <v>181145</v>
      </c>
    </row>
    <row r="15" spans="1:5" ht="13.35" customHeight="1">
      <c r="A15" s="7"/>
      <c r="B15" s="8" t="s">
        <v>43</v>
      </c>
      <c r="C15" s="11">
        <v>8</v>
      </c>
      <c r="D15" s="12">
        <f>[1]РабочаяТаблицаД!E163</f>
        <v>-37293</v>
      </c>
      <c r="E15" s="12">
        <f>[1]РабочаяТаблицаД!F163</f>
        <v>-48425</v>
      </c>
    </row>
    <row r="16" spans="1:5" ht="13.35" customHeight="1">
      <c r="A16" s="7"/>
      <c r="B16" s="8" t="s">
        <v>44</v>
      </c>
      <c r="C16" s="11">
        <v>5</v>
      </c>
      <c r="D16" s="12">
        <f>[1]РабочаяТаблицаД!E179+[1]РабочаяТаблицаД!E186</f>
        <v>2553</v>
      </c>
      <c r="E16" s="12">
        <f>[1]РабочаяТаблицаД!F179+[1]РабочаяТаблицаД!F186</f>
        <v>949</v>
      </c>
    </row>
    <row r="17" spans="1:5" ht="13.35" customHeight="1">
      <c r="A17" s="7"/>
      <c r="B17" s="8" t="s">
        <v>45</v>
      </c>
      <c r="C17" s="11">
        <v>5</v>
      </c>
      <c r="D17" s="12">
        <f>[1]РабочаяТаблицаД!E190</f>
        <v>31342</v>
      </c>
      <c r="E17" s="12">
        <f>[1]РабочаяТаблицаД!F190</f>
        <v>29421</v>
      </c>
    </row>
    <row r="18" spans="1:5" ht="23.85" customHeight="1">
      <c r="A18" s="7"/>
      <c r="B18" s="8" t="s">
        <v>46</v>
      </c>
      <c r="C18" s="11">
        <v>5</v>
      </c>
      <c r="D18" s="12">
        <f>[1]РабочаяТаблицаД!E180</f>
        <v>-13708</v>
      </c>
      <c r="E18" s="12">
        <f>[1]РабочаяТаблицаД!F180+[1]РабочаяТаблицаД!F182+[1]РабочаяТаблицаД!F185</f>
        <v>394908</v>
      </c>
    </row>
    <row r="19" spans="1:5" ht="13.35" customHeight="1">
      <c r="A19" s="7"/>
      <c r="B19" s="8" t="s">
        <v>47</v>
      </c>
      <c r="C19" s="11">
        <v>21</v>
      </c>
      <c r="D19" s="19">
        <f>[1]РабочаяТаблицаД!E176+[1]РабочаяТаблицаД!E189</f>
        <v>393</v>
      </c>
      <c r="E19" s="19">
        <f>[1]РабочаяТаблицаД!F176+[1]РабочаяТаблицаД!F189</f>
        <v>749</v>
      </c>
    </row>
    <row r="20" spans="1:5" s="17" customFormat="1" ht="36.6" customHeight="1">
      <c r="A20" s="1"/>
      <c r="B20" s="14" t="s">
        <v>48</v>
      </c>
      <c r="C20" s="15"/>
      <c r="D20" s="16">
        <f>SUM(D12:D19)</f>
        <v>484313</v>
      </c>
      <c r="E20" s="16">
        <f>SUM(E12:E19)</f>
        <v>538330</v>
      </c>
    </row>
    <row r="21" spans="1:5" s="17" customFormat="1" ht="19.350000000000001" customHeight="1">
      <c r="A21" s="1"/>
      <c r="B21" s="14" t="s">
        <v>49</v>
      </c>
      <c r="C21" s="15"/>
      <c r="D21" s="16">
        <f>SUM(D20,D11)</f>
        <v>941996</v>
      </c>
      <c r="E21" s="16">
        <f>SUM(E20,E11)</f>
        <v>1010845</v>
      </c>
    </row>
    <row r="22" spans="1:5" ht="13.35" customHeight="1">
      <c r="A22" s="7"/>
      <c r="B22" s="8" t="s">
        <v>50</v>
      </c>
      <c r="C22" s="9"/>
      <c r="D22" s="12">
        <f>[1]РабочаяТаблицаД!E229+[1]РабочаяТаблицаД!E181</f>
        <v>-220270</v>
      </c>
      <c r="E22" s="12">
        <f>[1]РабочаяТаблицаД!F229+[1]РабочаяТаблицаД!F181</f>
        <v>-260195</v>
      </c>
    </row>
    <row r="23" spans="1:5" s="17" customFormat="1" ht="19.350000000000001" customHeight="1">
      <c r="A23" s="1"/>
      <c r="B23" s="14" t="s">
        <v>51</v>
      </c>
      <c r="C23" s="15"/>
      <c r="D23" s="16">
        <f>SUM(D21:D22)</f>
        <v>721726</v>
      </c>
      <c r="E23" s="16">
        <f>SUM(E21:E22)</f>
        <v>750650</v>
      </c>
    </row>
    <row r="24" spans="1:5" ht="13.35" customHeight="1">
      <c r="A24" s="7"/>
      <c r="B24" s="8" t="s">
        <v>52</v>
      </c>
      <c r="C24" s="9"/>
      <c r="D24" s="10"/>
      <c r="E24" s="19">
        <f>[1]РабочаяТаблицаД!F232</f>
        <v>965</v>
      </c>
    </row>
    <row r="25" spans="1:5" s="17" customFormat="1" ht="19.350000000000001" customHeight="1">
      <c r="A25" s="1"/>
      <c r="B25" s="14" t="s">
        <v>53</v>
      </c>
      <c r="C25" s="15"/>
      <c r="D25" s="16">
        <f>SUM(D23:D24)</f>
        <v>721726</v>
      </c>
      <c r="E25" s="16">
        <f>SUM(E23:E24)</f>
        <v>751615</v>
      </c>
    </row>
    <row r="26" spans="1:5" ht="13.35" customHeight="1">
      <c r="A26" s="7"/>
      <c r="B26" s="8" t="s">
        <v>54</v>
      </c>
      <c r="C26" s="9"/>
      <c r="D26" s="10"/>
      <c r="E26" s="10"/>
    </row>
    <row r="28" spans="1:5">
      <c r="B28" s="18" t="s">
        <v>30</v>
      </c>
    </row>
    <row r="30" spans="1:5">
      <c r="B30" s="18" t="s">
        <v>31</v>
      </c>
    </row>
    <row r="32" spans="1:5">
      <c r="B32" s="18" t="s">
        <v>32</v>
      </c>
    </row>
  </sheetData>
  <pageMargins left="0.74803149606299213" right="0.74803149606299213" top="0.98425196850393704" bottom="0.98425196850393704" header="0.51181102362204722" footer="0.51181102362204722"/>
  <pageSetup paperSize="9" scale="82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1"/>
  <sheetViews>
    <sheetView topLeftCell="A52" workbookViewId="0">
      <selection activeCell="E64" sqref="E64"/>
    </sheetView>
  </sheetViews>
  <sheetFormatPr defaultRowHeight="15"/>
  <cols>
    <col min="1" max="1" width="53.6640625" style="31" customWidth="1"/>
    <col min="2" max="2" width="14" style="31" customWidth="1"/>
    <col min="3" max="3" width="21.1640625" style="31" customWidth="1"/>
    <col min="4" max="4" width="8" style="31" customWidth="1"/>
    <col min="5" max="5" width="20.83203125" style="31" customWidth="1"/>
    <col min="6" max="9" width="9.33203125" style="31"/>
    <col min="10" max="10" width="13" style="31" bestFit="1" customWidth="1"/>
    <col min="11" max="16384" width="9.33203125" style="31"/>
  </cols>
  <sheetData>
    <row r="1" spans="1:5" ht="16.5">
      <c r="A1" s="30" t="s">
        <v>65</v>
      </c>
    </row>
    <row r="2" spans="1:5">
      <c r="A2" s="32"/>
    </row>
    <row r="3" spans="1:5">
      <c r="A3" s="32" t="s">
        <v>66</v>
      </c>
    </row>
    <row r="4" spans="1:5">
      <c r="A4" s="32" t="s">
        <v>67</v>
      </c>
    </row>
    <row r="5" spans="1:5">
      <c r="A5" s="33" t="s">
        <v>68</v>
      </c>
    </row>
    <row r="6" spans="1:5">
      <c r="A6" s="34"/>
    </row>
    <row r="7" spans="1:5">
      <c r="A7" s="73"/>
      <c r="B7" s="35" t="s">
        <v>69</v>
      </c>
      <c r="C7" s="35" t="s">
        <v>70</v>
      </c>
      <c r="D7" s="74"/>
      <c r="E7" s="36" t="s">
        <v>70</v>
      </c>
    </row>
    <row r="8" spans="1:5">
      <c r="A8" s="73"/>
      <c r="B8" s="35" t="s">
        <v>71</v>
      </c>
      <c r="C8" s="35" t="s">
        <v>72</v>
      </c>
      <c r="D8" s="74"/>
      <c r="E8" s="36" t="s">
        <v>72</v>
      </c>
    </row>
    <row r="9" spans="1:5">
      <c r="A9" s="73"/>
      <c r="B9" s="37"/>
      <c r="C9" s="35" t="s">
        <v>73</v>
      </c>
      <c r="D9" s="74"/>
      <c r="E9" s="36" t="s">
        <v>74</v>
      </c>
    </row>
    <row r="10" spans="1:5">
      <c r="A10" s="73"/>
      <c r="B10" s="37"/>
      <c r="C10" s="35" t="s">
        <v>75</v>
      </c>
      <c r="D10" s="74"/>
      <c r="E10" s="36" t="s">
        <v>76</v>
      </c>
    </row>
    <row r="11" spans="1:5" ht="38.25" customHeight="1">
      <c r="A11" s="38" t="s">
        <v>77</v>
      </c>
      <c r="B11" s="39"/>
      <c r="C11" s="40"/>
      <c r="D11" s="40"/>
      <c r="E11" s="40"/>
    </row>
    <row r="12" spans="1:5" ht="21.75" customHeight="1">
      <c r="A12" s="40" t="s">
        <v>78</v>
      </c>
      <c r="B12" s="41"/>
      <c r="C12" s="42">
        <v>721726</v>
      </c>
      <c r="D12" s="43"/>
      <c r="E12" s="42">
        <v>1036452</v>
      </c>
    </row>
    <row r="13" spans="1:5">
      <c r="A13" s="40" t="s">
        <v>79</v>
      </c>
      <c r="B13" s="41"/>
      <c r="C13" s="43"/>
      <c r="D13" s="43"/>
      <c r="E13" s="42"/>
    </row>
    <row r="14" spans="1:5" ht="22.5" customHeight="1">
      <c r="A14" s="40" t="s">
        <v>80</v>
      </c>
      <c r="B14" s="44">
        <v>8</v>
      </c>
      <c r="C14" s="42">
        <v>13708</v>
      </c>
      <c r="D14" s="43"/>
      <c r="E14" s="42">
        <v>-158117</v>
      </c>
    </row>
    <row r="15" spans="1:5" ht="21.75" customHeight="1">
      <c r="A15" s="40" t="s">
        <v>81</v>
      </c>
      <c r="B15" s="44"/>
      <c r="C15" s="42">
        <v>-2553</v>
      </c>
      <c r="D15" s="43"/>
      <c r="E15" s="42">
        <v>3608</v>
      </c>
    </row>
    <row r="16" spans="1:5" ht="23.25" customHeight="1">
      <c r="A16" s="40" t="s">
        <v>82</v>
      </c>
      <c r="B16" s="44">
        <v>13</v>
      </c>
      <c r="C16" s="42"/>
      <c r="D16" s="43"/>
      <c r="E16" s="42">
        <v>0</v>
      </c>
    </row>
    <row r="17" spans="1:5" ht="20.25" customHeight="1">
      <c r="A17" s="40" t="s">
        <v>83</v>
      </c>
      <c r="B17" s="41"/>
      <c r="C17" s="40"/>
      <c r="D17" s="43"/>
      <c r="E17" s="42">
        <v>-826</v>
      </c>
    </row>
    <row r="18" spans="1:5" ht="35.25" customHeight="1">
      <c r="A18" s="40" t="s">
        <v>84</v>
      </c>
      <c r="B18" s="44">
        <v>16</v>
      </c>
      <c r="C18" s="42">
        <v>-60360</v>
      </c>
      <c r="D18" s="43"/>
      <c r="E18" s="42">
        <v>24869</v>
      </c>
    </row>
    <row r="19" spans="1:5" ht="21" customHeight="1">
      <c r="A19" s="40" t="s">
        <v>85</v>
      </c>
      <c r="B19" s="44">
        <v>18</v>
      </c>
      <c r="C19" s="42">
        <v>5296</v>
      </c>
      <c r="D19" s="43"/>
      <c r="E19" s="42">
        <v>9789</v>
      </c>
    </row>
    <row r="20" spans="1:5" ht="22.5" customHeight="1" thickBot="1">
      <c r="A20" s="45" t="s">
        <v>86</v>
      </c>
      <c r="B20" s="46"/>
      <c r="C20" s="47">
        <f>32016+38130</f>
        <v>70146</v>
      </c>
      <c r="D20" s="48"/>
      <c r="E20" s="47">
        <v>-125576</v>
      </c>
    </row>
    <row r="21" spans="1:5" ht="43.5" customHeight="1">
      <c r="A21" s="40" t="s">
        <v>87</v>
      </c>
      <c r="B21" s="41"/>
      <c r="C21" s="42">
        <f>SUM(C12:C20)</f>
        <v>747963</v>
      </c>
      <c r="D21" s="43"/>
      <c r="E21" s="42">
        <v>790199</v>
      </c>
    </row>
    <row r="22" spans="1:5">
      <c r="A22" s="40"/>
      <c r="B22" s="49"/>
      <c r="C22" s="40"/>
      <c r="D22" s="43"/>
      <c r="E22" s="42"/>
    </row>
    <row r="23" spans="1:5" ht="22.5" customHeight="1">
      <c r="A23" s="40" t="s">
        <v>88</v>
      </c>
      <c r="B23" s="39"/>
      <c r="C23" s="40"/>
      <c r="D23" s="43"/>
      <c r="E23" s="42"/>
    </row>
    <row r="24" spans="1:5" ht="27" customHeight="1">
      <c r="A24" s="40" t="s">
        <v>89</v>
      </c>
      <c r="B24" s="49"/>
      <c r="C24" s="40"/>
      <c r="D24" s="43"/>
      <c r="E24" s="42"/>
    </row>
    <row r="25" spans="1:5" ht="22.5" customHeight="1">
      <c r="A25" s="40" t="s">
        <v>90</v>
      </c>
      <c r="B25" s="50"/>
      <c r="C25" s="51">
        <v>-1998927</v>
      </c>
      <c r="D25" s="43"/>
      <c r="E25" s="42">
        <v>1965991</v>
      </c>
    </row>
    <row r="26" spans="1:5" ht="22.5" customHeight="1">
      <c r="A26" s="40" t="s">
        <v>91</v>
      </c>
      <c r="B26" s="50"/>
      <c r="C26" s="40"/>
      <c r="D26" s="43"/>
      <c r="E26" s="42">
        <v>-5000</v>
      </c>
    </row>
    <row r="27" spans="1:5" ht="23.25" customHeight="1">
      <c r="A27" s="40" t="s">
        <v>92</v>
      </c>
      <c r="B27" s="39"/>
      <c r="C27" s="51">
        <f>-2028115+36632</f>
        <v>-1991483</v>
      </c>
      <c r="D27" s="43"/>
      <c r="E27" s="42">
        <v>4992864</v>
      </c>
    </row>
    <row r="28" spans="1:5">
      <c r="A28" s="40" t="s">
        <v>16</v>
      </c>
      <c r="B28" s="39"/>
      <c r="C28" s="51">
        <v>-55312</v>
      </c>
      <c r="D28" s="43"/>
      <c r="E28" s="42">
        <v>45398</v>
      </c>
    </row>
    <row r="29" spans="1:5" ht="27.75" customHeight="1">
      <c r="A29" s="40" t="s">
        <v>93</v>
      </c>
      <c r="B29" s="39"/>
      <c r="C29" s="40"/>
      <c r="D29" s="43"/>
      <c r="E29" s="42"/>
    </row>
    <row r="30" spans="1:5" ht="23.25" customHeight="1">
      <c r="A30" s="40" t="s">
        <v>20</v>
      </c>
      <c r="B30" s="39"/>
      <c r="C30" s="51">
        <v>63525</v>
      </c>
      <c r="D30" s="43"/>
      <c r="E30" s="42">
        <v>2090544</v>
      </c>
    </row>
    <row r="31" spans="1:5" ht="21.75" customHeight="1" thickBot="1">
      <c r="A31" s="45" t="s">
        <v>23</v>
      </c>
      <c r="B31" s="52"/>
      <c r="C31" s="53">
        <f>-34700</f>
        <v>-34700</v>
      </c>
      <c r="D31" s="48"/>
      <c r="E31" s="47">
        <v>71781</v>
      </c>
    </row>
    <row r="32" spans="1:5">
      <c r="A32" s="40"/>
      <c r="B32" s="39"/>
      <c r="C32" s="43"/>
      <c r="D32" s="43"/>
      <c r="E32" s="43"/>
    </row>
    <row r="33" spans="1:10" ht="24.75" customHeight="1">
      <c r="A33" s="40" t="s">
        <v>94</v>
      </c>
      <c r="B33" s="39"/>
      <c r="C33" s="42">
        <f>SUM(C25:C31)</f>
        <v>-4016897</v>
      </c>
      <c r="D33" s="43"/>
      <c r="E33" s="42">
        <v>-33951</v>
      </c>
    </row>
    <row r="34" spans="1:10" ht="20.25" customHeight="1" thickBot="1">
      <c r="A34" s="45" t="s">
        <v>95</v>
      </c>
      <c r="B34" s="52"/>
      <c r="C34" s="45">
        <v>-16604</v>
      </c>
      <c r="D34" s="48"/>
      <c r="E34" s="45">
        <v>-55472</v>
      </c>
    </row>
    <row r="35" spans="1:10">
      <c r="A35" s="54"/>
      <c r="B35" s="50"/>
      <c r="C35" s="43"/>
      <c r="D35" s="43"/>
      <c r="E35" s="43"/>
    </row>
    <row r="36" spans="1:10" ht="24" customHeight="1" thickBot="1">
      <c r="A36" s="45" t="s">
        <v>96</v>
      </c>
      <c r="B36" s="55"/>
      <c r="C36" s="47">
        <f>C21+C33+C34</f>
        <v>-3285538</v>
      </c>
      <c r="D36" s="48"/>
      <c r="E36" s="47">
        <v>-89422</v>
      </c>
    </row>
    <row r="37" spans="1:10">
      <c r="A37" s="40"/>
      <c r="B37" s="50"/>
      <c r="C37" s="43"/>
      <c r="D37" s="43"/>
      <c r="E37" s="43"/>
    </row>
    <row r="38" spans="1:10" ht="28.5" customHeight="1">
      <c r="A38" s="54" t="s">
        <v>97</v>
      </c>
      <c r="B38" s="50"/>
      <c r="C38" s="43"/>
      <c r="D38" s="43"/>
      <c r="E38" s="43"/>
      <c r="J38" s="56"/>
    </row>
    <row r="39" spans="1:10" ht="21.75" customHeight="1">
      <c r="A39" s="40" t="s">
        <v>98</v>
      </c>
      <c r="B39" s="50">
        <v>9</v>
      </c>
      <c r="C39" s="42">
        <v>-6822</v>
      </c>
      <c r="D39" s="43"/>
      <c r="E39" s="42">
        <v>-10768</v>
      </c>
    </row>
    <row r="40" spans="1:10" ht="24.75" customHeight="1">
      <c r="A40" s="40" t="s">
        <v>99</v>
      </c>
      <c r="B40" s="50"/>
      <c r="C40" s="57">
        <v>0</v>
      </c>
      <c r="D40" s="43"/>
      <c r="E40" s="42">
        <v>932</v>
      </c>
    </row>
    <row r="41" spans="1:10" ht="31.5" customHeight="1" thickBot="1">
      <c r="A41" s="45" t="s">
        <v>100</v>
      </c>
      <c r="B41" s="55">
        <v>8</v>
      </c>
      <c r="C41" s="47">
        <v>3317815</v>
      </c>
      <c r="D41" s="48"/>
      <c r="E41" s="48"/>
    </row>
    <row r="42" spans="1:10">
      <c r="A42" s="40"/>
      <c r="B42" s="50"/>
      <c r="C42" s="43"/>
      <c r="D42" s="43"/>
      <c r="E42" s="43"/>
    </row>
    <row r="43" spans="1:10" ht="27" customHeight="1" thickBot="1">
      <c r="A43" s="45" t="s">
        <v>101</v>
      </c>
      <c r="B43" s="55"/>
      <c r="C43" s="47">
        <f>C39+C41</f>
        <v>3310993</v>
      </c>
      <c r="D43" s="48"/>
      <c r="E43" s="47">
        <v>-9836</v>
      </c>
    </row>
    <row r="44" spans="1:10" ht="36" customHeight="1">
      <c r="A44" s="38" t="s">
        <v>102</v>
      </c>
      <c r="B44" s="40"/>
      <c r="C44" s="40"/>
      <c r="D44" s="40"/>
      <c r="E44" s="43"/>
    </row>
    <row r="45" spans="1:10" ht="27" customHeight="1" thickBot="1">
      <c r="A45" s="45" t="s">
        <v>103</v>
      </c>
      <c r="B45" s="55"/>
      <c r="C45" s="45"/>
      <c r="D45" s="45"/>
      <c r="E45" s="45" t="s">
        <v>104</v>
      </c>
    </row>
    <row r="46" spans="1:10">
      <c r="A46" s="38"/>
      <c r="B46" s="40"/>
      <c r="C46" s="40"/>
      <c r="D46" s="40"/>
      <c r="E46" s="40"/>
    </row>
    <row r="47" spans="1:10" ht="24.75" customHeight="1">
      <c r="A47" s="40" t="s">
        <v>105</v>
      </c>
      <c r="B47" s="64"/>
      <c r="C47" s="64" t="s">
        <v>104</v>
      </c>
      <c r="D47" s="64"/>
      <c r="E47" s="64" t="s">
        <v>104</v>
      </c>
    </row>
    <row r="48" spans="1:10" ht="12" customHeight="1" thickBot="1">
      <c r="A48" s="45" t="s">
        <v>106</v>
      </c>
      <c r="B48" s="65"/>
      <c r="C48" s="65"/>
      <c r="D48" s="65"/>
      <c r="E48" s="65"/>
    </row>
    <row r="49" spans="1:10">
      <c r="A49" s="38"/>
      <c r="B49" s="40"/>
      <c r="C49" s="40"/>
      <c r="D49" s="40"/>
      <c r="E49" s="40"/>
    </row>
    <row r="50" spans="1:10" ht="28.5" customHeight="1" thickBot="1">
      <c r="A50" s="58" t="s">
        <v>107</v>
      </c>
      <c r="B50" s="46"/>
      <c r="C50" s="45">
        <v>-8553</v>
      </c>
      <c r="D50" s="48"/>
      <c r="E50" s="47">
        <v>-2039</v>
      </c>
    </row>
    <row r="51" spans="1:10">
      <c r="A51" s="59"/>
      <c r="B51" s="44"/>
      <c r="C51" s="40"/>
      <c r="D51" s="40"/>
      <c r="E51" s="40"/>
    </row>
    <row r="52" spans="1:10" ht="30" customHeight="1">
      <c r="A52" s="40" t="s">
        <v>108</v>
      </c>
      <c r="B52" s="44"/>
      <c r="C52" s="42">
        <f>C36+C43+C50</f>
        <v>16902</v>
      </c>
      <c r="D52" s="43"/>
      <c r="E52" s="42">
        <v>-101297</v>
      </c>
      <c r="J52" s="56"/>
    </row>
    <row r="53" spans="1:10">
      <c r="A53" s="40"/>
      <c r="B53" s="44"/>
      <c r="C53" s="40"/>
      <c r="D53" s="43"/>
      <c r="E53" s="40"/>
    </row>
    <row r="54" spans="1:10" ht="18" customHeight="1">
      <c r="A54" s="40" t="s">
        <v>109</v>
      </c>
      <c r="B54" s="66">
        <v>5</v>
      </c>
      <c r="C54" s="57"/>
      <c r="D54" s="68"/>
      <c r="I54" s="51"/>
      <c r="J54" s="51"/>
    </row>
    <row r="55" spans="1:10" ht="22.5" customHeight="1" thickBot="1">
      <c r="A55" s="45" t="s">
        <v>110</v>
      </c>
      <c r="B55" s="67"/>
      <c r="C55" s="47">
        <v>46983</v>
      </c>
      <c r="D55" s="69"/>
      <c r="E55" s="47">
        <v>148280</v>
      </c>
    </row>
    <row r="56" spans="1:10">
      <c r="A56" s="40"/>
      <c r="B56" s="44"/>
      <c r="C56" s="40"/>
      <c r="D56" s="43"/>
      <c r="E56" s="40"/>
    </row>
    <row r="57" spans="1:10" ht="15" customHeight="1">
      <c r="A57" s="40" t="s">
        <v>109</v>
      </c>
      <c r="B57" s="66">
        <v>5</v>
      </c>
      <c r="C57" s="57"/>
      <c r="D57" s="71"/>
    </row>
    <row r="58" spans="1:10" ht="15.75" customHeight="1" thickBot="1">
      <c r="A58" s="60" t="s">
        <v>122</v>
      </c>
      <c r="B58" s="70"/>
      <c r="C58" s="75">
        <v>63885</v>
      </c>
      <c r="D58" s="72"/>
      <c r="E58" s="47">
        <v>46983</v>
      </c>
    </row>
    <row r="59" spans="1:10" ht="15.75" thickTop="1">
      <c r="A59" s="34"/>
    </row>
    <row r="60" spans="1:10">
      <c r="A60" s="32"/>
    </row>
    <row r="61" spans="1:10">
      <c r="A61" s="61" t="s">
        <v>111</v>
      </c>
    </row>
    <row r="62" spans="1:10">
      <c r="A62" s="62"/>
    </row>
    <row r="63" spans="1:10">
      <c r="A63" s="62"/>
    </row>
    <row r="64" spans="1:10">
      <c r="A64" s="62" t="s">
        <v>112</v>
      </c>
      <c r="B64" s="62" t="s">
        <v>112</v>
      </c>
    </row>
    <row r="65" spans="1:2">
      <c r="A65" s="61" t="s">
        <v>113</v>
      </c>
      <c r="B65" s="61" t="s">
        <v>114</v>
      </c>
    </row>
    <row r="66" spans="1:2">
      <c r="A66" s="61" t="s">
        <v>115</v>
      </c>
      <c r="B66" s="61" t="s">
        <v>116</v>
      </c>
    </row>
    <row r="67" spans="1:2">
      <c r="A67" s="62"/>
    </row>
    <row r="68" spans="1:2">
      <c r="A68" s="61" t="s">
        <v>121</v>
      </c>
      <c r="B68" s="61" t="s">
        <v>121</v>
      </c>
    </row>
    <row r="69" spans="1:2">
      <c r="A69" s="61" t="s">
        <v>117</v>
      </c>
      <c r="B69" s="61" t="s">
        <v>117</v>
      </c>
    </row>
    <row r="70" spans="1:2">
      <c r="A70" s="62"/>
    </row>
    <row r="71" spans="1:2">
      <c r="A71" s="62" t="s">
        <v>118</v>
      </c>
    </row>
  </sheetData>
  <mergeCells count="10">
    <mergeCell ref="A7:A10"/>
    <mergeCell ref="D7:D10"/>
    <mergeCell ref="B47:B48"/>
    <mergeCell ref="C47:C48"/>
    <mergeCell ref="D47:D48"/>
    <mergeCell ref="E47:E48"/>
    <mergeCell ref="B54:B55"/>
    <mergeCell ref="D54:D55"/>
    <mergeCell ref="B57:B58"/>
    <mergeCell ref="D57:D58"/>
  </mergeCells>
  <pageMargins left="0.70866141732283472" right="0.70866141732283472" top="0.74803149606299213" bottom="0.74803149606299213" header="0.31496062992125984" footer="0.31496062992125984"/>
  <pageSetup paperSize="9" scale="94" fitToHeight="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F25"/>
  <sheetViews>
    <sheetView tabSelected="1" workbookViewId="0">
      <selection activeCell="E20" sqref="E20"/>
    </sheetView>
  </sheetViews>
  <sheetFormatPr defaultColWidth="10.33203125" defaultRowHeight="11.25"/>
  <cols>
    <col min="1" max="1" width="4.33203125" style="18" customWidth="1"/>
    <col min="2" max="2" width="63.83203125" style="18" customWidth="1"/>
    <col min="3" max="5" width="27.83203125" style="18" customWidth="1"/>
    <col min="6" max="6" width="10.33203125" style="18"/>
  </cols>
  <sheetData>
    <row r="1" spans="1:6" ht="19.350000000000001" customHeight="1">
      <c r="A1"/>
      <c r="B1" s="1" t="s">
        <v>0</v>
      </c>
      <c r="C1"/>
      <c r="D1"/>
      <c r="E1"/>
      <c r="F1"/>
    </row>
    <row r="3" spans="1:6" ht="36.6" customHeight="1">
      <c r="A3"/>
      <c r="B3" s="2" t="s">
        <v>55</v>
      </c>
      <c r="C3"/>
      <c r="D3"/>
      <c r="E3"/>
      <c r="F3"/>
    </row>
    <row r="4" spans="1:6" ht="11.85" customHeight="1">
      <c r="A4"/>
      <c r="B4" s="3" t="s">
        <v>2</v>
      </c>
      <c r="C4"/>
      <c r="D4"/>
      <c r="E4"/>
      <c r="F4"/>
    </row>
    <row r="6" spans="1:6" s="6" customFormat="1" ht="31.35" customHeight="1">
      <c r="A6" s="4"/>
      <c r="B6" s="5" t="s">
        <v>3</v>
      </c>
      <c r="C6" s="5" t="s">
        <v>26</v>
      </c>
      <c r="D6" s="5" t="s">
        <v>27</v>
      </c>
      <c r="E6" s="5" t="s">
        <v>28</v>
      </c>
    </row>
    <row r="7" spans="1:6" ht="12">
      <c r="B7" s="23" t="s">
        <v>56</v>
      </c>
      <c r="C7" s="24">
        <v>5385607</v>
      </c>
      <c r="D7" s="24">
        <v>1828604</v>
      </c>
      <c r="E7" s="24">
        <f>SUM(C7:D7)</f>
        <v>7214211</v>
      </c>
    </row>
    <row r="8" spans="1:6" ht="23.85" customHeight="1">
      <c r="A8"/>
      <c r="B8" s="25" t="s">
        <v>57</v>
      </c>
      <c r="C8" s="26"/>
      <c r="D8" s="26"/>
      <c r="E8" s="26"/>
      <c r="F8"/>
    </row>
    <row r="9" spans="1:6" ht="12">
      <c r="B9" s="27" t="s">
        <v>58</v>
      </c>
      <c r="C9" s="26"/>
      <c r="D9" s="28">
        <f>[1]Баланс!E258</f>
        <v>-1267</v>
      </c>
      <c r="E9" s="28">
        <f>SUM(D9)</f>
        <v>-1267</v>
      </c>
    </row>
    <row r="10" spans="1:6" ht="12">
      <c r="B10" s="27" t="s">
        <v>59</v>
      </c>
      <c r="C10" s="26"/>
      <c r="D10" s="26"/>
      <c r="E10" s="26"/>
    </row>
    <row r="11" spans="1:6" ht="12">
      <c r="B11" s="27" t="s">
        <v>60</v>
      </c>
      <c r="C11" s="26"/>
      <c r="D11" s="28">
        <v>1036452</v>
      </c>
      <c r="E11" s="28">
        <f>SUM(D11)</f>
        <v>1036452</v>
      </c>
    </row>
    <row r="12" spans="1:6" ht="12">
      <c r="B12" s="27" t="s">
        <v>61</v>
      </c>
      <c r="C12" s="26"/>
      <c r="D12" s="26"/>
      <c r="E12" s="26"/>
    </row>
    <row r="13" spans="1:6" ht="12">
      <c r="B13" s="23" t="s">
        <v>62</v>
      </c>
      <c r="C13" s="24">
        <v>5385607</v>
      </c>
      <c r="D13" s="24">
        <f>SUM(D7:D12)</f>
        <v>2863789</v>
      </c>
      <c r="E13" s="24">
        <f>SUM(C13:D13)</f>
        <v>8249396</v>
      </c>
    </row>
    <row r="14" spans="1:6" ht="23.85" customHeight="1">
      <c r="A14"/>
      <c r="B14" s="25" t="s">
        <v>57</v>
      </c>
      <c r="C14" s="26"/>
      <c r="D14" s="26"/>
      <c r="E14" s="26"/>
      <c r="F14"/>
    </row>
    <row r="15" spans="1:6" ht="12">
      <c r="B15" s="27" t="s">
        <v>58</v>
      </c>
      <c r="C15" s="26"/>
      <c r="D15" s="26"/>
      <c r="E15" s="26"/>
    </row>
    <row r="16" spans="1:6" ht="12">
      <c r="B16" s="27" t="s">
        <v>59</v>
      </c>
      <c r="C16" s="26"/>
      <c r="D16" s="26"/>
      <c r="E16" s="26"/>
    </row>
    <row r="17" spans="2:5" ht="12">
      <c r="B17" s="27" t="s">
        <v>60</v>
      </c>
      <c r="C17" s="26"/>
      <c r="D17" s="28">
        <v>721726</v>
      </c>
      <c r="E17" s="28">
        <v>721726</v>
      </c>
    </row>
    <row r="18" spans="2:5" ht="12">
      <c r="B18" s="27" t="s">
        <v>61</v>
      </c>
      <c r="C18" s="26"/>
      <c r="D18" s="26"/>
      <c r="E18" s="26"/>
    </row>
    <row r="19" spans="2:5" ht="12">
      <c r="B19" s="23" t="s">
        <v>63</v>
      </c>
      <c r="C19" s="24">
        <v>5385607</v>
      </c>
      <c r="D19" s="24">
        <f>SUM(D13:D18)</f>
        <v>3585515</v>
      </c>
      <c r="E19" s="24">
        <f>SUM(E13:E18)</f>
        <v>8971122</v>
      </c>
    </row>
    <row r="21" spans="2:5">
      <c r="B21" s="18" t="s">
        <v>30</v>
      </c>
    </row>
    <row r="23" spans="2:5">
      <c r="B23" s="18" t="s">
        <v>31</v>
      </c>
    </row>
    <row r="25" spans="2:5">
      <c r="B25" s="18" t="s">
        <v>32</v>
      </c>
    </row>
  </sheetData>
  <pageMargins left="0.74803149606299213" right="0.74803149606299213" top="0.98425196850393704" bottom="0.98425196850393704" header="0.51181102362204722" footer="0.51181102362204722"/>
  <pageSetup paperSize="9" scale="72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F1</vt:lpstr>
      <vt:lpstr>F2</vt:lpstr>
      <vt:lpstr>ОДД</vt:lpstr>
      <vt:lpstr>ДвижениеКапитал</vt:lpstr>
      <vt:lpstr>Лист5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gsaginova</dc:creator>
  <cp:lastModifiedBy>gsaginova</cp:lastModifiedBy>
  <cp:lastPrinted>2017-08-10T09:57:37Z</cp:lastPrinted>
  <dcterms:created xsi:type="dcterms:W3CDTF">2017-08-09T07:14:13Z</dcterms:created>
  <dcterms:modified xsi:type="dcterms:W3CDTF">2017-08-10T09:57:50Z</dcterms:modified>
</cp:coreProperties>
</file>