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800" activeTab="4"/>
  </bookViews>
  <sheets>
    <sheet name="F1" sheetId="1" r:id="rId1"/>
    <sheet name="F2" sheetId="2" r:id="rId2"/>
    <sheet name="ДвижениеКапитал" sheetId="3" r:id="rId3"/>
    <sheet name="К_16" sheetId="4" r:id="rId4"/>
    <sheet name="ДДС" sheetId="5" r:id="rId5"/>
  </sheets>
  <calcPr calcId="125725"/>
</workbook>
</file>

<file path=xl/calcChain.xml><?xml version="1.0" encoding="utf-8"?>
<calcChain xmlns="http://schemas.openxmlformats.org/spreadsheetml/2006/main">
  <c r="E55" i="5"/>
  <c r="E39"/>
  <c r="E22" l="1"/>
  <c r="E34" s="1"/>
  <c r="E50"/>
  <c r="B55"/>
  <c r="E46"/>
  <c r="D17" i="1" l="1"/>
  <c r="E17"/>
  <c r="D25"/>
  <c r="E25"/>
  <c r="D30"/>
  <c r="E30"/>
  <c r="E31" s="1"/>
  <c r="D31"/>
  <c r="D9" i="2"/>
  <c r="E9"/>
  <c r="D11"/>
  <c r="E11"/>
  <c r="D20"/>
  <c r="E20"/>
  <c r="D21"/>
  <c r="E21"/>
  <c r="D23"/>
  <c r="E23"/>
  <c r="D25"/>
  <c r="E25"/>
  <c r="F6" i="3"/>
  <c r="F9"/>
  <c r="F10"/>
  <c r="C12"/>
  <c r="D12"/>
  <c r="E12"/>
  <c r="F12"/>
  <c r="I7" i="4"/>
  <c r="I8"/>
  <c r="I9"/>
  <c r="D10"/>
  <c r="E10"/>
  <c r="F10"/>
  <c r="G10"/>
  <c r="H10"/>
  <c r="I10"/>
  <c r="I14"/>
  <c r="I15"/>
  <c r="I16"/>
  <c r="D17"/>
  <c r="E17"/>
  <c r="F17"/>
  <c r="G17"/>
  <c r="H17"/>
  <c r="I17"/>
  <c r="D19"/>
  <c r="E19"/>
  <c r="F19"/>
  <c r="G19"/>
  <c r="H19"/>
  <c r="I19"/>
</calcChain>
</file>

<file path=xl/sharedStrings.xml><?xml version="1.0" encoding="utf-8"?>
<sst xmlns="http://schemas.openxmlformats.org/spreadsheetml/2006/main" count="206" uniqueCount="168">
  <si>
    <t>АО "BCC  INVEST" ДО АО "БЦК"</t>
  </si>
  <si>
    <t>БАЛАНС по состоянию на 1 апреля 2019 г.</t>
  </si>
  <si>
    <t>(в тысячах казахстанских тенге)</t>
  </si>
  <si>
    <t>Статья</t>
  </si>
  <si>
    <t>Примечания</t>
  </si>
  <si>
    <t>31 марта 2019 г.</t>
  </si>
  <si>
    <t>31 декабря 2018 г.</t>
  </si>
  <si>
    <t>АКТИВЫ:</t>
  </si>
  <si>
    <t xml:space="preserve">Денежные средства и их эквиваленты </t>
  </si>
  <si>
    <t>12</t>
  </si>
  <si>
    <t>Денежные средства, ограниченные в пользовании</t>
  </si>
  <si>
    <t>Финансовые активы, отражаемые по справедливой стоимости через прибыли или убытки</t>
  </si>
  <si>
    <t>14,22</t>
  </si>
  <si>
    <t>Займы и средства в банках</t>
  </si>
  <si>
    <t>14</t>
  </si>
  <si>
    <t>Инвестиции, имеющиеся в наличии для продажи</t>
  </si>
  <si>
    <t>15</t>
  </si>
  <si>
    <t>Инвестиции, удерживаемые до погашения</t>
  </si>
  <si>
    <t>13</t>
  </si>
  <si>
    <t>Основные средства и нематериальные активы</t>
  </si>
  <si>
    <t>16</t>
  </si>
  <si>
    <t>Требования по текущему налогу на прибыль</t>
  </si>
  <si>
    <t>Прочие активы</t>
  </si>
  <si>
    <t>17</t>
  </si>
  <si>
    <t>ИТОГО АКТИВЫ</t>
  </si>
  <si>
    <t>ОБЯЗАТЕЛЬСТВА И КАПИТАЛ</t>
  </si>
  <si>
    <t>ОБЯЗАТЕЛЬСТВА:</t>
  </si>
  <si>
    <t>Средства банков</t>
  </si>
  <si>
    <t>18</t>
  </si>
  <si>
    <t>Средства клиентов</t>
  </si>
  <si>
    <t>19</t>
  </si>
  <si>
    <t>Обязательства по отсроченному налогу на прибыль</t>
  </si>
  <si>
    <t>10</t>
  </si>
  <si>
    <t>Обязательства по выплате начисленных дивидендов акционерам</t>
  </si>
  <si>
    <t>Прочие обязательства</t>
  </si>
  <si>
    <t>20</t>
  </si>
  <si>
    <t>Итого обязательства</t>
  </si>
  <si>
    <t>КАПИТАЛ:</t>
  </si>
  <si>
    <t>Уставный капитал</t>
  </si>
  <si>
    <t>Дефицит переоценки финансовых активов, имеющихся в наличии для продажи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</si>
  <si>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</si>
  <si>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</si>
  <si>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</si>
  <si>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Каламхатов Н. Б.</t>
  </si>
  <si>
    <t>Главный бухгалтер ________________ Сагинова Г. К.</t>
  </si>
  <si>
    <t>Исполнитель _________________ Жанпейсова Л.О.</t>
  </si>
  <si>
    <t>ОТЧЕТ О ПРИБЫЛЯХ И УБЫТКАХ по состоянию на 1 апреля 2019 г.</t>
  </si>
  <si>
    <t>31 марта 2018 г.</t>
  </si>
  <si>
    <t>Процентный доход</t>
  </si>
  <si>
    <t>4</t>
  </si>
  <si>
    <t>Процентный расход</t>
  </si>
  <si>
    <t>ЧИСТЫЙ ПРОЦЕНТНЫЙ ДОХОД (УБЫТОК) ДО ФОРМИРОВАНИЯ РЕЗЕРВОВ ПОД ОБЕСЦЕНЕНИЕ АКТИВОВ,ПО КОТОРЫМ НАЧИСЛЯЮТСЯ ПРОЦЕНТЫ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</si>
  <si>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</si>
  <si>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</si>
  <si>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Чистая прибыль по операциям с финансовыми активами, отражаемым по справедливой стоимости, через прибыли или убытки</t>
  </si>
  <si>
    <t>6</t>
  </si>
  <si>
    <t>Чистый (убыток)/прибыль по операциям с иностранной валютой</t>
  </si>
  <si>
    <t>7</t>
  </si>
  <si>
    <t>Доходы по услугам и комиссии</t>
  </si>
  <si>
    <t>8</t>
  </si>
  <si>
    <t>Расходы по услугам и комиссии</t>
  </si>
  <si>
    <t>Формирование прочих резервов</t>
  </si>
  <si>
    <t>5</t>
  </si>
  <si>
    <t>Дивиденды полученные</t>
  </si>
  <si>
    <t>(Резерв) восстановление резерва под обесценение по инвестициям ,удерживаемым до погашения</t>
  </si>
  <si>
    <t>Прочие доходы/(расходы)</t>
  </si>
  <si>
    <t>21</t>
  </si>
  <si>
    <t>ЧИСТЫЕ НЕПРОЦЕНТНЫЕ ДОХОДЫ (УБЫТОК)</t>
  </si>
  <si>
    <t>ОПЕРАЦИОННЫЕ ДОХОДЫ</t>
  </si>
  <si>
    <t>ОПЕРАЦИОННЫЕ РАСХОДЫ</t>
  </si>
  <si>
    <t>ПРИБЫЛЬ ДО НАЛОГООБЛОЖЕНИЯ</t>
  </si>
  <si>
    <t>Возмещение по налогу на прибыль</t>
  </si>
  <si>
    <t>ЧИСТАЯ ПРИБЫЛЬ</t>
  </si>
  <si>
    <t>ПРИБЫЛЬ НА АКЦИЮ (тенге)</t>
  </si>
  <si>
    <t>ОТЧЕТ ОБ ИЗМЕНЕНИЯХ В КАПИТАЛЕ  по состоянию на 1 апреля 2019 г.</t>
  </si>
  <si>
    <t>Резерв по переоценке финансовых активов,имеющихся в наличии для продажи</t>
  </si>
  <si>
    <t>за 31 декабря 2018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</si>
  <si>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</si>
  <si>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</si>
  <si>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</si>
  <si>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</si>
  <si>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</si>
  <si>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1 апреля 2019 г.</t>
  </si>
  <si>
    <t>16. ОСНОВНЫЕ СРЕДСТВА И НЕМАТЕРИАЛЬНЫЕ АКТИВЫ</t>
  </si>
  <si>
    <t>Модернизация и капитальный ремонт ОС</t>
  </si>
  <si>
    <t>Машины и оборудования</t>
  </si>
  <si>
    <t>Транспортные средства</t>
  </si>
  <si>
    <t>Прочие ОС</t>
  </si>
  <si>
    <t>Лицензионные соглашения</t>
  </si>
  <si>
    <t>Программное обеспечение</t>
  </si>
  <si>
    <t>Всего</t>
  </si>
  <si>
    <t>1653 - 2410.03</t>
  </si>
  <si>
    <t>1658 - 2410.04</t>
  </si>
  <si>
    <t>1654 - 2410.05</t>
  </si>
  <si>
    <t>1659 - 2730.01</t>
  </si>
  <si>
    <t>1659 - 2730.02</t>
  </si>
  <si>
    <t>1 января 2019 г.</t>
  </si>
  <si>
    <t>Приобретения</t>
  </si>
  <si>
    <t>Выбытия</t>
  </si>
  <si>
    <t>Износ машин и оборудования, передаточных устройств</t>
  </si>
  <si>
    <t>Износ транспортных средств</t>
  </si>
  <si>
    <t>Износ прочих ОС</t>
  </si>
  <si>
    <t>Амортизация - лицензионное соглашение</t>
  </si>
  <si>
    <t>Амортизация - программное обеспечение</t>
  </si>
  <si>
    <t>1693 - 2420.02</t>
  </si>
  <si>
    <t>1698 - 2420.03</t>
  </si>
  <si>
    <t>1694 - 2420.04</t>
  </si>
  <si>
    <t>1699 - 2740.01</t>
  </si>
  <si>
    <t>1699 - 2740.02</t>
  </si>
  <si>
    <t>Начисления за период</t>
  </si>
  <si>
    <t>Списано при выбытии</t>
  </si>
  <si>
    <t>Остаточная балансовая стоимость на 31 марта 2019 г.</t>
  </si>
  <si>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</si>
  <si>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</si>
  <si>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</si>
  <si>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</si>
  <si>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Год,</t>
  </si>
  <si>
    <t>чания</t>
  </si>
  <si>
    <t>2018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</si>
  <si>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</si>
  <si>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</si>
  <si>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</si>
  <si>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</si>
  <si>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(Прибыль)/убыток от продажи основных средств</t>
  </si>
  <si>
    <t>Износ и амортизация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</si>
  <si>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</si>
  <si>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</si>
  <si>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</si>
  <si>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</si>
  <si>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</si>
  <si>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</si>
  <si>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</si>
  <si>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</si>
  <si>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</si>
  <si>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</si>
  <si>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</si>
  <si>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</si>
  <si>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</si>
  <si>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</si>
  <si>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</si>
  <si>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</si>
  <si>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</si>
  <si>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</si>
  <si>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</si>
  <si>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</si>
  <si>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</si>
  <si>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</si>
  <si>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</si>
  <si>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</si>
  <si>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года</t>
  </si>
  <si>
    <t>на 01.01.2019 г.</t>
  </si>
  <si>
    <t>От имени Правления Компании:</t>
  </si>
  <si>
    <t>__________________________________</t>
  </si>
  <si>
    <t>Каламхатов Н.Б.</t>
  </si>
  <si>
    <t>Сагинова Г.К.</t>
  </si>
  <si>
    <t>Председатель Правления</t>
  </si>
  <si>
    <t>Главный бухгалтер</t>
  </si>
  <si>
    <t>г. Алматы</t>
  </si>
  <si>
    <t>закончившийся</t>
  </si>
  <si>
    <t>за отчетный период , Закончившийся 31 марта  2019 Года</t>
  </si>
  <si>
    <t xml:space="preserve">31 марта </t>
  </si>
  <si>
    <t>2019 года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</si>
  <si>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</si>
  <si>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</si>
  <si>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Убыток по операциям с иностранной валютой по курсовым разницам</t>
  </si>
  <si>
    <t>Использование денежных средств в операционной деятельности до изменения в операционных активах и обязательствах</t>
  </si>
  <si>
    <t>31  марта 2019 года</t>
  </si>
  <si>
    <t>Изменения в начисленных процентах , нетто</t>
  </si>
</sst>
</file>

<file path=xl/styles.xml><?xml version="1.0" encoding="utf-8"?>
<styleSheet xmlns="http://schemas.openxmlformats.org/spreadsheetml/2006/main">
  <numFmts count="1">
    <numFmt numFmtId="164" formatCode="#,##0\ _₽"/>
  </numFmts>
  <fonts count="22"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i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9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7" fillId="0" borderId="0" xfId="0" applyNumberFormat="1" applyFont="1" applyAlignment="1">
      <alignment horizontal="left" vertical="center"/>
    </xf>
    <xf numFmtId="0" fontId="4" fillId="0" borderId="2" xfId="0" applyNumberFormat="1" applyFont="1" applyBorder="1" applyAlignment="1">
      <alignment horizontal="centerContinuous" vertical="center" wrapText="1"/>
    </xf>
    <xf numFmtId="0" fontId="4" fillId="0" borderId="3" xfId="0" applyNumberFormat="1" applyFont="1" applyBorder="1" applyAlignment="1">
      <alignment horizontal="centerContinuous" vertical="center" wrapText="1"/>
    </xf>
    <xf numFmtId="0" fontId="8" fillId="0" borderId="0" xfId="0" applyNumberFormat="1" applyFont="1" applyAlignment="1">
      <alignment horizontal="left" vertical="center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3" fontId="11" fillId="0" borderId="1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horizontal="left"/>
    </xf>
    <xf numFmtId="0" fontId="13" fillId="0" borderId="0" xfId="2" applyFont="1"/>
    <xf numFmtId="0" fontId="12" fillId="0" borderId="0" xfId="2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8" fillId="0" borderId="0" xfId="2" applyFont="1" applyAlignment="1">
      <alignment horizontal="right" wrapText="1"/>
    </xf>
    <xf numFmtId="0" fontId="18" fillId="0" borderId="0" xfId="2" applyFont="1" applyAlignment="1">
      <alignment horizontal="right" wrapText="1"/>
    </xf>
    <xf numFmtId="0" fontId="12" fillId="0" borderId="0" xfId="2" applyAlignment="1">
      <alignment wrapText="1"/>
    </xf>
    <xf numFmtId="0" fontId="18" fillId="0" borderId="0" xfId="2" applyFont="1" applyAlignment="1">
      <alignment wrapText="1"/>
    </xf>
    <xf numFmtId="0" fontId="19" fillId="0" borderId="0" xfId="2" applyFont="1" applyAlignment="1">
      <alignment horizontal="right" wrapText="1"/>
    </xf>
    <xf numFmtId="0" fontId="19" fillId="0" borderId="0" xfId="2" applyFont="1" applyAlignment="1">
      <alignment wrapText="1"/>
    </xf>
    <xf numFmtId="0" fontId="20" fillId="0" borderId="0" xfId="2" applyFont="1" applyAlignment="1">
      <alignment horizontal="right" wrapText="1"/>
    </xf>
    <xf numFmtId="164" fontId="19" fillId="0" borderId="0" xfId="2" applyNumberFormat="1" applyFont="1" applyAlignment="1">
      <alignment wrapText="1"/>
    </xf>
    <xf numFmtId="0" fontId="20" fillId="0" borderId="0" xfId="2" applyFont="1" applyAlignment="1">
      <alignment horizontal="left" wrapText="1"/>
    </xf>
    <xf numFmtId="0" fontId="20" fillId="0" borderId="0" xfId="2" applyFont="1" applyAlignment="1">
      <alignment horizontal="center" wrapText="1"/>
    </xf>
    <xf numFmtId="0" fontId="19" fillId="0" borderId="4" xfId="2" applyFont="1" applyBorder="1" applyAlignment="1">
      <alignment wrapText="1"/>
    </xf>
    <xf numFmtId="0" fontId="20" fillId="0" borderId="4" xfId="2" applyFont="1" applyBorder="1" applyAlignment="1">
      <alignment horizontal="center" wrapText="1"/>
    </xf>
    <xf numFmtId="164" fontId="19" fillId="0" borderId="4" xfId="2" applyNumberFormat="1" applyFont="1" applyBorder="1" applyAlignment="1">
      <alignment wrapText="1"/>
    </xf>
    <xf numFmtId="0" fontId="20" fillId="0" borderId="4" xfId="2" applyFont="1" applyBorder="1" applyAlignment="1">
      <alignment horizontal="left" wrapText="1"/>
    </xf>
    <xf numFmtId="0" fontId="21" fillId="0" borderId="0" xfId="2" applyFont="1" applyAlignment="1">
      <alignment horizontal="right" wrapText="1"/>
    </xf>
    <xf numFmtId="0" fontId="19" fillId="0" borderId="0" xfId="2" applyFont="1" applyAlignment="1">
      <alignment horizontal="center" wrapText="1"/>
    </xf>
    <xf numFmtId="3" fontId="12" fillId="0" borderId="0" xfId="2" applyNumberFormat="1"/>
    <xf numFmtId="0" fontId="19" fillId="0" borderId="4" xfId="2" applyFont="1" applyBorder="1" applyAlignment="1">
      <alignment horizontal="right" wrapText="1"/>
    </xf>
    <xf numFmtId="3" fontId="12" fillId="0" borderId="4" xfId="2" applyNumberFormat="1" applyBorder="1"/>
    <xf numFmtId="0" fontId="19" fillId="0" borderId="0" xfId="2" applyFont="1" applyBorder="1" applyAlignment="1">
      <alignment wrapText="1"/>
    </xf>
    <xf numFmtId="0" fontId="19" fillId="0" borderId="0" xfId="2" applyFont="1" applyBorder="1" applyAlignment="1">
      <alignment horizontal="right" wrapText="1"/>
    </xf>
    <xf numFmtId="3" fontId="19" fillId="0" borderId="0" xfId="2" applyNumberFormat="1" applyFont="1" applyBorder="1" applyAlignment="1">
      <alignment wrapText="1"/>
    </xf>
    <xf numFmtId="0" fontId="20" fillId="0" borderId="0" xfId="2" applyFont="1" applyBorder="1" applyAlignment="1">
      <alignment horizontal="left" wrapText="1"/>
    </xf>
    <xf numFmtId="0" fontId="12" fillId="0" borderId="4" xfId="2" applyBorder="1"/>
    <xf numFmtId="0" fontId="17" fillId="0" borderId="0" xfId="2" applyFont="1" applyAlignment="1">
      <alignment wrapText="1"/>
    </xf>
    <xf numFmtId="0" fontId="19" fillId="0" borderId="4" xfId="2" applyFont="1" applyBorder="1" applyAlignment="1">
      <alignment horizontal="center" wrapText="1"/>
    </xf>
    <xf numFmtId="164" fontId="19" fillId="0" borderId="0" xfId="2" applyNumberFormat="1" applyFont="1" applyBorder="1" applyAlignment="1">
      <alignment wrapText="1"/>
    </xf>
    <xf numFmtId="0" fontId="19" fillId="0" borderId="5" xfId="2" applyFont="1" applyBorder="1" applyAlignment="1">
      <alignment wrapText="1"/>
    </xf>
    <xf numFmtId="0" fontId="19" fillId="0" borderId="5" xfId="2" applyFont="1" applyBorder="1" applyAlignment="1">
      <alignment horizontal="center" wrapText="1"/>
    </xf>
    <xf numFmtId="3" fontId="19" fillId="0" borderId="5" xfId="2" applyNumberFormat="1" applyFont="1" applyBorder="1" applyAlignment="1">
      <alignment wrapText="1"/>
    </xf>
    <xf numFmtId="0" fontId="19" fillId="0" borderId="6" xfId="2" applyFont="1" applyBorder="1" applyAlignment="1">
      <alignment wrapText="1"/>
    </xf>
    <xf numFmtId="3" fontId="19" fillId="0" borderId="6" xfId="2" applyNumberFormat="1" applyFont="1" applyBorder="1" applyAlignment="1">
      <alignment wrapText="1"/>
    </xf>
    <xf numFmtId="0" fontId="19" fillId="0" borderId="0" xfId="2" applyFont="1" applyAlignment="1">
      <alignment wrapText="1"/>
    </xf>
    <xf numFmtId="0" fontId="21" fillId="0" borderId="4" xfId="2" applyFont="1" applyBorder="1" applyAlignment="1">
      <alignment wrapText="1"/>
    </xf>
    <xf numFmtId="0" fontId="21" fillId="0" borderId="0" xfId="2" applyFont="1" applyAlignment="1">
      <alignment wrapText="1"/>
    </xf>
    <xf numFmtId="0" fontId="19" fillId="0" borderId="7" xfId="2" applyFont="1" applyBorder="1" applyAlignment="1">
      <alignment wrapText="1"/>
    </xf>
    <xf numFmtId="3" fontId="5" fillId="0" borderId="4" xfId="2" applyNumberFormat="1" applyFont="1" applyBorder="1" applyAlignment="1">
      <alignment horizontal="right" vertical="top" wrapText="1"/>
    </xf>
    <xf numFmtId="0" fontId="18" fillId="0" borderId="0" xfId="2" applyFont="1"/>
    <xf numFmtId="0" fontId="20" fillId="0" borderId="0" xfId="2" applyFont="1"/>
    <xf numFmtId="164" fontId="17" fillId="0" borderId="4" xfId="2" applyNumberFormat="1" applyFont="1" applyBorder="1" applyAlignment="1">
      <alignment wrapText="1"/>
    </xf>
    <xf numFmtId="164" fontId="0" fillId="0" borderId="0" xfId="0" applyNumberFormat="1"/>
    <xf numFmtId="164" fontId="19" fillId="0" borderId="5" xfId="2" applyNumberFormat="1" applyFont="1" applyBorder="1" applyAlignment="1">
      <alignment wrapText="1"/>
    </xf>
    <xf numFmtId="164" fontId="19" fillId="0" borderId="6" xfId="2" applyNumberFormat="1" applyFont="1" applyBorder="1" applyAlignment="1">
      <alignment wrapText="1"/>
    </xf>
    <xf numFmtId="3" fontId="17" fillId="0" borderId="0" xfId="2" applyNumberFormat="1" applyFont="1" applyAlignment="1">
      <alignment wrapText="1"/>
    </xf>
    <xf numFmtId="0" fontId="17" fillId="0" borderId="4" xfId="2" applyFont="1" applyBorder="1" applyAlignment="1">
      <alignment wrapText="1"/>
    </xf>
    <xf numFmtId="0" fontId="20" fillId="0" borderId="0" xfId="2" applyFont="1" applyAlignment="1">
      <alignment horizontal="center" wrapText="1"/>
    </xf>
    <xf numFmtId="0" fontId="20" fillId="0" borderId="4" xfId="2" applyFont="1" applyBorder="1" applyAlignment="1">
      <alignment horizontal="center" wrapText="1"/>
    </xf>
    <xf numFmtId="0" fontId="20" fillId="0" borderId="0" xfId="2" applyFont="1" applyAlignment="1">
      <alignment wrapText="1"/>
    </xf>
    <xf numFmtId="0" fontId="20" fillId="0" borderId="4" xfId="2" applyFont="1" applyBorder="1" applyAlignment="1">
      <alignment wrapText="1"/>
    </xf>
    <xf numFmtId="0" fontId="20" fillId="0" borderId="7" xfId="2" applyFont="1" applyBorder="1" applyAlignment="1">
      <alignment horizontal="center" wrapText="1"/>
    </xf>
    <xf numFmtId="0" fontId="20" fillId="0" borderId="0" xfId="2" applyFont="1" applyAlignment="1">
      <alignment horizontal="left" wrapText="1"/>
    </xf>
    <xf numFmtId="0" fontId="20" fillId="0" borderId="7" xfId="2" applyFont="1" applyBorder="1" applyAlignment="1">
      <alignment horizontal="left" wrapText="1"/>
    </xf>
    <xf numFmtId="0" fontId="17" fillId="0" borderId="0" xfId="2" applyFont="1" applyAlignment="1">
      <alignment vertical="top" wrapText="1"/>
    </xf>
    <xf numFmtId="0" fontId="18" fillId="0" borderId="0" xfId="2" applyFont="1" applyAlignment="1">
      <alignment horizontal="right" wrapText="1"/>
    </xf>
    <xf numFmtId="0" fontId="19" fillId="0" borderId="0" xfId="2" applyFont="1" applyAlignment="1">
      <alignment wrapText="1"/>
    </xf>
    <xf numFmtId="0" fontId="19" fillId="0" borderId="4" xfId="2" applyFont="1" applyBorder="1" applyAlignment="1">
      <alignment wrapText="1"/>
    </xf>
    <xf numFmtId="3" fontId="19" fillId="0" borderId="0" xfId="2" applyNumberFormat="1" applyFont="1" applyAlignment="1">
      <alignment wrapText="1"/>
    </xf>
  </cellXfs>
  <cellStyles count="3">
    <cellStyle name="Normal_Worksheet in TB LS Blank Leadsheet Excel Template - Used by Trial Balance to Create Leadsheets" xfId="1"/>
    <cellStyle name="Обычный" xfId="0" builtinId="0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8"/>
  <sheetViews>
    <sheetView topLeftCell="A4" workbookViewId="0">
      <selection activeCell="F4" sqref="F1:F1048576"/>
    </sheetView>
  </sheetViews>
  <sheetFormatPr defaultColWidth="10.6640625" defaultRowHeight="11.25"/>
  <cols>
    <col min="1" max="1" width="4.33203125" style="1" customWidth="1"/>
    <col min="2" max="2" width="75.5" style="1" customWidth="1"/>
    <col min="3" max="3" width="14.5" style="1" customWidth="1"/>
    <col min="4" max="4" width="25.1640625" style="1" customWidth="1"/>
    <col min="5" max="5" width="24.33203125" style="1" customWidth="1"/>
  </cols>
  <sheetData>
    <row r="1" spans="1:5" ht="18.75" customHeight="1">
      <c r="B1" s="2" t="s">
        <v>0</v>
      </c>
    </row>
    <row r="2" spans="1:5" ht="11.25" customHeight="1"/>
    <row r="3" spans="1:5" ht="18.75" customHeight="1">
      <c r="B3" s="3" t="s">
        <v>1</v>
      </c>
    </row>
    <row r="4" spans="1:5" ht="11.25" customHeight="1">
      <c r="B4" s="4" t="s">
        <v>2</v>
      </c>
    </row>
    <row r="5" spans="1:5" ht="12.75" customHeight="1"/>
    <row r="6" spans="1:5" s="5" customFormat="1" ht="30.75" customHeight="1">
      <c r="A6" s="6"/>
      <c r="B6" s="7" t="s">
        <v>3</v>
      </c>
      <c r="C6" s="7" t="s">
        <v>4</v>
      </c>
      <c r="D6" s="7" t="s">
        <v>5</v>
      </c>
      <c r="E6" s="7" t="s">
        <v>6</v>
      </c>
    </row>
    <row r="7" spans="1:5" ht="12.75" customHeight="1">
      <c r="A7" s="8"/>
      <c r="B7" s="9" t="s">
        <v>7</v>
      </c>
      <c r="C7" s="10"/>
      <c r="D7" s="11"/>
      <c r="E7" s="11"/>
    </row>
    <row r="8" spans="1:5" ht="12.75" customHeight="1">
      <c r="A8" s="8"/>
      <c r="B8" s="9" t="s">
        <v>8</v>
      </c>
      <c r="C8" s="10" t="s">
        <v>9</v>
      </c>
      <c r="D8" s="12">
        <v>161220</v>
      </c>
      <c r="E8" s="12">
        <v>181525</v>
      </c>
    </row>
    <row r="9" spans="1:5" ht="12.75" customHeight="1">
      <c r="A9" s="8"/>
      <c r="B9" s="9" t="s">
        <v>10</v>
      </c>
      <c r="C9" s="10" t="s">
        <v>9</v>
      </c>
      <c r="D9" s="11"/>
      <c r="E9" s="11"/>
    </row>
    <row r="10" spans="1:5" ht="23.25" customHeight="1">
      <c r="A10" s="8"/>
      <c r="B10" s="9" t="s">
        <v>11</v>
      </c>
      <c r="C10" s="10" t="s">
        <v>12</v>
      </c>
      <c r="D10" s="12">
        <v>17649076</v>
      </c>
      <c r="E10" s="12">
        <v>17659771</v>
      </c>
    </row>
    <row r="11" spans="1:5" ht="12.75" customHeight="1">
      <c r="A11" s="8"/>
      <c r="B11" s="9" t="s">
        <v>13</v>
      </c>
      <c r="C11" s="10" t="s">
        <v>14</v>
      </c>
      <c r="D11" s="12">
        <v>9034190</v>
      </c>
      <c r="E11" s="12">
        <v>9030137</v>
      </c>
    </row>
    <row r="12" spans="1:5" ht="12.75" customHeight="1">
      <c r="A12" s="8"/>
      <c r="B12" s="9" t="s">
        <v>15</v>
      </c>
      <c r="C12" s="10" t="s">
        <v>16</v>
      </c>
      <c r="D12" s="12">
        <v>3217</v>
      </c>
      <c r="E12" s="12">
        <v>3217</v>
      </c>
    </row>
    <row r="13" spans="1:5" ht="12.75" customHeight="1">
      <c r="A13" s="8"/>
      <c r="B13" s="9" t="s">
        <v>17</v>
      </c>
      <c r="C13" s="10" t="s">
        <v>18</v>
      </c>
      <c r="D13" s="11"/>
      <c r="E13" s="11"/>
    </row>
    <row r="14" spans="1:5" ht="12.75" customHeight="1">
      <c r="A14" s="8"/>
      <c r="B14" s="9" t="s">
        <v>19</v>
      </c>
      <c r="C14" s="10" t="s">
        <v>20</v>
      </c>
      <c r="D14" s="12">
        <v>68854</v>
      </c>
      <c r="E14" s="12">
        <v>61639</v>
      </c>
    </row>
    <row r="15" spans="1:5" ht="12.75" customHeight="1">
      <c r="A15" s="8"/>
      <c r="B15" s="9" t="s">
        <v>21</v>
      </c>
      <c r="C15" s="10" t="s">
        <v>20</v>
      </c>
      <c r="D15" s="12">
        <v>8587</v>
      </c>
      <c r="E15" s="12">
        <v>4950</v>
      </c>
    </row>
    <row r="16" spans="1:5" ht="12.75" customHeight="1">
      <c r="A16" s="8"/>
      <c r="B16" s="9" t="s">
        <v>22</v>
      </c>
      <c r="C16" s="10" t="s">
        <v>23</v>
      </c>
      <c r="D16" s="12">
        <v>133353</v>
      </c>
      <c r="E16" s="12">
        <v>94434</v>
      </c>
    </row>
    <row r="17" spans="1:5" s="13" customFormat="1" ht="18.75" customHeight="1">
      <c r="A17" s="2"/>
      <c r="B17" s="14" t="s">
        <v>24</v>
      </c>
      <c r="C17" s="15"/>
      <c r="D17" s="16">
        <f>SUM(D8:D16)</f>
        <v>27058497</v>
      </c>
      <c r="E17" s="16">
        <f>SUM(E8:E16)</f>
        <v>27035673</v>
      </c>
    </row>
    <row r="18" spans="1:5" ht="12.75" customHeight="1">
      <c r="A18" s="8"/>
      <c r="B18" s="9" t="s">
        <v>25</v>
      </c>
      <c r="C18" s="10"/>
      <c r="D18" s="11"/>
      <c r="E18" s="11"/>
    </row>
    <row r="19" spans="1:5" ht="12.75" customHeight="1">
      <c r="A19" s="8"/>
      <c r="B19" s="9" t="s">
        <v>26</v>
      </c>
      <c r="C19" s="10"/>
      <c r="D19" s="11"/>
      <c r="E19" s="11"/>
    </row>
    <row r="20" spans="1:5" ht="12.75" customHeight="1">
      <c r="A20" s="8"/>
      <c r="B20" s="9" t="s">
        <v>27</v>
      </c>
      <c r="C20" s="10" t="s">
        <v>28</v>
      </c>
      <c r="D20" s="12">
        <v>11717098</v>
      </c>
      <c r="E20" s="12">
        <v>12252375</v>
      </c>
    </row>
    <row r="21" spans="1:5" ht="12.75" customHeight="1">
      <c r="A21" s="8"/>
      <c r="B21" s="9" t="s">
        <v>29</v>
      </c>
      <c r="C21" s="10" t="s">
        <v>30</v>
      </c>
      <c r="D21" s="11"/>
      <c r="E21" s="11"/>
    </row>
    <row r="22" spans="1:5" ht="12.75" customHeight="1">
      <c r="A22" s="8"/>
      <c r="B22" s="9" t="s">
        <v>31</v>
      </c>
      <c r="C22" s="10" t="s">
        <v>32</v>
      </c>
      <c r="D22" s="11"/>
      <c r="E22" s="11"/>
    </row>
    <row r="23" spans="1:5" ht="12.75" customHeight="1">
      <c r="A23" s="8"/>
      <c r="B23" s="9" t="s">
        <v>33</v>
      </c>
      <c r="C23" s="10" t="s">
        <v>32</v>
      </c>
      <c r="D23" s="11"/>
      <c r="E23" s="11"/>
    </row>
    <row r="24" spans="1:5" ht="12.75" customHeight="1">
      <c r="A24" s="8"/>
      <c r="B24" s="9" t="s">
        <v>34</v>
      </c>
      <c r="C24" s="10" t="s">
        <v>35</v>
      </c>
      <c r="D24" s="12">
        <v>182645</v>
      </c>
      <c r="E24" s="12">
        <v>207784</v>
      </c>
    </row>
    <row r="25" spans="1:5" s="13" customFormat="1" ht="18.75" customHeight="1">
      <c r="A25" s="2"/>
      <c r="B25" s="14" t="s">
        <v>36</v>
      </c>
      <c r="C25" s="15"/>
      <c r="D25" s="16">
        <f>SUM(D20:D24)</f>
        <v>11899743</v>
      </c>
      <c r="E25" s="16">
        <f>SUM(E20:E24)</f>
        <v>12460159</v>
      </c>
    </row>
    <row r="26" spans="1:5" ht="12.75" customHeight="1">
      <c r="A26" s="8"/>
      <c r="B26" s="9" t="s">
        <v>37</v>
      </c>
      <c r="C26" s="10"/>
      <c r="D26" s="11"/>
      <c r="E26" s="11"/>
    </row>
    <row r="27" spans="1:5" ht="12.75" customHeight="1">
      <c r="A27" s="8"/>
      <c r="B27" s="9" t="s">
        <v>38</v>
      </c>
      <c r="C27" s="10"/>
      <c r="D27" s="12">
        <v>13072437</v>
      </c>
      <c r="E27" s="12">
        <v>13072437</v>
      </c>
    </row>
    <row r="28" spans="1:5" ht="23.25" customHeight="1">
      <c r="A28" s="8"/>
      <c r="B28" s="9" t="s">
        <v>39</v>
      </c>
      <c r="C28" s="10"/>
      <c r="D28" s="12">
        <v>-1267</v>
      </c>
      <c r="E28" s="12">
        <v>-1267</v>
      </c>
    </row>
    <row r="29" spans="1:5" ht="12.75" customHeight="1">
      <c r="A29" s="8"/>
      <c r="B29" s="9" t="s">
        <v>40</v>
      </c>
      <c r="C29" s="10"/>
      <c r="D29" s="12">
        <v>2087584</v>
      </c>
      <c r="E29" s="12">
        <v>1504344</v>
      </c>
    </row>
    <row r="30" spans="1:5" s="13" customFormat="1" ht="18.75" customHeight="1">
      <c r="A30" s="2"/>
      <c r="B30" s="14" t="s">
        <v>41</v>
      </c>
      <c r="C30" s="15"/>
      <c r="D30" s="16">
        <f>SUM(D27:D29)</f>
        <v>15158754</v>
      </c>
      <c r="E30" s="16">
        <f>SUM(E27:E29)</f>
        <v>14575514</v>
      </c>
    </row>
    <row r="31" spans="1:5" s="13" customFormat="1" ht="18.75" customHeight="1">
      <c r="A31" s="2"/>
      <c r="B31" s="14" t="s">
        <v>42</v>
      </c>
      <c r="C31" s="15"/>
      <c r="D31" s="16">
        <f>SUM(D25,D30)</f>
        <v>27058497</v>
      </c>
      <c r="E31" s="16">
        <f>SUM(E25,E30)</f>
        <v>27035673</v>
      </c>
    </row>
    <row r="32" spans="1:5" ht="11.25" customHeight="1"/>
    <row r="33" spans="2:2" ht="11.25" customHeight="1">
      <c r="B33" s="1" t="s">
        <v>43</v>
      </c>
    </row>
    <row r="34" spans="2:2" ht="11.25" customHeight="1"/>
    <row r="35" spans="2:2" ht="11.25" customHeight="1">
      <c r="B35" s="1" t="s">
        <v>44</v>
      </c>
    </row>
    <row r="36" spans="2:2" ht="11.25" customHeight="1"/>
    <row r="37" spans="2:2" ht="11.25" customHeight="1">
      <c r="B37" s="1" t="s">
        <v>45</v>
      </c>
    </row>
    <row r="38" spans="2:2" ht="11.25" customHeight="1"/>
  </sheetData>
  <pageMargins left="0.39370078740157483" right="0.39370078740157483" top="0.39370078740157483" bottom="0.39370078740157483" header="0.39370078740157483" footer="0.39370078740157483"/>
  <pageSetup paperSize="9" scale="84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3"/>
  <sheetViews>
    <sheetView workbookViewId="0">
      <selection activeCell="B32" sqref="B32"/>
    </sheetView>
  </sheetViews>
  <sheetFormatPr defaultColWidth="10.6640625" defaultRowHeight="11.25"/>
  <cols>
    <col min="1" max="1" width="4.33203125" style="1" customWidth="1"/>
    <col min="2" max="2" width="70.1640625" style="1" customWidth="1"/>
    <col min="3" max="3" width="17.6640625" style="1" customWidth="1"/>
    <col min="4" max="4" width="21.33203125" style="1" customWidth="1"/>
    <col min="5" max="5" width="22.33203125" style="1" customWidth="1"/>
  </cols>
  <sheetData>
    <row r="1" spans="1:5" ht="18.75" customHeight="1">
      <c r="B1" s="2" t="s">
        <v>0</v>
      </c>
    </row>
    <row r="2" spans="1:5" ht="11.25" customHeight="1"/>
    <row r="3" spans="1:5" ht="36" customHeight="1">
      <c r="B3" s="3" t="s">
        <v>46</v>
      </c>
    </row>
    <row r="4" spans="1:5" ht="11.25" customHeight="1">
      <c r="B4" s="4" t="s">
        <v>2</v>
      </c>
    </row>
    <row r="5" spans="1:5" ht="12.75" customHeight="1"/>
    <row r="6" spans="1:5" s="5" customFormat="1" ht="15.75" customHeight="1">
      <c r="A6" s="6"/>
      <c r="B6" s="7" t="s">
        <v>3</v>
      </c>
      <c r="C6" s="7" t="s">
        <v>4</v>
      </c>
      <c r="D6" s="7" t="s">
        <v>5</v>
      </c>
      <c r="E6" s="7" t="s">
        <v>47</v>
      </c>
    </row>
    <row r="7" spans="1:5" ht="12.75" customHeight="1">
      <c r="A7" s="8"/>
      <c r="B7" s="9" t="s">
        <v>48</v>
      </c>
      <c r="C7" s="10" t="s">
        <v>49</v>
      </c>
      <c r="D7" s="12">
        <v>645327</v>
      </c>
      <c r="E7" s="12">
        <v>454844</v>
      </c>
    </row>
    <row r="8" spans="1:5" ht="12.75" customHeight="1">
      <c r="A8" s="8"/>
      <c r="B8" s="9" t="s">
        <v>50</v>
      </c>
      <c r="C8" s="10" t="s">
        <v>49</v>
      </c>
      <c r="D8" s="12">
        <v>-163229</v>
      </c>
      <c r="E8" s="12">
        <v>-143817</v>
      </c>
    </row>
    <row r="9" spans="1:5" s="13" customFormat="1" ht="87.75" customHeight="1">
      <c r="A9" s="2"/>
      <c r="B9" s="14" t="s">
        <v>51</v>
      </c>
      <c r="C9" s="15"/>
      <c r="D9" s="16">
        <f>SUM(D7:D8)</f>
        <v>482098</v>
      </c>
      <c r="E9" s="16">
        <f>SUM(E7:E8)</f>
        <v>311027</v>
      </c>
    </row>
    <row r="10" spans="1:5" ht="23.25" customHeight="1">
      <c r="A10" s="8"/>
      <c r="B10" s="9" t="s">
        <v>52</v>
      </c>
      <c r="C10" s="10"/>
      <c r="D10" s="11"/>
      <c r="E10" s="11"/>
    </row>
    <row r="11" spans="1:5" s="13" customFormat="1" ht="36" customHeight="1">
      <c r="A11" s="2"/>
      <c r="B11" s="14" t="s">
        <v>53</v>
      </c>
      <c r="C11" s="15"/>
      <c r="D11" s="16">
        <f>SUM(D9)</f>
        <v>482098</v>
      </c>
      <c r="E11" s="16">
        <f>SUM(E9)</f>
        <v>311027</v>
      </c>
    </row>
    <row r="12" spans="1:5" ht="23.25" customHeight="1">
      <c r="A12" s="8"/>
      <c r="B12" s="9" t="s">
        <v>54</v>
      </c>
      <c r="C12" s="10" t="s">
        <v>55</v>
      </c>
      <c r="D12" s="12">
        <v>260243</v>
      </c>
      <c r="E12" s="12">
        <v>389347</v>
      </c>
    </row>
    <row r="13" spans="1:5" ht="12.75" customHeight="1">
      <c r="A13" s="8"/>
      <c r="B13" s="9" t="s">
        <v>56</v>
      </c>
      <c r="C13" s="10" t="s">
        <v>57</v>
      </c>
      <c r="D13" s="12">
        <v>10313</v>
      </c>
      <c r="E13" s="12">
        <v>13987</v>
      </c>
    </row>
    <row r="14" spans="1:5" ht="12.75" customHeight="1">
      <c r="A14" s="8"/>
      <c r="B14" s="9" t="s">
        <v>58</v>
      </c>
      <c r="C14" s="10" t="s">
        <v>59</v>
      </c>
      <c r="D14" s="12">
        <v>183803</v>
      </c>
      <c r="E14" s="12">
        <v>148222</v>
      </c>
    </row>
    <row r="15" spans="1:5" ht="12.75" customHeight="1">
      <c r="A15" s="8"/>
      <c r="B15" s="9" t="s">
        <v>60</v>
      </c>
      <c r="C15" s="10" t="s">
        <v>59</v>
      </c>
      <c r="D15" s="12">
        <v>-42351</v>
      </c>
      <c r="E15" s="12">
        <v>-29179</v>
      </c>
    </row>
    <row r="16" spans="1:5" ht="12.75" customHeight="1">
      <c r="A16" s="8"/>
      <c r="B16" s="9" t="s">
        <v>61</v>
      </c>
      <c r="C16" s="10" t="s">
        <v>62</v>
      </c>
      <c r="D16" s="17">
        <v>855</v>
      </c>
      <c r="E16" s="12">
        <v>-7477</v>
      </c>
    </row>
    <row r="17" spans="1:5" ht="12.75" customHeight="1">
      <c r="A17" s="8"/>
      <c r="B17" s="9" t="s">
        <v>63</v>
      </c>
      <c r="C17" s="10" t="s">
        <v>62</v>
      </c>
      <c r="D17" s="17">
        <v>86</v>
      </c>
      <c r="E17" s="17">
        <v>26</v>
      </c>
    </row>
    <row r="18" spans="1:5" ht="23.25" customHeight="1">
      <c r="A18" s="8"/>
      <c r="B18" s="9" t="s">
        <v>64</v>
      </c>
      <c r="C18" s="10" t="s">
        <v>62</v>
      </c>
      <c r="D18" s="11"/>
      <c r="E18" s="11"/>
    </row>
    <row r="19" spans="1:5" ht="12.75" customHeight="1">
      <c r="A19" s="8"/>
      <c r="B19" s="9" t="s">
        <v>65</v>
      </c>
      <c r="C19" s="10" t="s">
        <v>66</v>
      </c>
      <c r="D19" s="17">
        <v>240</v>
      </c>
      <c r="E19" s="17">
        <v>240</v>
      </c>
    </row>
    <row r="20" spans="1:5" s="13" customFormat="1" ht="36" customHeight="1">
      <c r="A20" s="2"/>
      <c r="B20" s="14" t="s">
        <v>67</v>
      </c>
      <c r="C20" s="15"/>
      <c r="D20" s="16">
        <f>SUM(D12:D19)</f>
        <v>413189</v>
      </c>
      <c r="E20" s="16">
        <f>SUM(E12:E19)</f>
        <v>515166</v>
      </c>
    </row>
    <row r="21" spans="1:5" s="13" customFormat="1" ht="18.75" customHeight="1">
      <c r="A21" s="2"/>
      <c r="B21" s="14" t="s">
        <v>68</v>
      </c>
      <c r="C21" s="15"/>
      <c r="D21" s="16">
        <f>SUM(D11,D20)</f>
        <v>895287</v>
      </c>
      <c r="E21" s="16">
        <f>SUM(E11,E20)</f>
        <v>826193</v>
      </c>
    </row>
    <row r="22" spans="1:5" ht="12.75" customHeight="1">
      <c r="A22" s="8"/>
      <c r="B22" s="9" t="s">
        <v>69</v>
      </c>
      <c r="C22" s="10"/>
      <c r="D22" s="12">
        <v>-312047</v>
      </c>
      <c r="E22" s="12">
        <v>-213414</v>
      </c>
    </row>
    <row r="23" spans="1:5" s="13" customFormat="1" ht="18.75" customHeight="1">
      <c r="A23" s="2"/>
      <c r="B23" s="14" t="s">
        <v>70</v>
      </c>
      <c r="C23" s="15"/>
      <c r="D23" s="16">
        <f>SUM(D21:D22)</f>
        <v>583240</v>
      </c>
      <c r="E23" s="16">
        <f>SUM(E21:E22)</f>
        <v>612779</v>
      </c>
    </row>
    <row r="24" spans="1:5" ht="12.75" customHeight="1">
      <c r="A24" s="8"/>
      <c r="B24" s="9" t="s">
        <v>71</v>
      </c>
      <c r="C24" s="10"/>
      <c r="D24" s="11"/>
      <c r="E24" s="11"/>
    </row>
    <row r="25" spans="1:5" s="13" customFormat="1" ht="18.75" customHeight="1">
      <c r="A25" s="2"/>
      <c r="B25" s="14" t="s">
        <v>72</v>
      </c>
      <c r="C25" s="15"/>
      <c r="D25" s="16">
        <f>D23</f>
        <v>583240</v>
      </c>
      <c r="E25" s="16">
        <f>E23</f>
        <v>612779</v>
      </c>
    </row>
    <row r="26" spans="1:5" ht="12.75" customHeight="1">
      <c r="A26" s="8"/>
      <c r="B26" s="9" t="s">
        <v>73</v>
      </c>
      <c r="C26" s="10"/>
      <c r="D26" s="11"/>
      <c r="E26" s="11"/>
    </row>
    <row r="27" spans="1:5" ht="11.25" customHeight="1"/>
    <row r="28" spans="1:5" ht="11.25" customHeight="1">
      <c r="B28" s="1" t="s">
        <v>43</v>
      </c>
    </row>
    <row r="29" spans="1:5" ht="11.25" customHeight="1"/>
    <row r="30" spans="1:5" ht="11.25" customHeight="1">
      <c r="B30" s="1" t="s">
        <v>44</v>
      </c>
    </row>
    <row r="31" spans="1:5" ht="11.25" customHeight="1"/>
    <row r="32" spans="1:5" ht="11.25" customHeight="1">
      <c r="B32" s="1" t="s">
        <v>45</v>
      </c>
    </row>
    <row r="33" ht="11.25" customHeight="1"/>
  </sheetData>
  <pageMargins left="0.39370078740157483" right="0.39370078740157483" top="0.39370078740157483" bottom="0.39370078740157483" header="0.39370078740157483" footer="0.39370078740157483"/>
  <pageSetup paperSize="9" scale="8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18"/>
  <sheetViews>
    <sheetView workbookViewId="0">
      <selection activeCell="B18" sqref="B18"/>
    </sheetView>
  </sheetViews>
  <sheetFormatPr defaultColWidth="10.6640625" defaultRowHeight="11.25"/>
  <cols>
    <col min="1" max="1" width="4.33203125" style="1" customWidth="1"/>
    <col min="2" max="2" width="65.33203125" style="1" customWidth="1"/>
    <col min="3" max="5" width="28.5" style="1" customWidth="1"/>
    <col min="6" max="6" width="22.5" style="1" customWidth="1"/>
  </cols>
  <sheetData>
    <row r="1" spans="2:6" ht="18.75" customHeight="1">
      <c r="B1" s="2" t="s">
        <v>0</v>
      </c>
    </row>
    <row r="2" spans="2:6" ht="11.25" customHeight="1"/>
    <row r="3" spans="2:6" ht="36" customHeight="1">
      <c r="B3" s="3" t="s">
        <v>74</v>
      </c>
    </row>
    <row r="4" spans="2:6" ht="11.25" customHeight="1">
      <c r="B4" s="4" t="s">
        <v>2</v>
      </c>
    </row>
    <row r="5" spans="2:6" ht="78.75">
      <c r="B5" s="7" t="s">
        <v>3</v>
      </c>
      <c r="C5" s="7" t="s">
        <v>38</v>
      </c>
      <c r="D5" s="7" t="s">
        <v>75</v>
      </c>
      <c r="E5" s="7" t="s">
        <v>40</v>
      </c>
      <c r="F5" s="7" t="s">
        <v>41</v>
      </c>
    </row>
    <row r="6" spans="2:6" ht="12">
      <c r="B6" s="18" t="s">
        <v>76</v>
      </c>
      <c r="C6" s="19">
        <v>13072437</v>
      </c>
      <c r="D6" s="19">
        <v>-1267</v>
      </c>
      <c r="E6" s="19">
        <v>1504344</v>
      </c>
      <c r="F6" s="19">
        <f>SUM(C6:E6)</f>
        <v>14575514</v>
      </c>
    </row>
    <row r="7" spans="2:6" ht="24">
      <c r="B7" s="20" t="s">
        <v>77</v>
      </c>
      <c r="C7" s="21"/>
      <c r="D7" s="21"/>
      <c r="E7" s="21"/>
      <c r="F7" s="21"/>
    </row>
    <row r="8" spans="2:6" ht="12">
      <c r="B8" s="22" t="s">
        <v>78</v>
      </c>
      <c r="C8" s="21"/>
      <c r="D8" s="21"/>
      <c r="E8" s="21"/>
      <c r="F8" s="21"/>
    </row>
    <row r="9" spans="2:6" ht="12">
      <c r="B9" s="22" t="s">
        <v>79</v>
      </c>
      <c r="C9" s="23"/>
      <c r="D9" s="21"/>
      <c r="E9" s="21"/>
      <c r="F9" s="23">
        <f>C9</f>
        <v>0</v>
      </c>
    </row>
    <row r="10" spans="2:6" ht="12">
      <c r="B10" s="22" t="s">
        <v>80</v>
      </c>
      <c r="C10" s="21"/>
      <c r="D10" s="21"/>
      <c r="E10" s="23">
        <v>583240</v>
      </c>
      <c r="F10" s="23">
        <f>E10</f>
        <v>583240</v>
      </c>
    </row>
    <row r="11" spans="2:6" ht="12">
      <c r="B11" s="22" t="s">
        <v>81</v>
      </c>
      <c r="C11" s="21"/>
      <c r="D11" s="21"/>
      <c r="E11" s="21"/>
      <c r="F11" s="21"/>
    </row>
    <row r="12" spans="2:6" ht="12">
      <c r="B12" s="18" t="s">
        <v>82</v>
      </c>
      <c r="C12" s="19">
        <f>C6+C9</f>
        <v>13072437</v>
      </c>
      <c r="D12" s="19">
        <f>D6</f>
        <v>-1267</v>
      </c>
      <c r="E12" s="19">
        <f>SUM(E6:E11)</f>
        <v>2087584</v>
      </c>
      <c r="F12" s="19">
        <f>SUM(F6:F11)</f>
        <v>15158754</v>
      </c>
    </row>
    <row r="14" spans="2:6">
      <c r="B14" s="1" t="s">
        <v>43</v>
      </c>
    </row>
    <row r="16" spans="2:6">
      <c r="B16" s="1" t="s">
        <v>44</v>
      </c>
    </row>
    <row r="18" spans="2:2">
      <c r="B18" s="1" t="s">
        <v>45</v>
      </c>
    </row>
  </sheetData>
  <pageMargins left="0.39370078740157483" right="0.39370078740157483" top="0.39370078740157483" bottom="0.39370078740157483" header="0.39370078740157483" footer="0.39370078740157483"/>
  <pageSetup paperSize="9" scale="9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J21"/>
  <sheetViews>
    <sheetView workbookViewId="0">
      <selection activeCell="B12" sqref="B12"/>
    </sheetView>
  </sheetViews>
  <sheetFormatPr defaultColWidth="10.6640625" defaultRowHeight="11.25"/>
  <cols>
    <col min="1" max="1" width="4.33203125" style="1" customWidth="1"/>
    <col min="2" max="2" width="36.33203125" style="1" customWidth="1"/>
    <col min="3" max="9" width="21.1640625" style="1" customWidth="1"/>
  </cols>
  <sheetData>
    <row r="1" spans="1:10" ht="18.75" customHeight="1">
      <c r="B1" s="2" t="s">
        <v>0</v>
      </c>
    </row>
    <row r="2" spans="1:10" ht="11.25" customHeight="1"/>
    <row r="3" spans="1:10" s="1" customFormat="1" ht="36" customHeight="1">
      <c r="B3" s="3" t="s">
        <v>83</v>
      </c>
      <c r="C3" s="3"/>
      <c r="D3" s="3"/>
    </row>
    <row r="4" spans="1:10" ht="15" customHeight="1">
      <c r="B4" s="24" t="s">
        <v>5</v>
      </c>
    </row>
    <row r="5" spans="1:10" ht="45.75" customHeight="1">
      <c r="A5" s="8"/>
      <c r="B5" s="25"/>
      <c r="C5" s="7" t="s">
        <v>84</v>
      </c>
      <c r="D5" s="7" t="s">
        <v>85</v>
      </c>
      <c r="E5" s="7" t="s">
        <v>86</v>
      </c>
      <c r="F5" s="7" t="s">
        <v>87</v>
      </c>
      <c r="G5" s="7" t="s">
        <v>88</v>
      </c>
      <c r="H5" s="7" t="s">
        <v>89</v>
      </c>
      <c r="I5" s="25" t="s">
        <v>90</v>
      </c>
    </row>
    <row r="6" spans="1:10" s="5" customFormat="1" ht="15.75" customHeight="1">
      <c r="B6" s="26"/>
      <c r="C6" s="7"/>
      <c r="D6" s="7" t="s">
        <v>91</v>
      </c>
      <c r="E6" s="7" t="s">
        <v>92</v>
      </c>
      <c r="F6" s="7" t="s">
        <v>93</v>
      </c>
      <c r="G6" s="7" t="s">
        <v>94</v>
      </c>
      <c r="H6" s="7" t="s">
        <v>95</v>
      </c>
      <c r="I6" s="26"/>
    </row>
    <row r="7" spans="1:10" s="31" customFormat="1" ht="12.75" customHeight="1">
      <c r="A7" s="27"/>
      <c r="B7" s="28" t="s">
        <v>96</v>
      </c>
      <c r="C7" s="29"/>
      <c r="D7" s="30">
        <v>73722</v>
      </c>
      <c r="E7" s="30">
        <v>32993</v>
      </c>
      <c r="F7" s="30">
        <v>20518</v>
      </c>
      <c r="G7" s="30">
        <v>4827</v>
      </c>
      <c r="H7" s="30">
        <v>8222</v>
      </c>
      <c r="I7" s="30">
        <f>SUM(D7:H7)</f>
        <v>140282</v>
      </c>
    </row>
    <row r="8" spans="1:10" s="1" customFormat="1" ht="12.75" customHeight="1">
      <c r="A8" s="8"/>
      <c r="B8" s="9" t="s">
        <v>97</v>
      </c>
      <c r="C8" s="12">
        <v>2654</v>
      </c>
      <c r="D8" s="12">
        <v>10392</v>
      </c>
      <c r="E8" s="11"/>
      <c r="F8" s="11"/>
      <c r="G8" s="11"/>
      <c r="H8" s="12">
        <v>1035</v>
      </c>
      <c r="I8" s="30">
        <f>SUM(C8:H8)</f>
        <v>14081</v>
      </c>
    </row>
    <row r="9" spans="1:10" s="1" customFormat="1" ht="12.75" customHeight="1">
      <c r="A9" s="8"/>
      <c r="B9" s="9" t="s">
        <v>98</v>
      </c>
      <c r="C9" s="12">
        <v>2654</v>
      </c>
      <c r="D9" s="11"/>
      <c r="E9" s="11"/>
      <c r="F9" s="11"/>
      <c r="G9" s="11"/>
      <c r="H9" s="11"/>
      <c r="I9" s="30">
        <f>SUM(C9:H9)</f>
        <v>2654</v>
      </c>
    </row>
    <row r="10" spans="1:10" ht="12" customHeight="1">
      <c r="B10" s="28" t="s">
        <v>5</v>
      </c>
      <c r="C10" s="29"/>
      <c r="D10" s="30">
        <f>SUM(D7:D9)</f>
        <v>84114</v>
      </c>
      <c r="E10" s="30">
        <f>SUM(E7:E9)</f>
        <v>32993</v>
      </c>
      <c r="F10" s="30">
        <f>SUM(F7:F9)</f>
        <v>20518</v>
      </c>
      <c r="G10" s="30">
        <f>SUM(G7:G9)</f>
        <v>4827</v>
      </c>
      <c r="H10" s="30">
        <f>SUM(H7:H9)</f>
        <v>9257</v>
      </c>
      <c r="I10" s="30">
        <f>I7+I8-I9</f>
        <v>151709</v>
      </c>
    </row>
    <row r="11" spans="1:10" ht="15" customHeight="1"/>
    <row r="12" spans="1:10" ht="60.75" customHeight="1">
      <c r="A12" s="8"/>
      <c r="B12" s="25"/>
      <c r="C12" s="25"/>
      <c r="D12" s="7" t="s">
        <v>99</v>
      </c>
      <c r="E12" s="7" t="s">
        <v>100</v>
      </c>
      <c r="F12" s="7" t="s">
        <v>101</v>
      </c>
      <c r="G12" s="7" t="s">
        <v>102</v>
      </c>
      <c r="H12" s="7" t="s">
        <v>103</v>
      </c>
      <c r="I12" s="25" t="s">
        <v>90</v>
      </c>
      <c r="J12" s="1"/>
    </row>
    <row r="13" spans="1:10" s="5" customFormat="1" ht="15.75" customHeight="1">
      <c r="B13" s="26"/>
      <c r="C13" s="26"/>
      <c r="D13" s="7" t="s">
        <v>104</v>
      </c>
      <c r="E13" s="7" t="s">
        <v>105</v>
      </c>
      <c r="F13" s="7" t="s">
        <v>106</v>
      </c>
      <c r="G13" s="7" t="s">
        <v>107</v>
      </c>
      <c r="H13" s="7" t="s">
        <v>108</v>
      </c>
      <c r="I13" s="26"/>
    </row>
    <row r="14" spans="1:10" s="31" customFormat="1" ht="12.75" customHeight="1">
      <c r="A14" s="27"/>
      <c r="B14" s="28" t="s">
        <v>96</v>
      </c>
      <c r="C14" s="28"/>
      <c r="D14" s="30">
        <v>-38919</v>
      </c>
      <c r="E14" s="30">
        <v>-14269</v>
      </c>
      <c r="F14" s="30">
        <v>-15356</v>
      </c>
      <c r="G14" s="30">
        <v>-3129</v>
      </c>
      <c r="H14" s="30">
        <v>-6970</v>
      </c>
      <c r="I14" s="30">
        <f>SUM(D14:H14)</f>
        <v>-78643</v>
      </c>
    </row>
    <row r="15" spans="1:10" s="1" customFormat="1" ht="12.75" customHeight="1">
      <c r="A15" s="8"/>
      <c r="B15" s="9" t="s">
        <v>109</v>
      </c>
      <c r="C15" s="9"/>
      <c r="D15" s="12">
        <v>-2739</v>
      </c>
      <c r="E15" s="17">
        <v>-936</v>
      </c>
      <c r="F15" s="17">
        <v>-350</v>
      </c>
      <c r="G15" s="17">
        <v>-87</v>
      </c>
      <c r="H15" s="17">
        <v>-100</v>
      </c>
      <c r="I15" s="30">
        <f>SUM(D15:H15)</f>
        <v>-4212</v>
      </c>
    </row>
    <row r="16" spans="1:10" s="1" customFormat="1" ht="12.75" customHeight="1">
      <c r="A16" s="8"/>
      <c r="B16" s="9" t="s">
        <v>110</v>
      </c>
      <c r="C16" s="9"/>
      <c r="D16" s="11"/>
      <c r="E16" s="11"/>
      <c r="F16" s="11"/>
      <c r="G16" s="11"/>
      <c r="H16" s="11"/>
      <c r="I16" s="30">
        <f>SUM(D16:H16)</f>
        <v>0</v>
      </c>
    </row>
    <row r="17" spans="2:10" ht="12" customHeight="1">
      <c r="B17" s="28" t="s">
        <v>5</v>
      </c>
      <c r="C17" s="28"/>
      <c r="D17" s="30">
        <f>SUM(D14:D16)</f>
        <v>-41658</v>
      </c>
      <c r="E17" s="30">
        <f>SUM(E14:E16)</f>
        <v>-15205</v>
      </c>
      <c r="F17" s="30">
        <f>SUM(F14:F16)</f>
        <v>-15706</v>
      </c>
      <c r="G17" s="30">
        <f>SUM(G14:G16)</f>
        <v>-3216</v>
      </c>
      <c r="H17" s="30">
        <f>SUM(H14:H16)</f>
        <v>-7070</v>
      </c>
      <c r="I17" s="30">
        <f>SUM(D17:H17)</f>
        <v>-82855</v>
      </c>
      <c r="J17" s="1"/>
    </row>
    <row r="18" spans="2:10" ht="15" customHeight="1"/>
    <row r="19" spans="2:10" ht="23.25" customHeight="1">
      <c r="B19" s="28" t="s">
        <v>111</v>
      </c>
      <c r="C19" s="28"/>
      <c r="D19" s="30">
        <f t="shared" ref="D19:I19" si="0">D10+D17</f>
        <v>42456</v>
      </c>
      <c r="E19" s="30">
        <f t="shared" si="0"/>
        <v>17788</v>
      </c>
      <c r="F19" s="30">
        <f t="shared" si="0"/>
        <v>4812</v>
      </c>
      <c r="G19" s="30">
        <f t="shared" si="0"/>
        <v>1611</v>
      </c>
      <c r="H19" s="30">
        <f t="shared" si="0"/>
        <v>2187</v>
      </c>
      <c r="I19" s="32">
        <f t="shared" si="0"/>
        <v>68854</v>
      </c>
    </row>
    <row r="20" spans="2:10" s="1" customFormat="1" ht="11.25" customHeight="1"/>
    <row r="21" spans="2:10">
      <c r="F21" s="33"/>
      <c r="G21" s="33"/>
    </row>
  </sheetData>
  <pageMargins left="0.39370078740157483" right="0.39370078740157483" top="0.39370078740157483" bottom="0.39370078740157483" header="0.39370078740157483" footer="0.39370078740157483"/>
  <pageSetup paperSize="9" scale="93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abSelected="1" topLeftCell="A4" workbookViewId="0">
      <selection activeCell="C19" sqref="C19"/>
    </sheetView>
  </sheetViews>
  <sheetFormatPr defaultRowHeight="11.25"/>
  <cols>
    <col min="1" max="1" width="57.5" customWidth="1"/>
    <col min="2" max="2" width="13.1640625" customWidth="1"/>
    <col min="3" max="3" width="20.83203125" customWidth="1"/>
    <col min="5" max="5" width="25.1640625" customWidth="1"/>
    <col min="9" max="9" width="20.83203125" customWidth="1"/>
  </cols>
  <sheetData>
    <row r="1" spans="1:5" ht="16.5">
      <c r="A1" s="34" t="s">
        <v>112</v>
      </c>
      <c r="B1" s="35"/>
      <c r="C1" s="35"/>
      <c r="D1" s="35"/>
      <c r="E1" s="35"/>
    </row>
    <row r="2" spans="1:5" ht="15">
      <c r="A2" s="36"/>
      <c r="B2" s="35"/>
      <c r="C2" s="35"/>
      <c r="D2" s="35"/>
      <c r="E2" s="35"/>
    </row>
    <row r="3" spans="1:5" ht="15">
      <c r="A3" s="36" t="s">
        <v>113</v>
      </c>
      <c r="B3" s="35"/>
      <c r="C3" s="35"/>
      <c r="D3" s="35"/>
      <c r="E3" s="35"/>
    </row>
    <row r="4" spans="1:5" ht="15">
      <c r="A4" s="36" t="s">
        <v>159</v>
      </c>
      <c r="B4" s="35"/>
      <c r="C4" s="35"/>
      <c r="D4" s="35"/>
      <c r="E4" s="35"/>
    </row>
    <row r="5" spans="1:5" ht="15">
      <c r="A5" s="37" t="s">
        <v>114</v>
      </c>
      <c r="B5" s="35"/>
      <c r="C5" s="35"/>
      <c r="D5" s="35"/>
      <c r="E5" s="35"/>
    </row>
    <row r="6" spans="1:5" ht="15">
      <c r="A6" s="38"/>
      <c r="B6" s="35"/>
      <c r="C6" s="35"/>
      <c r="D6" s="35"/>
      <c r="E6" s="35"/>
    </row>
    <row r="7" spans="1:5">
      <c r="A7" s="91"/>
      <c r="B7" s="39" t="s">
        <v>115</v>
      </c>
      <c r="C7" s="39" t="s">
        <v>116</v>
      </c>
      <c r="D7" s="92"/>
      <c r="E7" s="39" t="s">
        <v>116</v>
      </c>
    </row>
    <row r="8" spans="1:5" ht="13.15" customHeight="1">
      <c r="A8" s="91"/>
      <c r="B8" s="39" t="s">
        <v>117</v>
      </c>
      <c r="C8" s="39" t="s">
        <v>158</v>
      </c>
      <c r="D8" s="92"/>
      <c r="E8" s="39" t="s">
        <v>158</v>
      </c>
    </row>
    <row r="9" spans="1:5" ht="12.6" customHeight="1">
      <c r="A9" s="91"/>
      <c r="B9" s="41"/>
      <c r="C9" s="39" t="s">
        <v>160</v>
      </c>
      <c r="D9" s="92"/>
      <c r="E9" s="40" t="s">
        <v>160</v>
      </c>
    </row>
    <row r="10" spans="1:5" ht="11.45" customHeight="1">
      <c r="A10" s="91"/>
      <c r="B10" s="41"/>
      <c r="C10" s="39" t="s">
        <v>161</v>
      </c>
      <c r="D10" s="92"/>
      <c r="E10" s="39" t="s">
        <v>118</v>
      </c>
    </row>
    <row r="11" spans="1:5" ht="30" customHeight="1">
      <c r="A11" s="42" t="s">
        <v>119</v>
      </c>
      <c r="B11" s="43"/>
      <c r="C11" s="44"/>
      <c r="D11" s="44"/>
      <c r="E11" s="44"/>
    </row>
    <row r="12" spans="1:5" ht="17.45" customHeight="1">
      <c r="A12" s="44" t="s">
        <v>120</v>
      </c>
      <c r="B12" s="45"/>
      <c r="C12" s="46">
        <v>583240</v>
      </c>
      <c r="D12" s="47"/>
      <c r="E12" s="46">
        <v>612779</v>
      </c>
    </row>
    <row r="13" spans="1:5" ht="15" customHeight="1">
      <c r="A13" s="44" t="s">
        <v>121</v>
      </c>
      <c r="B13" s="45"/>
      <c r="C13" s="47"/>
      <c r="D13" s="47"/>
      <c r="E13" s="46"/>
    </row>
    <row r="14" spans="1:5" ht="29.45" customHeight="1">
      <c r="A14" s="44" t="s">
        <v>162</v>
      </c>
      <c r="B14" s="48">
        <v>8</v>
      </c>
      <c r="C14" s="46">
        <v>1041</v>
      </c>
      <c r="D14" s="47"/>
      <c r="E14" s="46">
        <v>9929</v>
      </c>
    </row>
    <row r="15" spans="1:5" ht="25.9" customHeight="1">
      <c r="A15" s="44" t="s">
        <v>163</v>
      </c>
      <c r="B15" s="48"/>
      <c r="C15" s="46"/>
      <c r="D15" s="47"/>
      <c r="E15" s="46"/>
    </row>
    <row r="16" spans="1:5" ht="25.9" customHeight="1">
      <c r="A16" s="44" t="s">
        <v>123</v>
      </c>
      <c r="B16" s="48"/>
      <c r="C16" s="46"/>
      <c r="D16" s="47"/>
      <c r="E16" s="46"/>
    </row>
    <row r="17" spans="1:5" ht="49.15" customHeight="1">
      <c r="A17" s="44" t="s">
        <v>122</v>
      </c>
      <c r="B17" s="48">
        <v>13</v>
      </c>
      <c r="C17" s="46">
        <v>260243</v>
      </c>
      <c r="D17" s="47"/>
      <c r="E17" s="46">
        <v>389347</v>
      </c>
    </row>
    <row r="18" spans="1:5" ht="28.15" customHeight="1">
      <c r="A18" s="44" t="s">
        <v>164</v>
      </c>
      <c r="B18" s="48">
        <v>16</v>
      </c>
      <c r="C18" s="46">
        <v>10313</v>
      </c>
      <c r="D18" s="47"/>
      <c r="E18" s="46">
        <v>13987</v>
      </c>
    </row>
    <row r="19" spans="1:5" ht="19.149999999999999" customHeight="1">
      <c r="A19" s="44" t="s">
        <v>124</v>
      </c>
      <c r="B19" s="48">
        <v>18</v>
      </c>
      <c r="C19" s="46">
        <v>4213</v>
      </c>
      <c r="D19" s="47"/>
      <c r="E19" s="46">
        <v>3032</v>
      </c>
    </row>
    <row r="20" spans="1:5" ht="19.149999999999999" customHeight="1">
      <c r="A20" s="71" t="s">
        <v>167</v>
      </c>
      <c r="B20" s="48"/>
      <c r="C20" s="46">
        <v>-482098</v>
      </c>
      <c r="D20" s="47"/>
      <c r="E20" s="46">
        <v>89852</v>
      </c>
    </row>
    <row r="21" spans="1:5" ht="21.6" customHeight="1" thickBot="1">
      <c r="A21" s="49"/>
      <c r="B21" s="50"/>
      <c r="C21" s="51"/>
      <c r="D21" s="52"/>
      <c r="E21" s="51"/>
    </row>
    <row r="22" spans="1:5" ht="33" customHeight="1">
      <c r="A22" s="44" t="s">
        <v>165</v>
      </c>
      <c r="B22" s="45"/>
      <c r="C22" s="46">
        <v>376952</v>
      </c>
      <c r="D22" s="46"/>
      <c r="E22" s="46">
        <f t="shared" ref="E22" si="0">SUM(E12:E21)</f>
        <v>1118926</v>
      </c>
    </row>
    <row r="23" spans="1:5" hidden="1">
      <c r="A23" s="44"/>
      <c r="B23" s="53"/>
      <c r="C23" s="44"/>
      <c r="D23" s="47"/>
      <c r="E23" s="46"/>
    </row>
    <row r="24" spans="1:5" ht="16.149999999999999" customHeight="1">
      <c r="A24" s="44" t="s">
        <v>125</v>
      </c>
      <c r="B24" s="43"/>
      <c r="C24" s="44"/>
      <c r="D24" s="47"/>
      <c r="E24" s="46"/>
    </row>
    <row r="25" spans="1:5" ht="26.45" customHeight="1">
      <c r="A25" s="44" t="s">
        <v>126</v>
      </c>
      <c r="B25" s="53"/>
      <c r="C25" s="44"/>
      <c r="D25" s="47"/>
      <c r="E25" s="46"/>
    </row>
    <row r="26" spans="1:5" ht="21.6" customHeight="1">
      <c r="A26" s="44" t="s">
        <v>127</v>
      </c>
      <c r="B26" s="54"/>
      <c r="C26" s="55">
        <v>-4053</v>
      </c>
      <c r="D26" s="47"/>
      <c r="E26" s="46">
        <v>-2034718</v>
      </c>
    </row>
    <row r="27" spans="1:5" ht="14.45" customHeight="1">
      <c r="A27" s="44" t="s">
        <v>128</v>
      </c>
      <c r="B27" s="54"/>
      <c r="C27" s="44"/>
      <c r="D27" s="47"/>
      <c r="E27" s="46"/>
    </row>
    <row r="28" spans="1:5" ht="29.45" customHeight="1">
      <c r="A28" s="44" t="s">
        <v>129</v>
      </c>
      <c r="B28" s="43"/>
      <c r="C28" s="55">
        <v>10695</v>
      </c>
      <c r="D28" s="47"/>
      <c r="E28" s="46">
        <v>-3949051</v>
      </c>
    </row>
    <row r="29" spans="1:5" ht="15">
      <c r="A29" s="44" t="s">
        <v>22</v>
      </c>
      <c r="B29" s="43"/>
      <c r="C29" s="55">
        <v>-34055</v>
      </c>
      <c r="D29" s="47"/>
      <c r="E29" s="46">
        <v>49488</v>
      </c>
    </row>
    <row r="30" spans="1:5" ht="22.9" customHeight="1">
      <c r="A30" s="44" t="s">
        <v>130</v>
      </c>
      <c r="B30" s="43"/>
      <c r="C30" s="44"/>
      <c r="D30" s="47"/>
      <c r="E30" s="46"/>
    </row>
    <row r="31" spans="1:5" ht="19.149999999999999" customHeight="1">
      <c r="A31" s="44" t="s">
        <v>27</v>
      </c>
      <c r="B31" s="43"/>
      <c r="C31" s="55">
        <v>-535277</v>
      </c>
      <c r="D31" s="47"/>
      <c r="E31" s="46">
        <v>4720808</v>
      </c>
    </row>
    <row r="32" spans="1:5" ht="18" customHeight="1" thickBot="1">
      <c r="A32" s="49" t="s">
        <v>34</v>
      </c>
      <c r="B32" s="56"/>
      <c r="C32" s="57">
        <v>-25139</v>
      </c>
      <c r="D32" s="52"/>
      <c r="E32" s="51">
        <v>92060</v>
      </c>
    </row>
    <row r="33" spans="1:9">
      <c r="A33" s="44"/>
      <c r="B33" s="43"/>
      <c r="C33" s="47"/>
      <c r="D33" s="47"/>
      <c r="E33" s="47"/>
    </row>
    <row r="34" spans="1:9" ht="23.45" customHeight="1">
      <c r="A34" s="44" t="s">
        <v>131</v>
      </c>
      <c r="B34" s="43"/>
      <c r="C34" s="46">
        <v>-210877</v>
      </c>
      <c r="D34" s="46"/>
      <c r="E34" s="46">
        <f t="shared" ref="E34" si="1">SUM(E22:E32)</f>
        <v>-2487</v>
      </c>
    </row>
    <row r="35" spans="1:9" ht="24.6" customHeight="1">
      <c r="A35" s="58" t="s">
        <v>132</v>
      </c>
      <c r="B35" s="59"/>
      <c r="C35" s="60">
        <v>-4151</v>
      </c>
      <c r="D35" s="61"/>
      <c r="E35" s="58">
        <v>-4151</v>
      </c>
    </row>
    <row r="36" spans="1:9" ht="22.9" customHeight="1">
      <c r="A36" s="44" t="s">
        <v>133</v>
      </c>
      <c r="B36" s="43"/>
      <c r="C36" s="46">
        <v>300527</v>
      </c>
      <c r="D36" s="47"/>
      <c r="E36" s="46">
        <v>193751</v>
      </c>
    </row>
    <row r="37" spans="1:9" ht="15.75" thickBot="1">
      <c r="A37" s="49" t="s">
        <v>134</v>
      </c>
      <c r="B37" s="62"/>
      <c r="C37" s="57">
        <v>-97375</v>
      </c>
      <c r="D37" s="62"/>
      <c r="E37" s="51">
        <v>-89592</v>
      </c>
    </row>
    <row r="38" spans="1:9">
      <c r="A38" s="63"/>
      <c r="B38" s="54"/>
      <c r="C38" s="47"/>
      <c r="D38" s="47"/>
      <c r="E38" s="47"/>
    </row>
    <row r="39" spans="1:9" ht="28.15" customHeight="1" thickBot="1">
      <c r="A39" s="49" t="s">
        <v>135</v>
      </c>
      <c r="B39" s="64"/>
      <c r="C39" s="51">
        <v>-11876</v>
      </c>
      <c r="D39" s="51"/>
      <c r="E39" s="51">
        <f>SUM(E34:E37)</f>
        <v>97521</v>
      </c>
      <c r="I39" s="79"/>
    </row>
    <row r="40" spans="1:9">
      <c r="A40" s="44"/>
      <c r="B40" s="54"/>
      <c r="C40" s="47"/>
      <c r="D40" s="47"/>
      <c r="E40" s="47"/>
      <c r="I40" s="79"/>
    </row>
    <row r="41" spans="1:9" ht="22.9" customHeight="1">
      <c r="A41" s="63" t="s">
        <v>136</v>
      </c>
      <c r="B41" s="54"/>
      <c r="C41" s="47"/>
      <c r="D41" s="47"/>
      <c r="E41" s="47"/>
    </row>
    <row r="42" spans="1:9" ht="23.45" customHeight="1">
      <c r="A42" s="44" t="s">
        <v>137</v>
      </c>
      <c r="B42" s="54">
        <v>9</v>
      </c>
      <c r="C42" s="46">
        <v>-11427</v>
      </c>
      <c r="D42" s="47"/>
      <c r="E42" s="46">
        <v>-6822</v>
      </c>
    </row>
    <row r="43" spans="1:9" ht="22.15" customHeight="1">
      <c r="A43" s="44" t="s">
        <v>138</v>
      </c>
      <c r="B43" s="54"/>
      <c r="C43" s="65">
        <v>0</v>
      </c>
      <c r="D43" s="47"/>
      <c r="E43" s="46"/>
    </row>
    <row r="44" spans="1:9" ht="22.9" customHeight="1" thickBot="1">
      <c r="A44" s="49" t="s">
        <v>139</v>
      </c>
      <c r="B44" s="64">
        <v>8</v>
      </c>
      <c r="C44" s="51"/>
      <c r="D44" s="52"/>
      <c r="E44" s="51"/>
    </row>
    <row r="45" spans="1:9">
      <c r="A45" s="44"/>
      <c r="B45" s="54"/>
      <c r="C45" s="47"/>
      <c r="D45" s="47"/>
      <c r="E45" s="47"/>
    </row>
    <row r="46" spans="1:9" ht="21.6" customHeight="1" thickBot="1">
      <c r="A46" s="49" t="s">
        <v>140</v>
      </c>
      <c r="B46" s="64"/>
      <c r="C46" s="51">
        <v>-11427</v>
      </c>
      <c r="D46" s="52"/>
      <c r="E46" s="51">
        <f>SUM(E42:E44)</f>
        <v>-6822</v>
      </c>
    </row>
    <row r="47" spans="1:9" ht="25.9" customHeight="1">
      <c r="A47" s="42" t="s">
        <v>141</v>
      </c>
      <c r="B47" s="44"/>
      <c r="C47" s="44"/>
      <c r="D47" s="44"/>
      <c r="E47" s="47"/>
    </row>
    <row r="48" spans="1:9" ht="22.9" customHeight="1">
      <c r="A48" s="66" t="s">
        <v>142</v>
      </c>
      <c r="B48" s="67"/>
      <c r="C48" s="68"/>
      <c r="D48" s="66"/>
      <c r="E48" s="80">
        <v>2686942</v>
      </c>
    </row>
    <row r="49" spans="1:5" ht="16.899999999999999" customHeight="1" thickBot="1">
      <c r="A49" s="69" t="s">
        <v>143</v>
      </c>
      <c r="B49" s="69"/>
      <c r="C49" s="70"/>
      <c r="D49" s="69"/>
      <c r="E49" s="81">
        <v>-2822620</v>
      </c>
    </row>
    <row r="50" spans="1:5" ht="19.149999999999999" customHeight="1">
      <c r="A50" s="44" t="s">
        <v>144</v>
      </c>
      <c r="B50" s="93"/>
      <c r="C50" s="95">
        <v>0</v>
      </c>
      <c r="D50" s="93"/>
      <c r="E50" s="82">
        <f>E48+E49</f>
        <v>-135678</v>
      </c>
    </row>
    <row r="51" spans="1:5" ht="15" customHeight="1" thickBot="1">
      <c r="A51" s="49" t="s">
        <v>145</v>
      </c>
      <c r="B51" s="94"/>
      <c r="C51" s="94"/>
      <c r="D51" s="94"/>
      <c r="E51" s="83"/>
    </row>
    <row r="52" spans="1:5">
      <c r="A52" s="42"/>
      <c r="B52" s="44"/>
      <c r="C52" s="44"/>
      <c r="D52" s="44"/>
      <c r="E52" s="44"/>
    </row>
    <row r="53" spans="1:5" ht="22.9" customHeight="1" thickBot="1">
      <c r="A53" s="72" t="s">
        <v>146</v>
      </c>
      <c r="B53" s="50"/>
      <c r="C53" s="49">
        <v>2998</v>
      </c>
      <c r="D53" s="52"/>
      <c r="E53" s="51">
        <v>-13615</v>
      </c>
    </row>
    <row r="54" spans="1:5">
      <c r="A54" s="73"/>
      <c r="B54" s="48"/>
      <c r="C54" s="44"/>
      <c r="D54" s="44"/>
      <c r="E54" s="44"/>
    </row>
    <row r="55" spans="1:5" ht="24" customHeight="1">
      <c r="A55" s="44" t="s">
        <v>147</v>
      </c>
      <c r="B55" s="46">
        <f>B39+B46+B53</f>
        <v>0</v>
      </c>
      <c r="C55" s="46">
        <v>-20305</v>
      </c>
      <c r="D55" s="46"/>
      <c r="E55" s="46">
        <f t="shared" ref="E55" si="2">E39+E46+E50+E53</f>
        <v>-58594</v>
      </c>
    </row>
    <row r="56" spans="1:5">
      <c r="A56" s="44"/>
      <c r="B56" s="48"/>
      <c r="C56" s="46">
        <v>0</v>
      </c>
      <c r="D56" s="47"/>
      <c r="E56" s="44"/>
    </row>
    <row r="57" spans="1:5" ht="18.600000000000001" customHeight="1">
      <c r="A57" s="44" t="s">
        <v>148</v>
      </c>
      <c r="B57" s="84">
        <v>5</v>
      </c>
      <c r="C57" s="65"/>
      <c r="D57" s="86"/>
      <c r="E57" s="35"/>
    </row>
    <row r="58" spans="1:5" ht="18.600000000000001" customHeight="1" thickBot="1">
      <c r="A58" s="49" t="s">
        <v>149</v>
      </c>
      <c r="B58" s="85"/>
      <c r="C58" s="51">
        <v>91510</v>
      </c>
      <c r="D58" s="87"/>
      <c r="E58" s="78">
        <v>150104</v>
      </c>
    </row>
    <row r="59" spans="1:5">
      <c r="A59" s="44"/>
      <c r="B59" s="48"/>
      <c r="C59" s="44"/>
      <c r="D59" s="47"/>
      <c r="E59" s="44"/>
    </row>
    <row r="60" spans="1:5" ht="19.899999999999999" customHeight="1">
      <c r="A60" s="44" t="s">
        <v>148</v>
      </c>
      <c r="B60" s="84">
        <v>5</v>
      </c>
      <c r="C60" s="65"/>
      <c r="D60" s="89"/>
      <c r="E60" s="35"/>
    </row>
    <row r="61" spans="1:5" ht="12.6" customHeight="1" thickBot="1">
      <c r="A61" s="74" t="s">
        <v>150</v>
      </c>
      <c r="B61" s="88"/>
      <c r="C61" s="75">
        <v>161220</v>
      </c>
      <c r="D61" s="90"/>
      <c r="E61" s="78">
        <v>91510</v>
      </c>
    </row>
    <row r="62" spans="1:5" ht="15.75" thickTop="1">
      <c r="A62" s="38"/>
      <c r="B62" s="35"/>
      <c r="C62" s="35"/>
      <c r="D62" s="35"/>
      <c r="E62" s="35"/>
    </row>
    <row r="63" spans="1:5" ht="15">
      <c r="A63" s="36"/>
      <c r="B63" s="35"/>
      <c r="C63" s="55"/>
      <c r="D63" s="35"/>
      <c r="E63" s="35"/>
    </row>
    <row r="64" spans="1:5" ht="15">
      <c r="A64" s="76" t="s">
        <v>151</v>
      </c>
      <c r="B64" s="35"/>
      <c r="C64" s="35"/>
      <c r="D64" s="35"/>
      <c r="E64" s="35"/>
    </row>
    <row r="65" spans="1:5" ht="15">
      <c r="A65" s="77"/>
      <c r="B65" s="35"/>
      <c r="C65" s="35"/>
      <c r="D65" s="35"/>
      <c r="E65" s="35"/>
    </row>
    <row r="66" spans="1:5" ht="15">
      <c r="A66" s="77"/>
      <c r="B66" s="35"/>
      <c r="C66" s="35"/>
      <c r="D66" s="35"/>
      <c r="E66" s="35"/>
    </row>
    <row r="67" spans="1:5" ht="15">
      <c r="A67" s="77" t="s">
        <v>152</v>
      </c>
      <c r="B67" s="77" t="s">
        <v>152</v>
      </c>
      <c r="C67" s="35"/>
      <c r="D67" s="35"/>
      <c r="E67" s="35"/>
    </row>
    <row r="68" spans="1:5" ht="15">
      <c r="A68" s="76" t="s">
        <v>153</v>
      </c>
      <c r="B68" s="76" t="s">
        <v>154</v>
      </c>
      <c r="C68" s="35"/>
      <c r="D68" s="35"/>
      <c r="E68" s="35"/>
    </row>
    <row r="69" spans="1:5" ht="15">
      <c r="A69" s="76" t="s">
        <v>155</v>
      </c>
      <c r="B69" s="76" t="s">
        <v>156</v>
      </c>
      <c r="C69" s="35"/>
      <c r="D69" s="35"/>
      <c r="E69" s="35"/>
    </row>
    <row r="70" spans="1:5" ht="15">
      <c r="A70" s="77"/>
      <c r="B70" s="35"/>
      <c r="C70" s="35"/>
      <c r="D70" s="35"/>
      <c r="E70" s="35"/>
    </row>
    <row r="71" spans="1:5" ht="15">
      <c r="A71" s="76" t="s">
        <v>166</v>
      </c>
      <c r="B71" s="76"/>
      <c r="C71" s="35"/>
      <c r="D71" s="35"/>
      <c r="E71" s="35"/>
    </row>
    <row r="72" spans="1:5" ht="15">
      <c r="A72" s="76" t="s">
        <v>157</v>
      </c>
      <c r="B72" s="76"/>
      <c r="C72" s="35"/>
      <c r="D72" s="35"/>
      <c r="E72" s="35"/>
    </row>
  </sheetData>
  <mergeCells count="10">
    <mergeCell ref="A7:A10"/>
    <mergeCell ref="D7:D10"/>
    <mergeCell ref="B50:B51"/>
    <mergeCell ref="C50:C51"/>
    <mergeCell ref="D50:D51"/>
    <mergeCell ref="E50:E51"/>
    <mergeCell ref="B57:B58"/>
    <mergeCell ref="D57:D58"/>
    <mergeCell ref="B60:B61"/>
    <mergeCell ref="D60:D61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F1</vt:lpstr>
      <vt:lpstr>F2</vt:lpstr>
      <vt:lpstr>ДвижениеКапитал</vt:lpstr>
      <vt:lpstr>К_16</vt:lpstr>
      <vt:lpstr>ДДС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lzhanpeissova</dc:creator>
  <cp:lastModifiedBy>lzhanpeissova</cp:lastModifiedBy>
  <cp:revision>1</cp:revision>
  <cp:lastPrinted>2019-04-16T09:47:38Z</cp:lastPrinted>
  <dcterms:created xsi:type="dcterms:W3CDTF">2019-04-05T06:03:35Z</dcterms:created>
  <dcterms:modified xsi:type="dcterms:W3CDTF">2019-04-16T09:53:21Z</dcterms:modified>
</cp:coreProperties>
</file>