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68" windowHeight="5604" activeTab="3"/>
  </bookViews>
  <sheets>
    <sheet name="BS" sheetId="2" r:id="rId1"/>
    <sheet name="PL" sheetId="3" r:id="rId2"/>
    <sheet name="Equity" sheetId="4" r:id="rId3"/>
    <sheet name="CFS" sheetId="5" r:id="rId4"/>
  </sheets>
  <definedNames>
    <definedName name="_xlnm.Print_Area" localSheetId="0">BS!$A$1:$F$62</definedName>
    <definedName name="_xlnm.Print_Area" localSheetId="2">Equity!$A$1:$J$20</definedName>
    <definedName name="_xlnm.Print_Area" localSheetId="1">PL!$A$1:$J$36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2" l="1"/>
  <c r="I33" i="5" l="1"/>
  <c r="G33" i="5"/>
  <c r="E33" i="5"/>
  <c r="C33" i="5"/>
  <c r="I27" i="5"/>
  <c r="G27" i="5"/>
  <c r="I18" i="5"/>
  <c r="G8" i="3"/>
  <c r="G13" i="3" s="1"/>
  <c r="G18" i="3" s="1"/>
  <c r="G21" i="3" s="1"/>
  <c r="G25" i="3" s="1"/>
  <c r="C8" i="3"/>
  <c r="C13" i="3" s="1"/>
  <c r="C18" i="3" s="1"/>
  <c r="C21" i="3" s="1"/>
  <c r="C27" i="5"/>
  <c r="C18" i="5"/>
  <c r="E36" i="5"/>
  <c r="E27" i="5"/>
  <c r="E18" i="5"/>
  <c r="I34" i="5" l="1"/>
  <c r="I37" i="5" s="1"/>
  <c r="I38" i="5" s="1"/>
  <c r="C25" i="3"/>
  <c r="C34" i="5"/>
  <c r="C37" i="5" s="1"/>
  <c r="E34" i="5"/>
  <c r="E37" i="5" s="1"/>
  <c r="G29" i="3"/>
  <c r="C29" i="3"/>
  <c r="C12" i="4"/>
  <c r="C9" i="4"/>
  <c r="E9" i="4"/>
  <c r="E12" i="4" s="1"/>
  <c r="I7" i="4"/>
  <c r="I6" i="4"/>
  <c r="I8" i="3"/>
  <c r="I13" i="3" s="1"/>
  <c r="I18" i="3" s="1"/>
  <c r="I21" i="3" s="1"/>
  <c r="E47" i="2"/>
  <c r="E43" i="2"/>
  <c r="E18" i="2"/>
  <c r="E26" i="2"/>
  <c r="E34" i="2"/>
  <c r="E40" i="2"/>
  <c r="E50" i="2"/>
  <c r="I25" i="3" l="1"/>
  <c r="I29" i="3"/>
  <c r="G8" i="4"/>
  <c r="I8" i="4" s="1"/>
  <c r="I9" i="4" s="1"/>
  <c r="I14" i="4" s="1"/>
  <c r="E38" i="5"/>
  <c r="C38" i="5"/>
  <c r="G18" i="5" s="1"/>
  <c r="G34" i="5" s="1"/>
  <c r="G37" i="5" s="1"/>
  <c r="G38" i="5" s="1"/>
  <c r="E8" i="3"/>
  <c r="E13" i="3" s="1"/>
  <c r="E18" i="3" s="1"/>
  <c r="E21" i="3" s="1"/>
  <c r="E25" i="3" s="1"/>
  <c r="E27" i="2"/>
  <c r="C50" i="2"/>
  <c r="C40" i="2"/>
  <c r="E51" i="2"/>
  <c r="C34" i="2"/>
  <c r="C56" i="2" s="1"/>
  <c r="C26" i="2"/>
  <c r="C18" i="2"/>
  <c r="G9" i="4" l="1"/>
  <c r="G11" i="4"/>
  <c r="I11" i="4" s="1"/>
  <c r="I12" i="4" s="1"/>
  <c r="I13" i="4" s="1"/>
  <c r="E29" i="3"/>
  <c r="E52" i="2"/>
  <c r="C51" i="2"/>
  <c r="C27" i="2"/>
  <c r="G12" i="4" l="1"/>
  <c r="C52" i="2"/>
</calcChain>
</file>

<file path=xl/sharedStrings.xml><?xml version="1.0" encoding="utf-8"?>
<sst xmlns="http://schemas.openxmlformats.org/spreadsheetml/2006/main" count="149" uniqueCount="107">
  <si>
    <t>АО БАСТ</t>
  </si>
  <si>
    <t>(в тысячах тенге)</t>
  </si>
  <si>
    <t>На 31 декабря 2016 г.</t>
  </si>
  <si>
    <t>31 декабря 2016 г.</t>
  </si>
  <si>
    <t>Деньги и их эквиваленты</t>
  </si>
  <si>
    <t>Товарно-материальные запасы</t>
  </si>
  <si>
    <t>Авансы выданные</t>
  </si>
  <si>
    <t>Текущие активы по налогам и платежам в бюджет</t>
  </si>
  <si>
    <t>Основные средства</t>
  </si>
  <si>
    <t>Денежные средства, ограниченные в использовании</t>
  </si>
  <si>
    <t>Нематериальные активы</t>
  </si>
  <si>
    <t>Активы по отсроченному налогу</t>
  </si>
  <si>
    <t>Прочая долгосрочные активы</t>
  </si>
  <si>
    <t>Краткосрочные банковские займы</t>
  </si>
  <si>
    <t>Долгосрочные банковские займы</t>
  </si>
  <si>
    <t>Прочие краткосрочные займы</t>
  </si>
  <si>
    <t>Текущие обязательства по налогам и платежам в бюджет</t>
  </si>
  <si>
    <t>Торговая и прочая кредиторская задолженность</t>
  </si>
  <si>
    <t>Прочие краткосрочные обязательства</t>
  </si>
  <si>
    <t>Вознаграждения к оплате</t>
  </si>
  <si>
    <t>Прочие долгосрочные обязательства</t>
  </si>
  <si>
    <t>Уставный капитал</t>
  </si>
  <si>
    <t>Эмиссионный доход</t>
  </si>
  <si>
    <t>Накопленный дефицит</t>
  </si>
  <si>
    <t>Активы</t>
  </si>
  <si>
    <t>Долгосрочные активы</t>
  </si>
  <si>
    <t>Капитализированные затраты на вскрышу</t>
  </si>
  <si>
    <t>Краткосрочные активы</t>
  </si>
  <si>
    <t>Итого краткосрочных активов</t>
  </si>
  <si>
    <t>Итого активов</t>
  </si>
  <si>
    <t>Итого долгосрочных активов</t>
  </si>
  <si>
    <t>Капитал и обязательства</t>
  </si>
  <si>
    <t>Капитал</t>
  </si>
  <si>
    <t>Итого 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</si>
  <si>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</si>
  <si>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</si>
  <si>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</si>
  <si>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краткосрочных обязательств</t>
  </si>
  <si>
    <t>Итого капитал и обязательства</t>
  </si>
  <si>
    <t>31 декабря 2015 г.</t>
  </si>
  <si>
    <t>Горнодобывающие активы</t>
  </si>
  <si>
    <t>Авансы выданные для приобретения основных средств</t>
  </si>
  <si>
    <t>Займы выданные</t>
  </si>
  <si>
    <t>НДС к возмещению</t>
  </si>
  <si>
    <t>Торговая и прочая дебиторская задолженность</t>
  </si>
  <si>
    <t>Краткосрочные резервы</t>
  </si>
  <si>
    <t>Долгосрочные резервы</t>
  </si>
  <si>
    <t>Доходы от реализации продукции</t>
  </si>
  <si>
    <t>Прочие доходы/(убытки), нетто</t>
  </si>
  <si>
    <t>Общие и административные расходы</t>
  </si>
  <si>
    <t>Расходы по реализации продукции</t>
  </si>
  <si>
    <t>Себестоимость реализованной продукции</t>
  </si>
  <si>
    <t>Расходы на финансирование, нетто</t>
  </si>
  <si>
    <t>Валовый доход</t>
  </si>
  <si>
    <t>Операционный убыток</t>
  </si>
  <si>
    <t>Убыток до налогообложения</t>
  </si>
  <si>
    <t>Экономия по подоходному налогу</t>
  </si>
  <si>
    <t>Чистый убыток за год</t>
  </si>
  <si>
    <t>Убытки от обесценения</t>
  </si>
  <si>
    <t>Доход/(убыток) от курсовой разницы</t>
  </si>
  <si>
    <t>Акционерный капитал</t>
  </si>
  <si>
    <t>Эмиссионный капитал</t>
  </si>
  <si>
    <t>На 1 января 2015 г.</t>
  </si>
  <si>
    <t>Выпуск акций</t>
  </si>
  <si>
    <t>На 31 декабря 2015 г.</t>
  </si>
  <si>
    <t>Q4 2016</t>
  </si>
  <si>
    <t>Cumulative 2016</t>
  </si>
  <si>
    <t>Q4 2015</t>
  </si>
  <si>
    <t>Количество простых акций</t>
  </si>
  <si>
    <t>Убыток на простую акцию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</si>
  <si>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</si>
  <si>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</si>
  <si>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Руководитель</t>
  </si>
  <si>
    <t>Оспанов Р. В.</t>
  </si>
  <si>
    <t>(фамилия, имя, отчество)</t>
  </si>
  <si>
    <t>(подпись)</t>
  </si>
  <si>
    <t>Главный бухгалтер</t>
  </si>
  <si>
    <t>Едигеев А. Л.</t>
  </si>
  <si>
    <t>Денежные потоки от операционной деятельности</t>
  </si>
  <si>
    <t>Поступление денежных средств от покупателей</t>
  </si>
  <si>
    <t>Прочие поступления</t>
  </si>
  <si>
    <t>Платежи поставщикам за товары и услуги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</si>
  <si>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</si>
  <si>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</si>
  <si>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</si>
  <si>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</si>
  <si>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</si>
  <si>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Чистая сумма денежных средств от операционной деятельности</t>
  </si>
  <si>
    <t>Денежные потоки от инвестиционной деятельности</t>
  </si>
  <si>
    <t>Реализация финансовых активов</t>
  </si>
  <si>
    <t>Погашение займов, предоставленных другим организациям</t>
  </si>
  <si>
    <t>Приобретение основных средств</t>
  </si>
  <si>
    <t>Чистая сумма денежных средств от инвестиционной деятельности</t>
  </si>
  <si>
    <t>Получение займов</t>
  </si>
  <si>
    <t>Погашение займов</t>
  </si>
  <si>
    <t xml:space="preserve">Чистая сумма денежных средств от финансовой деятельности </t>
  </si>
  <si>
    <t>Увеличение денежных средств</t>
  </si>
  <si>
    <t>Отчет о движении денежных средств</t>
  </si>
  <si>
    <t>Отчет об изменениях в собственном капитале</t>
  </si>
  <si>
    <t>Прочий совокупный доход</t>
  </si>
  <si>
    <t>Совокупный доход за период</t>
  </si>
  <si>
    <t>Отчет о совокупном доходе</t>
  </si>
  <si>
    <t>Отчет о финансовом положении</t>
  </si>
  <si>
    <t>Денежные потоки от финансовой деятельности</t>
  </si>
  <si>
    <t>Приобретение горнодобывающих активов</t>
  </si>
  <si>
    <t>Авансы выданные на приобретение основных средств</t>
  </si>
  <si>
    <t>Балансовая стоимость одной 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</si>
</sst>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\ _₽_-;\-* #,##0.00\ _₽_-;_-* &quot;-&quot;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i/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10"/>
      <color rgb="FF00000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name val="Verdana"/>
      <family val="2"/>
      <charset val="204"/>
    </font>
    <font>
      <sz val="10"/>
      <color rgb="FF000000"/>
      <name val="Verdana"/>
      <family val="2"/>
      <charset val="204"/>
    </font>
    <font>
      <sz val="10"/>
      <name val="Verdana"/>
      <family val="2"/>
      <charset val="204"/>
    </font>
    <font>
      <sz val="8"/>
      <name val="Arial"/>
      <family val="2"/>
    </font>
    <font>
      <sz val="10"/>
      <color rgb="FFFF0000"/>
      <name val="Verdana"/>
      <family val="2"/>
      <charset val="204"/>
    </font>
    <font>
      <i/>
      <sz val="10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0" fontId="3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/>
    <xf numFmtId="0" fontId="8" fillId="0" borderId="0" xfId="0" applyFont="1" applyFill="1" applyAlignment="1">
      <alignment vertical="center"/>
    </xf>
    <xf numFmtId="0" fontId="6" fillId="0" borderId="0" xfId="0" applyFont="1" applyAlignment="1"/>
    <xf numFmtId="4" fontId="6" fillId="0" borderId="0" xfId="0" applyNumberFormat="1" applyFont="1" applyAlignment="1"/>
    <xf numFmtId="41" fontId="6" fillId="0" borderId="0" xfId="1" applyNumberFormat="1" applyFo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/>
    <xf numFmtId="41" fontId="4" fillId="0" borderId="0" xfId="0" applyNumberFormat="1" applyFont="1"/>
    <xf numFmtId="0" fontId="6" fillId="0" borderId="0" xfId="0" applyFont="1" applyBorder="1"/>
    <xf numFmtId="41" fontId="4" fillId="0" borderId="0" xfId="0" applyNumberFormat="1" applyFont="1" applyBorder="1"/>
    <xf numFmtId="0" fontId="8" fillId="0" borderId="1" xfId="0" applyFont="1" applyFill="1" applyBorder="1" applyAlignment="1">
      <alignment vertical="center"/>
    </xf>
    <xf numFmtId="41" fontId="6" fillId="0" borderId="1" xfId="1" applyNumberFormat="1" applyFont="1" applyBorder="1"/>
    <xf numFmtId="0" fontId="6" fillId="0" borderId="1" xfId="0" applyFont="1" applyBorder="1"/>
    <xf numFmtId="0" fontId="6" fillId="0" borderId="1" xfId="0" applyFont="1" applyBorder="1" applyAlignment="1"/>
    <xf numFmtId="0" fontId="6" fillId="0" borderId="1" xfId="0" applyFont="1" applyFill="1" applyBorder="1" applyAlignment="1">
      <alignment vertical="center"/>
    </xf>
    <xf numFmtId="41" fontId="6" fillId="0" borderId="0" xfId="0" applyNumberFormat="1" applyFont="1" applyBorder="1"/>
    <xf numFmtId="41" fontId="6" fillId="0" borderId="1" xfId="0" applyNumberFormat="1" applyFont="1" applyBorder="1"/>
    <xf numFmtId="3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1" xfId="0" applyFont="1" applyBorder="1"/>
    <xf numFmtId="41" fontId="4" fillId="0" borderId="1" xfId="0" applyNumberFormat="1" applyFont="1" applyBorder="1"/>
    <xf numFmtId="41" fontId="11" fillId="0" borderId="0" xfId="0" applyNumberFormat="1" applyFont="1"/>
    <xf numFmtId="43" fontId="6" fillId="0" borderId="0" xfId="1" applyNumberFormat="1" applyFont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41" fontId="7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41" fontId="6" fillId="0" borderId="0" xfId="0" applyNumberFormat="1" applyFont="1" applyFill="1" applyBorder="1" applyAlignment="1">
      <alignment horizontal="left"/>
    </xf>
    <xf numFmtId="41" fontId="6" fillId="0" borderId="0" xfId="0" applyNumberFormat="1" applyFont="1" applyFill="1" applyBorder="1"/>
    <xf numFmtId="0" fontId="4" fillId="0" borderId="0" xfId="0" applyFont="1" applyFill="1" applyBorder="1"/>
    <xf numFmtId="0" fontId="6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/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vertical="center"/>
    </xf>
    <xf numFmtId="41" fontId="9" fillId="0" borderId="1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/>
    <xf numFmtId="41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/>
    </xf>
    <xf numFmtId="41" fontId="13" fillId="0" borderId="0" xfId="0" applyNumberFormat="1" applyFont="1" applyFill="1" applyBorder="1" applyAlignment="1">
      <alignment horizontal="left"/>
    </xf>
    <xf numFmtId="0" fontId="14" fillId="0" borderId="2" xfId="2" applyNumberFormat="1" applyFont="1" applyBorder="1" applyAlignment="1">
      <alignment horizontal="left" vertical="top" wrapText="1"/>
    </xf>
    <xf numFmtId="0" fontId="14" fillId="0" borderId="2" xfId="2" applyNumberFormat="1" applyFont="1" applyBorder="1" applyAlignment="1">
      <alignment horizontal="right" vertical="top" wrapText="1"/>
    </xf>
    <xf numFmtId="4" fontId="14" fillId="0" borderId="2" xfId="2" applyNumberFormat="1" applyFont="1" applyBorder="1" applyAlignment="1">
      <alignment horizontal="right" vertical="top" wrapText="1"/>
    </xf>
    <xf numFmtId="0" fontId="2" fillId="0" borderId="2" xfId="2" applyNumberFormat="1" applyFont="1" applyBorder="1" applyAlignment="1">
      <alignment horizontal="left" vertical="top" wrapText="1" indent="2"/>
    </xf>
    <xf numFmtId="0" fontId="2" fillId="0" borderId="2" xfId="2" applyNumberFormat="1" applyFont="1" applyBorder="1" applyAlignment="1">
      <alignment horizontal="right" vertical="top" wrapText="1"/>
    </xf>
    <xf numFmtId="4" fontId="2" fillId="0" borderId="2" xfId="2" applyNumberFormat="1" applyFont="1" applyBorder="1" applyAlignment="1">
      <alignment horizontal="right" vertical="top" wrapText="1"/>
    </xf>
    <xf numFmtId="4" fontId="6" fillId="0" borderId="0" xfId="0" applyNumberFormat="1" applyFont="1" applyFill="1" applyBorder="1"/>
    <xf numFmtId="164" fontId="6" fillId="0" borderId="0" xfId="1" applyNumberFormat="1" applyFont="1"/>
    <xf numFmtId="0" fontId="6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9" fillId="0" borderId="3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CFS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topLeftCell="A31" zoomScale="80" zoomScaleNormal="80" workbookViewId="0">
      <selection activeCell="C17" sqref="C17"/>
    </sheetView>
  </sheetViews>
  <sheetFormatPr defaultColWidth="9.109375" defaultRowHeight="12.6" x14ac:dyDescent="0.2"/>
  <cols>
    <col min="1" max="1" width="64.44140625" style="5" bestFit="1" customWidth="1"/>
    <col min="2" max="2" width="1.6640625" style="5" customWidth="1"/>
    <col min="3" max="3" width="24.88671875" style="5" customWidth="1"/>
    <col min="4" max="4" width="1.33203125" style="5" customWidth="1"/>
    <col min="5" max="5" width="24.44140625" style="5" bestFit="1" customWidth="1"/>
    <col min="6" max="16384" width="9.109375" style="5"/>
  </cols>
  <sheetData>
    <row r="1" spans="1:5" x14ac:dyDescent="0.2">
      <c r="A1" s="51" t="s">
        <v>0</v>
      </c>
      <c r="D1" s="14"/>
    </row>
    <row r="2" spans="1:5" x14ac:dyDescent="0.2">
      <c r="A2" s="51" t="s">
        <v>102</v>
      </c>
      <c r="D2" s="14"/>
    </row>
    <row r="3" spans="1:5" x14ac:dyDescent="0.2">
      <c r="B3" s="14"/>
      <c r="D3" s="14"/>
    </row>
    <row r="4" spans="1:5" ht="13.2" thickBot="1" x14ac:dyDescent="0.25">
      <c r="A4" s="1" t="s">
        <v>1</v>
      </c>
      <c r="B4" s="23"/>
      <c r="C4" s="3" t="s">
        <v>3</v>
      </c>
      <c r="D4" s="4"/>
      <c r="E4" s="3" t="s">
        <v>39</v>
      </c>
    </row>
    <row r="5" spans="1:5" x14ac:dyDescent="0.2">
      <c r="B5" s="14"/>
      <c r="D5" s="14"/>
    </row>
    <row r="6" spans="1:5" x14ac:dyDescent="0.2">
      <c r="A6" s="10" t="s">
        <v>24</v>
      </c>
      <c r="D6" s="14"/>
    </row>
    <row r="7" spans="1:5" x14ac:dyDescent="0.2">
      <c r="A7" s="10" t="s">
        <v>25</v>
      </c>
    </row>
    <row r="8" spans="1:5" x14ac:dyDescent="0.2">
      <c r="A8" s="6" t="s">
        <v>8</v>
      </c>
      <c r="C8" s="9">
        <v>595111</v>
      </c>
      <c r="E8" s="12">
        <v>426929</v>
      </c>
    </row>
    <row r="9" spans="1:5" x14ac:dyDescent="0.2">
      <c r="A9" s="6" t="s">
        <v>10</v>
      </c>
      <c r="C9" s="9">
        <v>948</v>
      </c>
      <c r="E9" s="12">
        <v>0</v>
      </c>
    </row>
    <row r="10" spans="1:5" x14ac:dyDescent="0.2">
      <c r="A10" s="7" t="s">
        <v>26</v>
      </c>
      <c r="C10" s="9">
        <v>237707</v>
      </c>
      <c r="E10" s="12">
        <v>0</v>
      </c>
    </row>
    <row r="11" spans="1:5" x14ac:dyDescent="0.2">
      <c r="A11" s="7" t="s">
        <v>40</v>
      </c>
      <c r="C11" s="9">
        <v>399515</v>
      </c>
      <c r="E11" s="12">
        <v>357943</v>
      </c>
    </row>
    <row r="12" spans="1:5" x14ac:dyDescent="0.2">
      <c r="A12" s="7" t="s">
        <v>11</v>
      </c>
      <c r="C12" s="9">
        <v>107559</v>
      </c>
      <c r="E12" s="12">
        <v>107559</v>
      </c>
    </row>
    <row r="13" spans="1:5" x14ac:dyDescent="0.2">
      <c r="A13" s="7" t="s">
        <v>41</v>
      </c>
      <c r="C13" s="9">
        <v>0</v>
      </c>
      <c r="E13" s="12">
        <v>182536</v>
      </c>
    </row>
    <row r="14" spans="1:5" x14ac:dyDescent="0.2">
      <c r="A14" s="7" t="s">
        <v>42</v>
      </c>
      <c r="C14" s="9">
        <v>31975</v>
      </c>
      <c r="E14" s="12">
        <v>31931</v>
      </c>
    </row>
    <row r="15" spans="1:5" x14ac:dyDescent="0.2">
      <c r="A15" s="7" t="s">
        <v>43</v>
      </c>
      <c r="C15" s="9">
        <v>0</v>
      </c>
      <c r="E15" s="12">
        <v>52167</v>
      </c>
    </row>
    <row r="16" spans="1:5" x14ac:dyDescent="0.2">
      <c r="A16" s="7" t="s">
        <v>12</v>
      </c>
      <c r="C16" s="9">
        <v>16249</v>
      </c>
      <c r="E16" s="12">
        <v>0</v>
      </c>
    </row>
    <row r="17" spans="1:5" ht="13.2" thickBot="1" x14ac:dyDescent="0.25">
      <c r="A17" s="16" t="s">
        <v>9</v>
      </c>
      <c r="C17" s="17">
        <v>271</v>
      </c>
      <c r="E17" s="22">
        <v>0</v>
      </c>
    </row>
    <row r="18" spans="1:5" x14ac:dyDescent="0.2">
      <c r="A18" s="24" t="s">
        <v>30</v>
      </c>
      <c r="C18" s="13">
        <f>SUM(C8:C17)</f>
        <v>1389335</v>
      </c>
      <c r="E18" s="13">
        <f>SUM(E8:E17)</f>
        <v>1159065</v>
      </c>
    </row>
    <row r="19" spans="1:5" x14ac:dyDescent="0.2">
      <c r="C19" s="13"/>
      <c r="E19" s="12"/>
    </row>
    <row r="20" spans="1:5" x14ac:dyDescent="0.2">
      <c r="A20" s="10" t="s">
        <v>27</v>
      </c>
      <c r="E20" s="12"/>
    </row>
    <row r="21" spans="1:5" x14ac:dyDescent="0.2">
      <c r="A21" s="7" t="s">
        <v>44</v>
      </c>
      <c r="C21" s="9">
        <v>43276</v>
      </c>
      <c r="E21" s="12">
        <v>32630</v>
      </c>
    </row>
    <row r="22" spans="1:5" x14ac:dyDescent="0.2">
      <c r="A22" s="6" t="s">
        <v>6</v>
      </c>
      <c r="C22" s="9">
        <v>502592</v>
      </c>
      <c r="E22" s="12">
        <v>85087</v>
      </c>
    </row>
    <row r="23" spans="1:5" x14ac:dyDescent="0.2">
      <c r="A23" s="6" t="s">
        <v>7</v>
      </c>
      <c r="C23" s="9">
        <v>89750</v>
      </c>
      <c r="E23" s="12">
        <v>0</v>
      </c>
    </row>
    <row r="24" spans="1:5" x14ac:dyDescent="0.2">
      <c r="A24" s="6" t="s">
        <v>5</v>
      </c>
      <c r="C24" s="9">
        <v>69296</v>
      </c>
      <c r="E24" s="12">
        <v>53971</v>
      </c>
    </row>
    <row r="25" spans="1:5" ht="13.2" thickBot="1" x14ac:dyDescent="0.25">
      <c r="A25" s="19" t="s">
        <v>4</v>
      </c>
      <c r="C25" s="17">
        <v>445</v>
      </c>
      <c r="E25" s="22">
        <v>1193</v>
      </c>
    </row>
    <row r="26" spans="1:5" x14ac:dyDescent="0.2">
      <c r="A26" s="24" t="s">
        <v>28</v>
      </c>
      <c r="C26" s="13">
        <f>SUM(C21:C25)</f>
        <v>705359</v>
      </c>
      <c r="E26" s="13">
        <f>SUM(E21:E25)</f>
        <v>172881</v>
      </c>
    </row>
    <row r="27" spans="1:5" x14ac:dyDescent="0.2">
      <c r="A27" s="24" t="s">
        <v>29</v>
      </c>
      <c r="C27" s="13">
        <f>C26+C18</f>
        <v>2094694</v>
      </c>
      <c r="E27" s="13">
        <f>E26+E18</f>
        <v>1331946</v>
      </c>
    </row>
    <row r="28" spans="1:5" x14ac:dyDescent="0.2">
      <c r="E28" s="12"/>
    </row>
    <row r="29" spans="1:5" x14ac:dyDescent="0.2">
      <c r="A29" s="10" t="s">
        <v>31</v>
      </c>
      <c r="E29" s="12"/>
    </row>
    <row r="30" spans="1:5" x14ac:dyDescent="0.2">
      <c r="A30" s="10" t="s">
        <v>32</v>
      </c>
      <c r="E30" s="12"/>
    </row>
    <row r="31" spans="1:5" x14ac:dyDescent="0.2">
      <c r="A31" s="6" t="s">
        <v>21</v>
      </c>
      <c r="C31" s="9">
        <v>202952</v>
      </c>
      <c r="E31" s="12">
        <v>202951</v>
      </c>
    </row>
    <row r="32" spans="1:5" x14ac:dyDescent="0.2">
      <c r="A32" s="7" t="s">
        <v>22</v>
      </c>
      <c r="C32" s="9">
        <v>258300</v>
      </c>
      <c r="E32" s="12">
        <v>258300</v>
      </c>
    </row>
    <row r="33" spans="1:7" ht="13.2" thickBot="1" x14ac:dyDescent="0.25">
      <c r="A33" s="16" t="s">
        <v>23</v>
      </c>
      <c r="C33" s="17">
        <v>-1058130</v>
      </c>
      <c r="E33" s="22">
        <v>-626655</v>
      </c>
    </row>
    <row r="34" spans="1:7" x14ac:dyDescent="0.2">
      <c r="A34" s="10" t="s">
        <v>33</v>
      </c>
      <c r="C34" s="13">
        <f>SUM(C31:C33)</f>
        <v>-596878</v>
      </c>
      <c r="E34" s="13">
        <f>SUM(E31:E33)</f>
        <v>-165404</v>
      </c>
    </row>
    <row r="35" spans="1:7" x14ac:dyDescent="0.2">
      <c r="E35" s="12"/>
    </row>
    <row r="36" spans="1:7" x14ac:dyDescent="0.2">
      <c r="A36" s="10" t="s">
        <v>34</v>
      </c>
      <c r="E36" s="12"/>
    </row>
    <row r="37" spans="1:7" x14ac:dyDescent="0.2">
      <c r="A37" s="11" t="s">
        <v>14</v>
      </c>
      <c r="C37" s="9">
        <v>645279</v>
      </c>
      <c r="E37" s="12">
        <v>515808</v>
      </c>
    </row>
    <row r="38" spans="1:7" x14ac:dyDescent="0.2">
      <c r="A38" s="6" t="s">
        <v>46</v>
      </c>
      <c r="C38" s="9">
        <v>181822</v>
      </c>
      <c r="E38" s="12">
        <v>206866</v>
      </c>
    </row>
    <row r="39" spans="1:7" ht="13.2" thickBot="1" x14ac:dyDescent="0.25">
      <c r="A39" s="16" t="s">
        <v>20</v>
      </c>
      <c r="C39" s="17">
        <v>22855</v>
      </c>
      <c r="E39" s="22">
        <v>22855</v>
      </c>
    </row>
    <row r="40" spans="1:7" x14ac:dyDescent="0.2">
      <c r="A40" s="24" t="s">
        <v>35</v>
      </c>
      <c r="C40" s="13">
        <f>SUM(C37:C39)</f>
        <v>849956</v>
      </c>
      <c r="E40" s="13">
        <f>SUM(E37:E39)</f>
        <v>745529</v>
      </c>
    </row>
    <row r="41" spans="1:7" x14ac:dyDescent="0.2">
      <c r="A41" s="6"/>
      <c r="E41" s="12"/>
    </row>
    <row r="42" spans="1:7" x14ac:dyDescent="0.2">
      <c r="A42" s="25" t="s">
        <v>36</v>
      </c>
      <c r="E42" s="12"/>
    </row>
    <row r="43" spans="1:7" x14ac:dyDescent="0.2">
      <c r="A43" s="11" t="s">
        <v>13</v>
      </c>
      <c r="C43" s="9">
        <v>620591</v>
      </c>
      <c r="E43" s="12">
        <f>399746-E44</f>
        <v>199069</v>
      </c>
      <c r="F43" s="12"/>
    </row>
    <row r="44" spans="1:7" x14ac:dyDescent="0.2">
      <c r="A44" s="7" t="s">
        <v>15</v>
      </c>
      <c r="C44" s="9">
        <v>421542</v>
      </c>
      <c r="E44" s="12">
        <v>200677</v>
      </c>
      <c r="F44" s="12"/>
    </row>
    <row r="45" spans="1:7" x14ac:dyDescent="0.2">
      <c r="A45" s="7" t="s">
        <v>19</v>
      </c>
      <c r="C45" s="9">
        <v>226990</v>
      </c>
      <c r="E45" s="12">
        <v>79774</v>
      </c>
      <c r="F45" s="12"/>
      <c r="G45" s="12"/>
    </row>
    <row r="46" spans="1:7" x14ac:dyDescent="0.2">
      <c r="A46" s="6" t="s">
        <v>45</v>
      </c>
      <c r="C46" s="9">
        <v>48305</v>
      </c>
      <c r="E46" s="12">
        <v>44471</v>
      </c>
      <c r="F46" s="12"/>
      <c r="G46" s="12"/>
    </row>
    <row r="47" spans="1:7" x14ac:dyDescent="0.2">
      <c r="A47" s="11" t="s">
        <v>17</v>
      </c>
      <c r="C47" s="9">
        <v>262972</v>
      </c>
      <c r="E47" s="12">
        <f>294225-E45</f>
        <v>214451</v>
      </c>
    </row>
    <row r="48" spans="1:7" x14ac:dyDescent="0.2">
      <c r="A48" s="11" t="s">
        <v>16</v>
      </c>
      <c r="C48" s="9">
        <v>115407</v>
      </c>
      <c r="E48" s="12">
        <v>8146</v>
      </c>
    </row>
    <row r="49" spans="1:7" ht="13.2" thickBot="1" x14ac:dyDescent="0.25">
      <c r="A49" s="20" t="s">
        <v>18</v>
      </c>
      <c r="C49" s="17">
        <v>145809</v>
      </c>
      <c r="E49" s="22">
        <v>5233</v>
      </c>
    </row>
    <row r="50" spans="1:7" x14ac:dyDescent="0.2">
      <c r="A50" s="26" t="s">
        <v>37</v>
      </c>
      <c r="B50" s="14"/>
      <c r="C50" s="15">
        <f>SUM(C43:C49)</f>
        <v>1841616</v>
      </c>
      <c r="E50" s="15">
        <f>SUM(E43:E49)</f>
        <v>751821</v>
      </c>
    </row>
    <row r="51" spans="1:7" x14ac:dyDescent="0.2">
      <c r="A51" s="26" t="s">
        <v>38</v>
      </c>
      <c r="B51" s="14"/>
      <c r="C51" s="15">
        <f>C50+C40+C34</f>
        <v>2094694</v>
      </c>
      <c r="E51" s="15">
        <f>E50+E40+E34</f>
        <v>1331946</v>
      </c>
    </row>
    <row r="52" spans="1:7" x14ac:dyDescent="0.2">
      <c r="A52" s="14"/>
      <c r="B52" s="14"/>
      <c r="C52" s="21">
        <f>C27-C51</f>
        <v>0</v>
      </c>
      <c r="E52" s="21">
        <f>E27-E51</f>
        <v>0</v>
      </c>
    </row>
    <row r="53" spans="1:7" x14ac:dyDescent="0.2">
      <c r="A53" s="14"/>
      <c r="B53" s="14"/>
      <c r="C53" s="14"/>
      <c r="E53" s="12"/>
    </row>
    <row r="54" spans="1:7" x14ac:dyDescent="0.2">
      <c r="A54" s="7" t="s">
        <v>68</v>
      </c>
      <c r="C54" s="12">
        <v>202951</v>
      </c>
      <c r="D54" s="12"/>
      <c r="E54" s="12">
        <v>202951</v>
      </c>
    </row>
    <row r="55" spans="1:7" x14ac:dyDescent="0.2">
      <c r="E55" s="12"/>
    </row>
    <row r="56" spans="1:7" x14ac:dyDescent="0.2">
      <c r="A56" s="7" t="s">
        <v>106</v>
      </c>
      <c r="C56" s="70">
        <f>C34/C54</f>
        <v>-2.9409956097777297</v>
      </c>
      <c r="E56" s="70">
        <f>E34/E54</f>
        <v>-0.81499475242792596</v>
      </c>
    </row>
    <row r="57" spans="1:7" x14ac:dyDescent="0.2">
      <c r="A57" s="7"/>
      <c r="E57" s="12"/>
    </row>
    <row r="58" spans="1:7" x14ac:dyDescent="0.2">
      <c r="A58" s="72" t="s">
        <v>72</v>
      </c>
      <c r="B58" s="73"/>
      <c r="C58" s="74" t="s">
        <v>73</v>
      </c>
      <c r="D58" s="73"/>
      <c r="E58" s="74"/>
      <c r="F58" s="71"/>
      <c r="G58" s="71"/>
    </row>
    <row r="59" spans="1:7" x14ac:dyDescent="0.2">
      <c r="A59" s="73"/>
      <c r="B59" s="73"/>
      <c r="C59" s="75" t="s">
        <v>74</v>
      </c>
      <c r="D59" s="73"/>
      <c r="E59" s="75" t="s">
        <v>75</v>
      </c>
      <c r="F59" s="71"/>
      <c r="G59" s="71"/>
    </row>
    <row r="60" spans="1:7" x14ac:dyDescent="0.2">
      <c r="A60" s="72" t="s">
        <v>76</v>
      </c>
      <c r="B60" s="73"/>
      <c r="C60" s="74" t="s">
        <v>77</v>
      </c>
      <c r="D60" s="73"/>
      <c r="E60" s="74"/>
      <c r="F60" s="71"/>
      <c r="G60" s="71"/>
    </row>
    <row r="61" spans="1:7" x14ac:dyDescent="0.2">
      <c r="A61" s="73"/>
      <c r="B61" s="73"/>
      <c r="C61" s="75" t="s">
        <v>74</v>
      </c>
      <c r="D61" s="73"/>
      <c r="E61" s="75" t="s">
        <v>75</v>
      </c>
      <c r="F61" s="71"/>
      <c r="G61" s="71"/>
    </row>
    <row r="62" spans="1:7" x14ac:dyDescent="0.2">
      <c r="A62" s="7"/>
      <c r="E62" s="12"/>
    </row>
    <row r="63" spans="1:7" x14ac:dyDescent="0.2">
      <c r="A63" s="7"/>
      <c r="E63" s="12"/>
    </row>
    <row r="64" spans="1:7" x14ac:dyDescent="0.2">
      <c r="A64" s="7"/>
      <c r="E64" s="12"/>
    </row>
    <row r="65" spans="1:5" x14ac:dyDescent="0.2">
      <c r="A65" s="7"/>
      <c r="E65" s="12"/>
    </row>
    <row r="66" spans="1:5" x14ac:dyDescent="0.2">
      <c r="A66" s="7"/>
      <c r="E66" s="12"/>
    </row>
    <row r="67" spans="1:5" x14ac:dyDescent="0.2">
      <c r="A67" s="7"/>
      <c r="E67" s="12"/>
    </row>
    <row r="68" spans="1:5" x14ac:dyDescent="0.2">
      <c r="A68" s="7"/>
      <c r="E68" s="12"/>
    </row>
    <row r="69" spans="1:5" x14ac:dyDescent="0.2">
      <c r="A69" s="7"/>
      <c r="E69" s="12"/>
    </row>
    <row r="70" spans="1:5" x14ac:dyDescent="0.2">
      <c r="A70" s="7"/>
      <c r="E70" s="12"/>
    </row>
    <row r="71" spans="1:5" x14ac:dyDescent="0.2">
      <c r="A71" s="7"/>
      <c r="E71" s="12"/>
    </row>
    <row r="72" spans="1:5" x14ac:dyDescent="0.2">
      <c r="A72" s="7"/>
      <c r="E72" s="12"/>
    </row>
    <row r="73" spans="1:5" x14ac:dyDescent="0.2">
      <c r="A73" s="7"/>
      <c r="E73" s="12"/>
    </row>
    <row r="74" spans="1:5" x14ac:dyDescent="0.2">
      <c r="A74" s="7"/>
      <c r="E74" s="12"/>
    </row>
    <row r="75" spans="1:5" x14ac:dyDescent="0.2">
      <c r="A75" s="7"/>
      <c r="E75" s="12"/>
    </row>
    <row r="76" spans="1:5" x14ac:dyDescent="0.2">
      <c r="A76" s="7"/>
      <c r="E76" s="12"/>
    </row>
    <row r="77" spans="1:5" x14ac:dyDescent="0.2">
      <c r="A77" s="7"/>
      <c r="E77" s="12"/>
    </row>
    <row r="78" spans="1:5" x14ac:dyDescent="0.2">
      <c r="A78" s="8"/>
      <c r="E78" s="12"/>
    </row>
    <row r="79" spans="1:5" x14ac:dyDescent="0.2">
      <c r="A79" s="8"/>
      <c r="E79" s="12"/>
    </row>
    <row r="80" spans="1:5" x14ac:dyDescent="0.2">
      <c r="A80" s="7"/>
      <c r="E80" s="12"/>
    </row>
    <row r="81" spans="1:5" x14ac:dyDescent="0.2">
      <c r="A81" s="7"/>
      <c r="E81" s="12"/>
    </row>
    <row r="82" spans="1:5" x14ac:dyDescent="0.2">
      <c r="A82" s="7"/>
      <c r="E82" s="12"/>
    </row>
    <row r="83" spans="1:5" x14ac:dyDescent="0.2">
      <c r="A83" s="7"/>
      <c r="E83" s="12"/>
    </row>
    <row r="84" spans="1:5" x14ac:dyDescent="0.2">
      <c r="A84" s="7"/>
      <c r="E84" s="12"/>
    </row>
    <row r="85" spans="1:5" x14ac:dyDescent="0.2">
      <c r="A85" s="7"/>
      <c r="E85" s="12"/>
    </row>
    <row r="86" spans="1:5" x14ac:dyDescent="0.2">
      <c r="A86" s="7"/>
      <c r="E86" s="12"/>
    </row>
    <row r="87" spans="1:5" x14ac:dyDescent="0.2">
      <c r="A87" s="7"/>
      <c r="E87" s="12"/>
    </row>
    <row r="88" spans="1:5" x14ac:dyDescent="0.2">
      <c r="A88" s="7"/>
      <c r="E88" s="12"/>
    </row>
    <row r="89" spans="1:5" x14ac:dyDescent="0.2">
      <c r="A89" s="7"/>
      <c r="E89" s="12"/>
    </row>
    <row r="90" spans="1:5" x14ac:dyDescent="0.2">
      <c r="E90" s="12"/>
    </row>
    <row r="91" spans="1:5" x14ac:dyDescent="0.2">
      <c r="E91" s="12"/>
    </row>
    <row r="92" spans="1:5" x14ac:dyDescent="0.2">
      <c r="E92" s="12"/>
    </row>
    <row r="93" spans="1:5" x14ac:dyDescent="0.2">
      <c r="E93" s="12"/>
    </row>
    <row r="94" spans="1:5" x14ac:dyDescent="0.2">
      <c r="E94" s="12"/>
    </row>
    <row r="95" spans="1:5" x14ac:dyDescent="0.2">
      <c r="E95" s="12"/>
    </row>
    <row r="96" spans="1:5" x14ac:dyDescent="0.2">
      <c r="E96" s="12"/>
    </row>
    <row r="97" spans="5:5" x14ac:dyDescent="0.2">
      <c r="E97" s="12"/>
    </row>
  </sheetData>
  <sortState ref="A6:A101">
    <sortCondition ref="A6:A101"/>
  </sortState>
  <pageMargins left="0.7" right="0.7" top="0.75" bottom="0.75" header="0.3" footer="0.3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3" zoomScale="80" zoomScaleNormal="80" workbookViewId="0">
      <selection activeCell="I12" sqref="I12"/>
    </sheetView>
  </sheetViews>
  <sheetFormatPr defaultColWidth="9.109375" defaultRowHeight="12.6" x14ac:dyDescent="0.2"/>
  <cols>
    <col min="1" max="1" width="47.109375" style="5" customWidth="1"/>
    <col min="2" max="2" width="1.44140625" style="5" customWidth="1"/>
    <col min="3" max="3" width="20.44140625" style="5" customWidth="1"/>
    <col min="4" max="4" width="1.44140625" style="5" customWidth="1"/>
    <col min="5" max="5" width="21" style="5" bestFit="1" customWidth="1"/>
    <col min="6" max="6" width="1.44140625" style="5" customWidth="1"/>
    <col min="7" max="7" width="14.109375" style="5" customWidth="1"/>
    <col min="8" max="8" width="1.44140625" style="5" customWidth="1"/>
    <col min="9" max="9" width="18.33203125" style="5" customWidth="1"/>
    <col min="10" max="16384" width="9.109375" style="5"/>
  </cols>
  <sheetData>
    <row r="1" spans="1:9" x14ac:dyDescent="0.2">
      <c r="A1" s="51" t="s">
        <v>0</v>
      </c>
    </row>
    <row r="2" spans="1:9" x14ac:dyDescent="0.2">
      <c r="A2" s="51" t="s">
        <v>101</v>
      </c>
    </row>
    <row r="4" spans="1:9" ht="13.2" thickBot="1" x14ac:dyDescent="0.25">
      <c r="A4" s="1" t="s">
        <v>1</v>
      </c>
      <c r="B4" s="23"/>
      <c r="C4" s="2" t="s">
        <v>65</v>
      </c>
      <c r="D4" s="23"/>
      <c r="E4" s="27" t="s">
        <v>66</v>
      </c>
      <c r="F4" s="28"/>
      <c r="G4" s="2" t="s">
        <v>67</v>
      </c>
      <c r="H4" s="28"/>
      <c r="I4" s="27">
        <v>2015</v>
      </c>
    </row>
    <row r="6" spans="1:9" x14ac:dyDescent="0.2">
      <c r="A6" s="7" t="s">
        <v>47</v>
      </c>
      <c r="C6" s="9">
        <v>17648</v>
      </c>
      <c r="E6" s="9">
        <v>523489</v>
      </c>
      <c r="F6" s="12"/>
      <c r="G6" s="12">
        <v>0</v>
      </c>
      <c r="H6" s="12"/>
      <c r="I6" s="12">
        <v>0</v>
      </c>
    </row>
    <row r="7" spans="1:9" ht="13.2" thickBot="1" x14ac:dyDescent="0.25">
      <c r="A7" s="19" t="s">
        <v>51</v>
      </c>
      <c r="C7" s="17">
        <v>-37148</v>
      </c>
      <c r="E7" s="17">
        <v>-420084</v>
      </c>
      <c r="F7" s="12"/>
      <c r="G7" s="22">
        <v>0</v>
      </c>
      <c r="H7" s="12"/>
      <c r="I7" s="22">
        <v>0</v>
      </c>
    </row>
    <row r="8" spans="1:9" x14ac:dyDescent="0.2">
      <c r="A8" s="10" t="s">
        <v>53</v>
      </c>
      <c r="C8" s="13">
        <f>SUM(C6:C7)</f>
        <v>-19500</v>
      </c>
      <c r="E8" s="13">
        <f>SUM(E6:E7)</f>
        <v>103405</v>
      </c>
      <c r="F8" s="12"/>
      <c r="G8" s="13">
        <f>SUM(G6:G7)</f>
        <v>0</v>
      </c>
      <c r="H8" s="12"/>
      <c r="I8" s="13">
        <f>SUM(I6:I7)</f>
        <v>0</v>
      </c>
    </row>
    <row r="9" spans="1:9" x14ac:dyDescent="0.2">
      <c r="A9" s="7"/>
      <c r="C9" s="9"/>
      <c r="E9" s="12"/>
      <c r="F9" s="12"/>
      <c r="G9" s="12"/>
      <c r="H9" s="12"/>
      <c r="I9" s="12"/>
    </row>
    <row r="10" spans="1:9" x14ac:dyDescent="0.2">
      <c r="A10" s="7" t="s">
        <v>49</v>
      </c>
      <c r="C10" s="9">
        <v>-173632</v>
      </c>
      <c r="E10" s="9">
        <v>-336724</v>
      </c>
      <c r="F10" s="12"/>
      <c r="G10" s="12">
        <v>-55607</v>
      </c>
      <c r="H10" s="12"/>
      <c r="I10" s="12">
        <v>-91018</v>
      </c>
    </row>
    <row r="11" spans="1:9" x14ac:dyDescent="0.2">
      <c r="A11" s="7" t="s">
        <v>58</v>
      </c>
      <c r="C11" s="9">
        <v>0</v>
      </c>
      <c r="E11" s="9">
        <v>0</v>
      </c>
      <c r="F11" s="12"/>
      <c r="G11" s="12">
        <v>-212517</v>
      </c>
      <c r="H11" s="12"/>
      <c r="I11" s="12">
        <v>-212517</v>
      </c>
    </row>
    <row r="12" spans="1:9" ht="13.2" thickBot="1" x14ac:dyDescent="0.25">
      <c r="A12" s="19" t="s">
        <v>50</v>
      </c>
      <c r="C12" s="17">
        <v>-15716</v>
      </c>
      <c r="E12" s="17">
        <v>-54794</v>
      </c>
      <c r="F12" s="12"/>
      <c r="G12" s="22">
        <v>0</v>
      </c>
      <c r="H12" s="12"/>
      <c r="I12" s="22">
        <v>0</v>
      </c>
    </row>
    <row r="13" spans="1:9" x14ac:dyDescent="0.2">
      <c r="A13" s="32" t="s">
        <v>54</v>
      </c>
      <c r="C13" s="13">
        <f>SUM(C8:C12)</f>
        <v>-208848</v>
      </c>
      <c r="E13" s="13">
        <f>SUM(E8:E12)</f>
        <v>-288113</v>
      </c>
      <c r="F13" s="12"/>
      <c r="G13" s="13">
        <f>SUM(G8:G12)</f>
        <v>-268124</v>
      </c>
      <c r="H13" s="12"/>
      <c r="I13" s="13">
        <f>SUM(I8:I12)</f>
        <v>-303535</v>
      </c>
    </row>
    <row r="14" spans="1:9" x14ac:dyDescent="0.2">
      <c r="A14" s="7"/>
      <c r="C14" s="9"/>
      <c r="E14" s="13"/>
      <c r="F14" s="12"/>
      <c r="G14" s="12"/>
      <c r="H14" s="12"/>
      <c r="I14" s="13"/>
    </row>
    <row r="15" spans="1:9" x14ac:dyDescent="0.2">
      <c r="A15" s="7" t="s">
        <v>52</v>
      </c>
      <c r="C15" s="9">
        <v>-59680</v>
      </c>
      <c r="E15" s="9">
        <v>-152352</v>
      </c>
      <c r="F15" s="12"/>
      <c r="G15" s="12">
        <v>-7386</v>
      </c>
      <c r="H15" s="12"/>
      <c r="I15" s="12">
        <v>-13758</v>
      </c>
    </row>
    <row r="16" spans="1:9" x14ac:dyDescent="0.2">
      <c r="A16" s="7" t="s">
        <v>59</v>
      </c>
      <c r="C16" s="9">
        <v>3697</v>
      </c>
      <c r="E16" s="9">
        <v>15533</v>
      </c>
      <c r="F16" s="12"/>
      <c r="G16" s="12">
        <v>-205854</v>
      </c>
      <c r="H16" s="12"/>
      <c r="I16" s="12">
        <v>-279315</v>
      </c>
    </row>
    <row r="17" spans="1:9" ht="13.2" thickBot="1" x14ac:dyDescent="0.25">
      <c r="A17" s="19" t="s">
        <v>48</v>
      </c>
      <c r="C17" s="17">
        <v>-1832</v>
      </c>
      <c r="E17" s="17">
        <v>-6542</v>
      </c>
      <c r="F17" s="12"/>
      <c r="G17" s="22">
        <v>-5073</v>
      </c>
      <c r="H17" s="12"/>
      <c r="I17" s="22">
        <v>-5721</v>
      </c>
    </row>
    <row r="18" spans="1:9" x14ac:dyDescent="0.2">
      <c r="A18" s="29" t="s">
        <v>55</v>
      </c>
      <c r="C18" s="13">
        <f>SUM(C13:C17)</f>
        <v>-266663</v>
      </c>
      <c r="E18" s="13">
        <f>SUM(E13:E17)</f>
        <v>-431474</v>
      </c>
      <c r="F18" s="12"/>
      <c r="G18" s="13">
        <f>SUM(G13:G17)</f>
        <v>-486437</v>
      </c>
      <c r="H18" s="12"/>
      <c r="I18" s="13">
        <f>SUM(I13:I17)</f>
        <v>-602329</v>
      </c>
    </row>
    <row r="19" spans="1:9" x14ac:dyDescent="0.2">
      <c r="A19" s="7"/>
      <c r="C19" s="9"/>
      <c r="E19" s="12"/>
      <c r="F19" s="12"/>
      <c r="G19" s="12"/>
      <c r="H19" s="12"/>
      <c r="I19" s="12"/>
    </row>
    <row r="20" spans="1:9" ht="13.2" thickBot="1" x14ac:dyDescent="0.25">
      <c r="A20" s="19" t="s">
        <v>56</v>
      </c>
      <c r="C20" s="17">
        <v>0</v>
      </c>
      <c r="E20" s="22">
        <v>0</v>
      </c>
      <c r="F20" s="12"/>
      <c r="G20" s="22">
        <v>0</v>
      </c>
      <c r="H20" s="12"/>
      <c r="I20" s="22">
        <v>108432</v>
      </c>
    </row>
    <row r="21" spans="1:9" x14ac:dyDescent="0.2">
      <c r="A21" s="32" t="s">
        <v>57</v>
      </c>
      <c r="C21" s="13">
        <f>SUM(C18:C20)</f>
        <v>-266663</v>
      </c>
      <c r="E21" s="13">
        <f>SUM(E18:E20)</f>
        <v>-431474</v>
      </c>
      <c r="F21" s="12"/>
      <c r="G21" s="13">
        <f>SUM(G18:G20)</f>
        <v>-486437</v>
      </c>
      <c r="H21" s="12"/>
      <c r="I21" s="13">
        <f>SUM(I18:I20)</f>
        <v>-493897</v>
      </c>
    </row>
    <row r="22" spans="1:9" x14ac:dyDescent="0.2">
      <c r="A22" s="32"/>
      <c r="E22" s="13"/>
      <c r="F22" s="12"/>
      <c r="G22" s="12"/>
      <c r="H22" s="12"/>
      <c r="I22" s="13"/>
    </row>
    <row r="23" spans="1:9" x14ac:dyDescent="0.2">
      <c r="A23" s="32" t="s">
        <v>99</v>
      </c>
      <c r="C23" s="13">
        <v>0</v>
      </c>
      <c r="E23" s="13">
        <v>0</v>
      </c>
      <c r="F23" s="12"/>
      <c r="G23" s="13">
        <v>0</v>
      </c>
      <c r="H23" s="12"/>
      <c r="I23" s="13">
        <v>0</v>
      </c>
    </row>
    <row r="24" spans="1:9" x14ac:dyDescent="0.2">
      <c r="A24" s="32"/>
      <c r="E24" s="13"/>
      <c r="F24" s="12"/>
      <c r="G24" s="12"/>
      <c r="H24" s="12"/>
      <c r="I24" s="13"/>
    </row>
    <row r="25" spans="1:9" s="14" customFormat="1" x14ac:dyDescent="0.2">
      <c r="A25" s="53" t="s">
        <v>100</v>
      </c>
      <c r="C25" s="15">
        <f>C21+C23</f>
        <v>-266663</v>
      </c>
      <c r="D25" s="54"/>
      <c r="E25" s="15">
        <f>E21+E23</f>
        <v>-431474</v>
      </c>
      <c r="F25" s="54"/>
      <c r="G25" s="15">
        <f>G21+G23</f>
        <v>-486437</v>
      </c>
      <c r="H25" s="54"/>
      <c r="I25" s="15">
        <f>I21+I23</f>
        <v>-493897</v>
      </c>
    </row>
    <row r="26" spans="1:9" s="14" customFormat="1" x14ac:dyDescent="0.2">
      <c r="A26" s="52"/>
    </row>
    <row r="27" spans="1:9" x14ac:dyDescent="0.2">
      <c r="A27" s="7" t="s">
        <v>68</v>
      </c>
      <c r="C27" s="12">
        <v>202951</v>
      </c>
      <c r="D27" s="12"/>
      <c r="E27" s="12">
        <v>202951</v>
      </c>
      <c r="F27" s="12"/>
      <c r="G27" s="12">
        <v>202951</v>
      </c>
      <c r="H27" s="12"/>
      <c r="I27" s="12">
        <v>202951</v>
      </c>
    </row>
    <row r="28" spans="1:9" x14ac:dyDescent="0.2">
      <c r="A28" s="7"/>
    </row>
    <row r="29" spans="1:9" x14ac:dyDescent="0.2">
      <c r="A29" s="7" t="s">
        <v>69</v>
      </c>
      <c r="C29" s="36">
        <f>C21/C27</f>
        <v>-1.3139279924710892</v>
      </c>
      <c r="D29" s="36"/>
      <c r="E29" s="36">
        <f>E21/E27</f>
        <v>-2.1260008573498035</v>
      </c>
      <c r="F29" s="36"/>
      <c r="G29" s="36">
        <f>G21/G27</f>
        <v>-2.3968199220501498</v>
      </c>
      <c r="H29" s="36"/>
      <c r="I29" s="36">
        <f>I21/I27</f>
        <v>-2.4335775630570926</v>
      </c>
    </row>
    <row r="31" spans="1:9" x14ac:dyDescent="0.2">
      <c r="A31" s="72" t="s">
        <v>72</v>
      </c>
      <c r="B31" s="73"/>
      <c r="C31" s="81" t="s">
        <v>73</v>
      </c>
      <c r="D31" s="81"/>
      <c r="E31" s="81"/>
      <c r="F31" s="39"/>
      <c r="G31" s="81"/>
      <c r="H31" s="81"/>
      <c r="I31" s="81"/>
    </row>
    <row r="32" spans="1:9" x14ac:dyDescent="0.2">
      <c r="A32" s="73"/>
      <c r="B32" s="73"/>
      <c r="C32" s="80" t="s">
        <v>74</v>
      </c>
      <c r="D32" s="80"/>
      <c r="E32" s="80"/>
      <c r="F32" s="39"/>
      <c r="G32" s="79" t="s">
        <v>75</v>
      </c>
      <c r="H32" s="79"/>
      <c r="I32" s="79"/>
    </row>
    <row r="33" spans="1:9" x14ac:dyDescent="0.2">
      <c r="A33" s="73"/>
      <c r="B33" s="73"/>
      <c r="C33" s="75"/>
      <c r="D33" s="75"/>
      <c r="E33" s="75"/>
      <c r="F33" s="39"/>
      <c r="G33" s="78"/>
      <c r="H33" s="78"/>
      <c r="I33" s="78"/>
    </row>
    <row r="34" spans="1:9" x14ac:dyDescent="0.2">
      <c r="A34" s="72" t="s">
        <v>76</v>
      </c>
      <c r="B34" s="73"/>
      <c r="C34" s="81" t="s">
        <v>77</v>
      </c>
      <c r="D34" s="81"/>
      <c r="E34" s="81"/>
      <c r="F34" s="39"/>
      <c r="G34" s="81"/>
      <c r="H34" s="81"/>
      <c r="I34" s="81"/>
    </row>
    <row r="35" spans="1:9" x14ac:dyDescent="0.2">
      <c r="A35" s="73"/>
      <c r="B35" s="73"/>
      <c r="C35" s="79" t="s">
        <v>74</v>
      </c>
      <c r="D35" s="79"/>
      <c r="E35" s="79"/>
      <c r="F35" s="39"/>
      <c r="G35" s="80" t="s">
        <v>75</v>
      </c>
      <c r="H35" s="80"/>
      <c r="I35" s="80"/>
    </row>
    <row r="36" spans="1:9" x14ac:dyDescent="0.2">
      <c r="A36" s="66"/>
      <c r="B36" s="67"/>
      <c r="C36" s="67"/>
      <c r="D36" s="68"/>
      <c r="E36" s="68"/>
      <c r="F36" s="39"/>
      <c r="G36" s="69"/>
    </row>
    <row r="37" spans="1:9" x14ac:dyDescent="0.2">
      <c r="A37" s="63"/>
      <c r="B37" s="64"/>
      <c r="C37" s="64"/>
      <c r="D37" s="65"/>
      <c r="E37" s="65"/>
      <c r="F37" s="39"/>
      <c r="G37" s="39"/>
    </row>
    <row r="38" spans="1:9" x14ac:dyDescent="0.2">
      <c r="A38" s="66"/>
      <c r="B38" s="67"/>
      <c r="C38" s="67"/>
      <c r="D38" s="68"/>
      <c r="E38" s="68"/>
      <c r="F38" s="39"/>
      <c r="G38" s="69"/>
    </row>
    <row r="39" spans="1:9" x14ac:dyDescent="0.2">
      <c r="A39" s="63"/>
      <c r="B39" s="64"/>
      <c r="C39" s="64"/>
      <c r="D39" s="65"/>
      <c r="E39" s="65"/>
      <c r="F39" s="39"/>
      <c r="G39" s="39"/>
    </row>
    <row r="40" spans="1:9" x14ac:dyDescent="0.2">
      <c r="A40" s="66"/>
      <c r="B40" s="67"/>
      <c r="C40" s="67"/>
      <c r="D40" s="68"/>
      <c r="E40" s="68"/>
      <c r="F40" s="39"/>
      <c r="G40" s="39"/>
    </row>
    <row r="41" spans="1:9" x14ac:dyDescent="0.2">
      <c r="A41" s="63"/>
      <c r="B41" s="64"/>
      <c r="C41" s="64"/>
      <c r="D41" s="65"/>
      <c r="E41" s="65"/>
      <c r="F41" s="39"/>
      <c r="G41" s="39"/>
    </row>
    <row r="42" spans="1:9" x14ac:dyDescent="0.2">
      <c r="A42" s="66"/>
      <c r="B42" s="67"/>
      <c r="C42" s="67"/>
      <c r="D42" s="68"/>
      <c r="E42" s="68"/>
      <c r="F42" s="39"/>
      <c r="G42" s="39"/>
    </row>
    <row r="43" spans="1:9" x14ac:dyDescent="0.2">
      <c r="A43" s="63"/>
      <c r="B43" s="64"/>
      <c r="C43" s="64"/>
      <c r="D43" s="65"/>
      <c r="E43" s="65"/>
      <c r="F43" s="39"/>
      <c r="G43" s="39"/>
    </row>
    <row r="44" spans="1:9" x14ac:dyDescent="0.2">
      <c r="A44" s="66"/>
      <c r="B44" s="67"/>
      <c r="C44" s="67"/>
      <c r="D44" s="68"/>
      <c r="E44" s="68"/>
      <c r="F44" s="39"/>
      <c r="G44" s="39"/>
    </row>
    <row r="45" spans="1:9" x14ac:dyDescent="0.2">
      <c r="A45" s="66"/>
      <c r="B45" s="67"/>
      <c r="C45" s="67"/>
      <c r="D45" s="68"/>
      <c r="E45" s="68"/>
      <c r="F45" s="39"/>
      <c r="G45" s="39"/>
    </row>
  </sheetData>
  <sortState ref="A4:A21">
    <sortCondition ref="A4:A21"/>
  </sortState>
  <mergeCells count="8">
    <mergeCell ref="C35:E35"/>
    <mergeCell ref="G35:I35"/>
    <mergeCell ref="C31:E31"/>
    <mergeCell ref="G31:I31"/>
    <mergeCell ref="C32:E32"/>
    <mergeCell ref="G32:I32"/>
    <mergeCell ref="C34:E34"/>
    <mergeCell ref="G34:I34"/>
  </mergeCells>
  <pageMargins left="0.7" right="0.7" top="0.75" bottom="0.75" header="0.3" footer="0.3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80" zoomScaleNormal="80" workbookViewId="0">
      <selection activeCell="A22" sqref="A22"/>
    </sheetView>
  </sheetViews>
  <sheetFormatPr defaultColWidth="9.109375" defaultRowHeight="12.6" x14ac:dyDescent="0.2"/>
  <cols>
    <col min="1" max="1" width="41.109375" style="5" customWidth="1"/>
    <col min="2" max="2" width="0.6640625" style="5" customWidth="1"/>
    <col min="3" max="3" width="17.6640625" style="5" customWidth="1"/>
    <col min="4" max="4" width="0.6640625" style="5" customWidth="1"/>
    <col min="5" max="5" width="16.88671875" style="5" customWidth="1"/>
    <col min="6" max="6" width="0.6640625" style="5" customWidth="1"/>
    <col min="7" max="7" width="18" style="5" customWidth="1"/>
    <col min="8" max="8" width="0.6640625" style="5" customWidth="1"/>
    <col min="9" max="9" width="16" style="5" customWidth="1"/>
    <col min="10" max="16384" width="9.109375" style="5"/>
  </cols>
  <sheetData>
    <row r="1" spans="1:10" x14ac:dyDescent="0.2">
      <c r="A1" s="51" t="s">
        <v>0</v>
      </c>
    </row>
    <row r="2" spans="1:10" x14ac:dyDescent="0.2">
      <c r="A2" s="51" t="s">
        <v>98</v>
      </c>
    </row>
    <row r="3" spans="1:10" x14ac:dyDescent="0.2">
      <c r="A3" s="51"/>
    </row>
    <row r="4" spans="1:10" ht="25.8" thickBot="1" x14ac:dyDescent="0.25">
      <c r="A4" s="1" t="s">
        <v>1</v>
      </c>
      <c r="B4" s="30"/>
      <c r="C4" s="76" t="s">
        <v>60</v>
      </c>
      <c r="D4" s="31"/>
      <c r="E4" s="76" t="s">
        <v>61</v>
      </c>
      <c r="F4" s="31"/>
      <c r="G4" s="77" t="s">
        <v>23</v>
      </c>
      <c r="H4" s="31"/>
      <c r="I4" s="76" t="s">
        <v>33</v>
      </c>
      <c r="J4" s="30"/>
    </row>
    <row r="6" spans="1:10" ht="13.2" thickBot="1" x14ac:dyDescent="0.25">
      <c r="A6" s="33" t="s">
        <v>62</v>
      </c>
      <c r="B6" s="29"/>
      <c r="C6" s="34">
        <v>184501</v>
      </c>
      <c r="D6" s="13"/>
      <c r="E6" s="34">
        <v>0</v>
      </c>
      <c r="F6" s="13"/>
      <c r="G6" s="34">
        <v>-132758</v>
      </c>
      <c r="H6" s="13"/>
      <c r="I6" s="34">
        <f>SUM(C6:G6)</f>
        <v>51743</v>
      </c>
    </row>
    <row r="7" spans="1:10" x14ac:dyDescent="0.2">
      <c r="A7" s="5" t="s">
        <v>63</v>
      </c>
      <c r="C7" s="12">
        <v>18450</v>
      </c>
      <c r="D7" s="12"/>
      <c r="E7" s="12">
        <v>258300</v>
      </c>
      <c r="F7" s="12"/>
      <c r="G7" s="12">
        <v>0</v>
      </c>
      <c r="H7" s="12"/>
      <c r="I7" s="12">
        <f>SUM(C7:G7)</f>
        <v>276750</v>
      </c>
    </row>
    <row r="8" spans="1:10" ht="13.2" thickBot="1" x14ac:dyDescent="0.25">
      <c r="A8" s="18" t="s">
        <v>57</v>
      </c>
      <c r="C8" s="22">
        <v>0</v>
      </c>
      <c r="D8" s="12"/>
      <c r="E8" s="22">
        <v>0</v>
      </c>
      <c r="F8" s="12"/>
      <c r="G8" s="22">
        <f>PL!I21</f>
        <v>-493897</v>
      </c>
      <c r="H8" s="12"/>
      <c r="I8" s="22">
        <f>SUM(C8:G8)</f>
        <v>-493897</v>
      </c>
    </row>
    <row r="9" spans="1:10" x14ac:dyDescent="0.2">
      <c r="A9" s="29" t="s">
        <v>64</v>
      </c>
      <c r="C9" s="13">
        <f>SUM(C6:C8)</f>
        <v>202951</v>
      </c>
      <c r="D9" s="12"/>
      <c r="E9" s="13">
        <f>SUM(E6:E8)</f>
        <v>258300</v>
      </c>
      <c r="F9" s="12"/>
      <c r="G9" s="13">
        <f>SUM(G6:G8)</f>
        <v>-626655</v>
      </c>
      <c r="H9" s="12"/>
      <c r="I9" s="13">
        <f>SUM(I6:I8)</f>
        <v>-165404</v>
      </c>
    </row>
    <row r="10" spans="1:10" x14ac:dyDescent="0.2">
      <c r="C10" s="12"/>
      <c r="D10" s="12"/>
      <c r="E10" s="12"/>
      <c r="F10" s="12"/>
      <c r="G10" s="12"/>
      <c r="H10" s="12"/>
      <c r="I10" s="12"/>
    </row>
    <row r="11" spans="1:10" ht="13.2" thickBot="1" x14ac:dyDescent="0.25">
      <c r="A11" s="18" t="s">
        <v>57</v>
      </c>
      <c r="C11" s="22">
        <v>0</v>
      </c>
      <c r="D11" s="12"/>
      <c r="E11" s="22">
        <v>0</v>
      </c>
      <c r="F11" s="12"/>
      <c r="G11" s="22">
        <f>PL!E21</f>
        <v>-431474</v>
      </c>
      <c r="H11" s="12"/>
      <c r="I11" s="22">
        <f>SUM(C11:G11)</f>
        <v>-431474</v>
      </c>
    </row>
    <row r="12" spans="1:10" x14ac:dyDescent="0.2">
      <c r="A12" s="29" t="s">
        <v>2</v>
      </c>
      <c r="C12" s="13">
        <f>SUM(C9:C11)</f>
        <v>202951</v>
      </c>
      <c r="D12" s="12"/>
      <c r="E12" s="13">
        <f>SUM(E9:E11)</f>
        <v>258300</v>
      </c>
      <c r="F12" s="12"/>
      <c r="G12" s="13">
        <f>SUM(G9:G11)</f>
        <v>-1058129</v>
      </c>
      <c r="H12" s="12"/>
      <c r="I12" s="13">
        <f>SUM(I9:I11)</f>
        <v>-596878</v>
      </c>
    </row>
    <row r="13" spans="1:10" x14ac:dyDescent="0.2">
      <c r="C13" s="12"/>
      <c r="D13" s="12"/>
      <c r="E13" s="12"/>
      <c r="F13" s="12"/>
      <c r="G13" s="12"/>
      <c r="H13" s="12"/>
      <c r="I13" s="35">
        <f>I12-BS!C34</f>
        <v>0</v>
      </c>
    </row>
    <row r="14" spans="1:10" x14ac:dyDescent="0.2">
      <c r="C14" s="12"/>
      <c r="D14" s="12"/>
      <c r="E14" s="12"/>
      <c r="F14" s="12"/>
      <c r="G14" s="12"/>
      <c r="H14" s="12"/>
      <c r="I14" s="35">
        <f>I9-BS!E34</f>
        <v>0</v>
      </c>
    </row>
    <row r="15" spans="1:10" x14ac:dyDescent="0.2">
      <c r="A15" s="72" t="s">
        <v>72</v>
      </c>
      <c r="B15" s="73"/>
      <c r="C15" s="81" t="s">
        <v>73</v>
      </c>
      <c r="D15" s="81"/>
      <c r="E15" s="81"/>
      <c r="F15" s="39"/>
      <c r="G15" s="81"/>
      <c r="H15" s="81"/>
      <c r="I15" s="81"/>
    </row>
    <row r="16" spans="1:10" x14ac:dyDescent="0.2">
      <c r="A16" s="73"/>
      <c r="B16" s="73"/>
      <c r="C16" s="80" t="s">
        <v>74</v>
      </c>
      <c r="D16" s="80"/>
      <c r="E16" s="80"/>
      <c r="F16" s="39"/>
      <c r="G16" s="79" t="s">
        <v>75</v>
      </c>
      <c r="H16" s="79"/>
      <c r="I16" s="79"/>
    </row>
    <row r="17" spans="1:9" x14ac:dyDescent="0.2">
      <c r="A17" s="73"/>
      <c r="B17" s="73"/>
      <c r="C17" s="75"/>
      <c r="D17" s="75"/>
      <c r="E17" s="75"/>
      <c r="F17" s="39"/>
      <c r="G17" s="78"/>
      <c r="H17" s="78"/>
      <c r="I17" s="78"/>
    </row>
    <row r="18" spans="1:9" x14ac:dyDescent="0.2">
      <c r="A18" s="72" t="s">
        <v>76</v>
      </c>
      <c r="B18" s="73"/>
      <c r="C18" s="81" t="s">
        <v>77</v>
      </c>
      <c r="D18" s="81"/>
      <c r="E18" s="81"/>
      <c r="F18" s="39"/>
      <c r="G18" s="81"/>
      <c r="H18" s="81"/>
      <c r="I18" s="81"/>
    </row>
    <row r="19" spans="1:9" x14ac:dyDescent="0.2">
      <c r="A19" s="73"/>
      <c r="B19" s="73"/>
      <c r="C19" s="79" t="s">
        <v>74</v>
      </c>
      <c r="D19" s="79"/>
      <c r="E19" s="79"/>
      <c r="F19" s="39"/>
      <c r="G19" s="80" t="s">
        <v>75</v>
      </c>
      <c r="H19" s="80"/>
      <c r="I19" s="80"/>
    </row>
  </sheetData>
  <mergeCells count="8">
    <mergeCell ref="C19:E19"/>
    <mergeCell ref="G19:I19"/>
    <mergeCell ref="C15:E15"/>
    <mergeCell ref="G15:I15"/>
    <mergeCell ref="C16:E16"/>
    <mergeCell ref="G16:I16"/>
    <mergeCell ref="C18:E18"/>
    <mergeCell ref="G18:I18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A16" zoomScale="80" zoomScaleNormal="80" workbookViewId="0">
      <selection activeCell="A41" sqref="A41"/>
    </sheetView>
  </sheetViews>
  <sheetFormatPr defaultColWidth="9.109375" defaultRowHeight="12" customHeight="1" x14ac:dyDescent="0.2"/>
  <cols>
    <col min="1" max="1" width="80.88671875" style="39" customWidth="1"/>
    <col min="2" max="2" width="1.44140625" style="39" customWidth="1"/>
    <col min="3" max="3" width="18.33203125" style="39" customWidth="1"/>
    <col min="4" max="4" width="1.44140625" style="39" customWidth="1"/>
    <col min="5" max="5" width="14.33203125" style="50" customWidth="1"/>
    <col min="6" max="6" width="1.5546875" style="39" customWidth="1"/>
    <col min="7" max="7" width="14.33203125" style="39" customWidth="1"/>
    <col min="8" max="8" width="1.109375" style="39" customWidth="1"/>
    <col min="9" max="9" width="14.5546875" style="39" bestFit="1" customWidth="1"/>
    <col min="10" max="10" width="2.88671875" style="39" customWidth="1"/>
    <col min="11" max="16384" width="9.109375" style="39"/>
  </cols>
  <sheetData>
    <row r="1" spans="1:9" ht="12" customHeight="1" x14ac:dyDescent="0.2">
      <c r="A1" s="51" t="s">
        <v>0</v>
      </c>
    </row>
    <row r="2" spans="1:9" ht="12" customHeight="1" x14ac:dyDescent="0.2">
      <c r="A2" s="51" t="s">
        <v>97</v>
      </c>
    </row>
    <row r="6" spans="1:9" ht="12" customHeight="1" thickBot="1" x14ac:dyDescent="0.25">
      <c r="A6" s="1" t="s">
        <v>1</v>
      </c>
      <c r="B6" s="38"/>
      <c r="C6" s="55" t="s">
        <v>65</v>
      </c>
      <c r="D6" s="38"/>
      <c r="E6" s="55">
        <v>2016</v>
      </c>
      <c r="G6" s="55" t="s">
        <v>67</v>
      </c>
      <c r="I6" s="56">
        <v>2015</v>
      </c>
    </row>
    <row r="7" spans="1:9" ht="12" customHeight="1" x14ac:dyDescent="0.2">
      <c r="A7" s="37"/>
      <c r="B7" s="37"/>
      <c r="C7" s="37"/>
      <c r="D7" s="37"/>
      <c r="E7" s="40"/>
    </row>
    <row r="8" spans="1:9" ht="12" customHeight="1" x14ac:dyDescent="0.2">
      <c r="A8" s="37" t="s">
        <v>78</v>
      </c>
      <c r="B8" s="41"/>
      <c r="C8" s="41"/>
      <c r="D8" s="41"/>
      <c r="E8" s="42"/>
    </row>
    <row r="9" spans="1:9" ht="12" customHeight="1" x14ac:dyDescent="0.2">
      <c r="A9" s="43" t="s">
        <v>79</v>
      </c>
      <c r="B9" s="44"/>
      <c r="C9" s="45">
        <v>47400</v>
      </c>
      <c r="D9" s="44"/>
      <c r="E9" s="45">
        <v>507542</v>
      </c>
      <c r="G9" s="50">
        <v>0</v>
      </c>
      <c r="I9" s="50">
        <v>0</v>
      </c>
    </row>
    <row r="10" spans="1:9" ht="12" customHeight="1" x14ac:dyDescent="0.2">
      <c r="A10" s="43" t="s">
        <v>80</v>
      </c>
      <c r="B10" s="44"/>
      <c r="C10" s="45">
        <v>13000</v>
      </c>
      <c r="D10" s="44"/>
      <c r="E10" s="45">
        <v>61207</v>
      </c>
      <c r="G10" s="50">
        <v>7540</v>
      </c>
      <c r="I10" s="50">
        <v>0</v>
      </c>
    </row>
    <row r="11" spans="1:9" ht="12" customHeight="1" x14ac:dyDescent="0.2">
      <c r="A11" s="43" t="s">
        <v>81</v>
      </c>
      <c r="B11" s="44"/>
      <c r="C11" s="45">
        <v>-337453</v>
      </c>
      <c r="D11" s="44"/>
      <c r="E11" s="45">
        <v>-747694</v>
      </c>
      <c r="G11" s="50">
        <v>-104826</v>
      </c>
      <c r="I11" s="50">
        <v>-4971</v>
      </c>
    </row>
    <row r="12" spans="1:9" ht="12" customHeight="1" x14ac:dyDescent="0.2">
      <c r="A12" s="43" t="s">
        <v>6</v>
      </c>
      <c r="B12" s="44"/>
      <c r="C12" s="45">
        <v>-449</v>
      </c>
      <c r="D12" s="44"/>
      <c r="E12" s="45">
        <v>-22977</v>
      </c>
      <c r="G12" s="50">
        <v>-28052</v>
      </c>
      <c r="I12" s="50">
        <v>0</v>
      </c>
    </row>
    <row r="13" spans="1:9" ht="12" customHeight="1" x14ac:dyDescent="0.2">
      <c r="A13" s="43" t="s">
        <v>82</v>
      </c>
      <c r="B13" s="44"/>
      <c r="C13" s="45">
        <v>-71569</v>
      </c>
      <c r="D13" s="44"/>
      <c r="E13" s="45">
        <v>-254444</v>
      </c>
      <c r="G13" s="50">
        <v>-50404</v>
      </c>
      <c r="I13" s="50">
        <v>-60609</v>
      </c>
    </row>
    <row r="14" spans="1:9" ht="12" customHeight="1" x14ac:dyDescent="0.2">
      <c r="A14" s="43" t="s">
        <v>83</v>
      </c>
      <c r="B14" s="44"/>
      <c r="C14" s="45">
        <v>-5330</v>
      </c>
      <c r="D14" s="44"/>
      <c r="E14" s="45">
        <v>-14347</v>
      </c>
      <c r="G14" s="50">
        <v>0</v>
      </c>
      <c r="I14" s="50">
        <v>0</v>
      </c>
    </row>
    <row r="15" spans="1:9" ht="12" customHeight="1" x14ac:dyDescent="0.2">
      <c r="A15" s="43" t="s">
        <v>84</v>
      </c>
      <c r="B15" s="44"/>
      <c r="C15" s="45">
        <v>0</v>
      </c>
      <c r="D15" s="44"/>
      <c r="E15" s="45">
        <v>-38</v>
      </c>
      <c r="G15" s="50">
        <v>0</v>
      </c>
      <c r="I15" s="50">
        <v>0</v>
      </c>
    </row>
    <row r="16" spans="1:9" ht="12" customHeight="1" x14ac:dyDescent="0.2">
      <c r="A16" s="43" t="s">
        <v>85</v>
      </c>
      <c r="B16" s="44"/>
      <c r="C16" s="45">
        <v>-47810</v>
      </c>
      <c r="D16" s="44"/>
      <c r="E16" s="45">
        <v>-195893</v>
      </c>
      <c r="G16" s="50">
        <v>-20229</v>
      </c>
      <c r="I16" s="50">
        <v>-26036</v>
      </c>
    </row>
    <row r="17" spans="1:9" ht="12" customHeight="1" thickBot="1" x14ac:dyDescent="0.25">
      <c r="A17" s="57" t="s">
        <v>86</v>
      </c>
      <c r="B17" s="44"/>
      <c r="C17" s="58">
        <v>-18844</v>
      </c>
      <c r="D17" s="44"/>
      <c r="E17" s="58">
        <v>-138779</v>
      </c>
      <c r="F17" s="50"/>
      <c r="G17" s="59">
        <v>-25789</v>
      </c>
      <c r="H17" s="50"/>
      <c r="I17" s="59">
        <v>0</v>
      </c>
    </row>
    <row r="18" spans="1:9" ht="12" customHeight="1" x14ac:dyDescent="0.2">
      <c r="A18" s="46" t="s">
        <v>87</v>
      </c>
      <c r="B18" s="41"/>
      <c r="C18" s="42">
        <f>SUM(C9:C17)</f>
        <v>-421055</v>
      </c>
      <c r="D18" s="41"/>
      <c r="E18" s="42">
        <f>SUM(E9:E17)</f>
        <v>-805423</v>
      </c>
      <c r="G18" s="42">
        <f>SUM(G9:G17)</f>
        <v>-221760</v>
      </c>
      <c r="I18" s="42">
        <f>SUM(I9:I17)</f>
        <v>-91616</v>
      </c>
    </row>
    <row r="19" spans="1:9" ht="12" customHeight="1" x14ac:dyDescent="0.2">
      <c r="A19" s="46"/>
      <c r="B19" s="41"/>
      <c r="C19" s="42"/>
      <c r="D19" s="41"/>
      <c r="E19" s="42"/>
      <c r="G19" s="50"/>
      <c r="I19" s="50"/>
    </row>
    <row r="20" spans="1:9" ht="12" customHeight="1" x14ac:dyDescent="0.2">
      <c r="A20" s="37" t="s">
        <v>88</v>
      </c>
      <c r="B20" s="37"/>
      <c r="C20" s="37"/>
      <c r="D20" s="37"/>
      <c r="E20" s="40"/>
      <c r="G20" s="50"/>
      <c r="I20" s="50"/>
    </row>
    <row r="21" spans="1:9" ht="12" customHeight="1" x14ac:dyDescent="0.2">
      <c r="A21" s="43" t="s">
        <v>89</v>
      </c>
      <c r="B21" s="44"/>
      <c r="C21" s="45">
        <v>0</v>
      </c>
      <c r="D21" s="44"/>
      <c r="E21" s="45">
        <v>91</v>
      </c>
      <c r="G21" s="50">
        <v>0</v>
      </c>
      <c r="I21" s="50">
        <v>0</v>
      </c>
    </row>
    <row r="22" spans="1:9" ht="12" customHeight="1" x14ac:dyDescent="0.2">
      <c r="A22" s="47" t="s">
        <v>90</v>
      </c>
      <c r="B22" s="44"/>
      <c r="C22" s="45">
        <v>105000</v>
      </c>
      <c r="D22" s="44"/>
      <c r="E22" s="45">
        <v>105000</v>
      </c>
      <c r="G22" s="50">
        <v>3780</v>
      </c>
      <c r="I22" s="50">
        <v>3780</v>
      </c>
    </row>
    <row r="23" spans="1:9" ht="12" customHeight="1" x14ac:dyDescent="0.2">
      <c r="A23" s="43" t="s">
        <v>91</v>
      </c>
      <c r="B23" s="44"/>
      <c r="C23" s="45">
        <v>-2261</v>
      </c>
      <c r="D23" s="44"/>
      <c r="E23" s="45">
        <v>-3599</v>
      </c>
      <c r="G23" s="50">
        <v>-58932</v>
      </c>
      <c r="I23" s="50">
        <v>-286012</v>
      </c>
    </row>
    <row r="24" spans="1:9" ht="12" customHeight="1" x14ac:dyDescent="0.2">
      <c r="A24" s="43" t="s">
        <v>104</v>
      </c>
      <c r="B24" s="44"/>
      <c r="C24" s="45">
        <v>0</v>
      </c>
      <c r="D24" s="44"/>
      <c r="E24" s="45">
        <v>0</v>
      </c>
      <c r="G24" s="50">
        <v>0</v>
      </c>
      <c r="I24" s="45">
        <v>-217712</v>
      </c>
    </row>
    <row r="25" spans="1:9" ht="12" customHeight="1" x14ac:dyDescent="0.2">
      <c r="A25" s="43" t="s">
        <v>105</v>
      </c>
      <c r="B25" s="44"/>
      <c r="C25" s="45">
        <v>0</v>
      </c>
      <c r="D25" s="44"/>
      <c r="E25" s="45">
        <v>0</v>
      </c>
      <c r="G25" s="50">
        <v>0</v>
      </c>
      <c r="I25" s="45">
        <v>-178548</v>
      </c>
    </row>
    <row r="26" spans="1:9" ht="12" customHeight="1" thickBot="1" x14ac:dyDescent="0.25">
      <c r="A26" s="57" t="s">
        <v>86</v>
      </c>
      <c r="B26" s="44"/>
      <c r="C26" s="58">
        <v>-42341</v>
      </c>
      <c r="D26" s="44"/>
      <c r="E26" s="58">
        <v>-105724</v>
      </c>
      <c r="G26" s="58">
        <v>-259014</v>
      </c>
      <c r="I26" s="59">
        <v>0</v>
      </c>
    </row>
    <row r="27" spans="1:9" ht="12" customHeight="1" x14ac:dyDescent="0.2">
      <c r="A27" s="46" t="s">
        <v>92</v>
      </c>
      <c r="B27" s="41"/>
      <c r="C27" s="42">
        <f>SUM(C21:C26)</f>
        <v>60398</v>
      </c>
      <c r="D27" s="41"/>
      <c r="E27" s="42">
        <f>SUM(E21:E26)</f>
        <v>-4232</v>
      </c>
      <c r="G27" s="42">
        <f>SUM(G21:G26)</f>
        <v>-314166</v>
      </c>
      <c r="I27" s="42">
        <f>SUM(I21:I26)</f>
        <v>-678492</v>
      </c>
    </row>
    <row r="28" spans="1:9" ht="12" customHeight="1" x14ac:dyDescent="0.2">
      <c r="A28" s="46"/>
      <c r="B28" s="41"/>
      <c r="C28" s="42"/>
      <c r="D28" s="41"/>
      <c r="E28" s="42"/>
      <c r="G28" s="50"/>
      <c r="I28" s="50"/>
    </row>
    <row r="29" spans="1:9" ht="12" customHeight="1" x14ac:dyDescent="0.2">
      <c r="A29" s="37" t="s">
        <v>103</v>
      </c>
      <c r="B29" s="37"/>
      <c r="C29" s="37"/>
      <c r="D29" s="37"/>
      <c r="E29" s="40"/>
      <c r="G29" s="50"/>
      <c r="I29" s="50"/>
    </row>
    <row r="30" spans="1:9" ht="12" customHeight="1" x14ac:dyDescent="0.2">
      <c r="A30" s="43" t="s">
        <v>63</v>
      </c>
      <c r="B30" s="37"/>
      <c r="C30" s="45">
        <v>0</v>
      </c>
      <c r="D30" s="45"/>
      <c r="E30" s="45">
        <v>0</v>
      </c>
      <c r="F30" s="45"/>
      <c r="G30" s="45">
        <v>0</v>
      </c>
      <c r="H30" s="45"/>
      <c r="I30" s="45">
        <v>276750</v>
      </c>
    </row>
    <row r="31" spans="1:9" ht="12" customHeight="1" x14ac:dyDescent="0.2">
      <c r="A31" s="43" t="s">
        <v>93</v>
      </c>
      <c r="B31" s="44"/>
      <c r="C31" s="45">
        <v>359921</v>
      </c>
      <c r="D31" s="45"/>
      <c r="E31" s="45">
        <v>811918</v>
      </c>
      <c r="F31" s="45"/>
      <c r="G31" s="45">
        <v>614387</v>
      </c>
      <c r="H31" s="45"/>
      <c r="I31" s="45">
        <v>682247</v>
      </c>
    </row>
    <row r="32" spans="1:9" ht="12" customHeight="1" thickBot="1" x14ac:dyDescent="0.25">
      <c r="A32" s="57" t="s">
        <v>94</v>
      </c>
      <c r="B32" s="44"/>
      <c r="C32" s="58">
        <v>0</v>
      </c>
      <c r="D32" s="45"/>
      <c r="E32" s="58">
        <v>-3011</v>
      </c>
      <c r="F32" s="45"/>
      <c r="G32" s="58">
        <v>-107663</v>
      </c>
      <c r="H32" s="45"/>
      <c r="I32" s="58">
        <v>-187719</v>
      </c>
    </row>
    <row r="33" spans="1:9" ht="12" customHeight="1" x14ac:dyDescent="0.2">
      <c r="A33" s="46" t="s">
        <v>95</v>
      </c>
      <c r="B33" s="41"/>
      <c r="C33" s="42">
        <f>SUM(C30:C32)</f>
        <v>359921</v>
      </c>
      <c r="D33" s="41"/>
      <c r="E33" s="42">
        <f>SUM(E30:E32)</f>
        <v>808907</v>
      </c>
      <c r="G33" s="42">
        <f>SUM(G30:G32)</f>
        <v>506724</v>
      </c>
      <c r="I33" s="42">
        <f>SUM(I30:I32)</f>
        <v>771278</v>
      </c>
    </row>
    <row r="34" spans="1:9" ht="12" customHeight="1" x14ac:dyDescent="0.2">
      <c r="A34" s="46" t="s">
        <v>96</v>
      </c>
      <c r="B34" s="41"/>
      <c r="C34" s="42">
        <f>C33+C27+C18</f>
        <v>-736</v>
      </c>
      <c r="D34" s="41"/>
      <c r="E34" s="42">
        <f>E33+E27+E18</f>
        <v>-748</v>
      </c>
      <c r="G34" s="42">
        <f>G33+G27+G18</f>
        <v>-29202</v>
      </c>
      <c r="I34" s="42">
        <f>I33+I27+I18</f>
        <v>1170</v>
      </c>
    </row>
    <row r="35" spans="1:9" ht="12" customHeight="1" x14ac:dyDescent="0.2">
      <c r="A35" s="46"/>
      <c r="B35" s="41"/>
      <c r="C35" s="42"/>
      <c r="D35" s="41"/>
      <c r="E35" s="42"/>
      <c r="G35" s="50"/>
      <c r="I35" s="50"/>
    </row>
    <row r="36" spans="1:9" ht="12" customHeight="1" x14ac:dyDescent="0.2">
      <c r="A36" s="47" t="s">
        <v>70</v>
      </c>
      <c r="B36" s="44"/>
      <c r="C36" s="45">
        <v>1181</v>
      </c>
      <c r="D36" s="44"/>
      <c r="E36" s="45">
        <f>BS!E25</f>
        <v>1193</v>
      </c>
      <c r="G36" s="45">
        <v>30395</v>
      </c>
      <c r="I36" s="50">
        <v>23</v>
      </c>
    </row>
    <row r="37" spans="1:9" ht="12" customHeight="1" x14ac:dyDescent="0.2">
      <c r="A37" s="47" t="s">
        <v>71</v>
      </c>
      <c r="B37" s="44"/>
      <c r="C37" s="45">
        <f>C34+C36</f>
        <v>445</v>
      </c>
      <c r="D37" s="44"/>
      <c r="E37" s="45">
        <f>E34+E36</f>
        <v>445</v>
      </c>
      <c r="G37" s="45">
        <f>G34+G36</f>
        <v>1193</v>
      </c>
      <c r="I37" s="45">
        <f>I34+I36</f>
        <v>1193</v>
      </c>
    </row>
    <row r="38" spans="1:9" ht="12" customHeight="1" x14ac:dyDescent="0.2">
      <c r="A38" s="48"/>
      <c r="B38" s="48"/>
      <c r="C38" s="60">
        <f>C37-BS!C25</f>
        <v>0</v>
      </c>
      <c r="D38" s="61"/>
      <c r="E38" s="62">
        <f>E37-BS!C25</f>
        <v>0</v>
      </c>
      <c r="G38" s="62">
        <f>G37-BS!E25</f>
        <v>0</v>
      </c>
      <c r="I38" s="62">
        <f>I37-BS!E25</f>
        <v>0</v>
      </c>
    </row>
    <row r="39" spans="1:9" ht="12" customHeight="1" x14ac:dyDescent="0.2">
      <c r="A39" s="48"/>
      <c r="B39" s="48"/>
      <c r="C39" s="60"/>
      <c r="D39" s="61"/>
      <c r="E39" s="62"/>
      <c r="G39" s="62"/>
      <c r="I39" s="62"/>
    </row>
    <row r="40" spans="1:9" ht="12" customHeight="1" x14ac:dyDescent="0.2">
      <c r="A40" s="72" t="s">
        <v>72</v>
      </c>
      <c r="B40" s="73"/>
      <c r="C40" s="81" t="s">
        <v>73</v>
      </c>
      <c r="D40" s="81"/>
      <c r="E40" s="81"/>
      <c r="G40" s="81"/>
      <c r="H40" s="81"/>
      <c r="I40" s="81"/>
    </row>
    <row r="41" spans="1:9" ht="12" customHeight="1" x14ac:dyDescent="0.2">
      <c r="A41" s="73"/>
      <c r="B41" s="73"/>
      <c r="C41" s="80" t="s">
        <v>74</v>
      </c>
      <c r="D41" s="80"/>
      <c r="E41" s="80"/>
      <c r="G41" s="79" t="s">
        <v>75</v>
      </c>
      <c r="H41" s="79"/>
      <c r="I41" s="79"/>
    </row>
    <row r="42" spans="1:9" ht="12" customHeight="1" x14ac:dyDescent="0.2">
      <c r="A42" s="73"/>
      <c r="B42" s="73"/>
      <c r="C42" s="75"/>
      <c r="D42" s="75"/>
      <c r="E42" s="75"/>
      <c r="G42" s="78"/>
      <c r="H42" s="78"/>
      <c r="I42" s="78"/>
    </row>
    <row r="43" spans="1:9" ht="12" customHeight="1" x14ac:dyDescent="0.2">
      <c r="A43" s="72" t="s">
        <v>76</v>
      </c>
      <c r="B43" s="73"/>
      <c r="C43" s="81" t="s">
        <v>77</v>
      </c>
      <c r="D43" s="81"/>
      <c r="E43" s="81"/>
      <c r="G43" s="81"/>
      <c r="H43" s="81"/>
      <c r="I43" s="81"/>
    </row>
    <row r="44" spans="1:9" ht="12" customHeight="1" x14ac:dyDescent="0.2">
      <c r="A44" s="73"/>
      <c r="B44" s="73"/>
      <c r="C44" s="79" t="s">
        <v>74</v>
      </c>
      <c r="D44" s="79"/>
      <c r="E44" s="79"/>
      <c r="G44" s="80" t="s">
        <v>75</v>
      </c>
      <c r="H44" s="80"/>
      <c r="I44" s="80"/>
    </row>
    <row r="45" spans="1:9" ht="12" customHeight="1" x14ac:dyDescent="0.2">
      <c r="A45" s="48"/>
      <c r="B45" s="48"/>
      <c r="C45" s="48"/>
      <c r="D45" s="48"/>
      <c r="E45" s="49"/>
    </row>
    <row r="49" spans="9:9" ht="12" customHeight="1" x14ac:dyDescent="0.2">
      <c r="I49" s="69"/>
    </row>
    <row r="50" spans="9:9" ht="12" customHeight="1" x14ac:dyDescent="0.2">
      <c r="I50" s="69"/>
    </row>
    <row r="51" spans="9:9" ht="12" customHeight="1" x14ac:dyDescent="0.2">
      <c r="I51" s="69"/>
    </row>
    <row r="52" spans="9:9" ht="12" customHeight="1" x14ac:dyDescent="0.2">
      <c r="I52" s="69"/>
    </row>
    <row r="53" spans="9:9" ht="12" customHeight="1" x14ac:dyDescent="0.2">
      <c r="I53" s="69"/>
    </row>
    <row r="54" spans="9:9" ht="12" customHeight="1" x14ac:dyDescent="0.2">
      <c r="I54" s="69"/>
    </row>
    <row r="55" spans="9:9" ht="12" customHeight="1" x14ac:dyDescent="0.2">
      <c r="I55" s="69"/>
    </row>
    <row r="56" spans="9:9" ht="12" customHeight="1" x14ac:dyDescent="0.2">
      <c r="I56" s="69"/>
    </row>
    <row r="57" spans="9:9" ht="12" customHeight="1" x14ac:dyDescent="0.2">
      <c r="I57" s="69"/>
    </row>
    <row r="58" spans="9:9" ht="12" customHeight="1" x14ac:dyDescent="0.2">
      <c r="I58" s="69"/>
    </row>
    <row r="59" spans="9:9" ht="12" customHeight="1" x14ac:dyDescent="0.2">
      <c r="I59" s="69"/>
    </row>
    <row r="60" spans="9:9" ht="12" customHeight="1" x14ac:dyDescent="0.2">
      <c r="I60" s="69"/>
    </row>
  </sheetData>
  <mergeCells count="8">
    <mergeCell ref="C40:E40"/>
    <mergeCell ref="C41:E41"/>
    <mergeCell ref="C43:E43"/>
    <mergeCell ref="C44:E44"/>
    <mergeCell ref="G40:I40"/>
    <mergeCell ref="G41:I41"/>
    <mergeCell ref="G43:I43"/>
    <mergeCell ref="G44:I44"/>
  </mergeCells>
  <pageMargins left="0.7" right="0.7" top="0.75" bottom="0.75" header="0.3" footer="0.3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BS</vt:lpstr>
      <vt:lpstr>PL</vt:lpstr>
      <vt:lpstr>Equity</vt:lpstr>
      <vt:lpstr>CFS</vt:lpstr>
      <vt:lpstr>BS!Область_печати</vt:lpstr>
      <vt:lpstr>Equity!Область_печати</vt:lpstr>
      <vt:lpstr>PL!Область_печати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Asset Yedigeyev</dc:creator>
  <cp:lastModifiedBy>Yeszhan Assel</cp:lastModifiedBy>
  <cp:lastPrinted>2017-01-31T14:02:28Z</cp:lastPrinted>
  <dcterms:created xsi:type="dcterms:W3CDTF">2017-01-31T09:49:45Z</dcterms:created>
  <dcterms:modified xsi:type="dcterms:W3CDTF">2017-02-01T03:57:52Z</dcterms:modified>
</cp:coreProperties>
</file>