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БАСТ\Баст\Отчеты\Финансовые\2024\9 мес 2024\"/>
    </mc:Choice>
  </mc:AlternateContent>
  <bookViews>
    <workbookView xWindow="0" yWindow="0" windowWidth="7476" windowHeight="1476" tabRatio="841"/>
  </bookViews>
  <sheets>
    <sheet name="ОФП " sheetId="1" r:id="rId1"/>
    <sheet name="ОПиУ" sheetId="2" r:id="rId2"/>
    <sheet name="ДДС" sheetId="3" r:id="rId3"/>
    <sheet name="Капитал 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EUR" localSheetId="2">'[1]1710_3310_вал'!$B$41:$D$69</definedName>
    <definedName name="EUR" localSheetId="3">'[1]1710_3310_вал'!$B$41:$D$69</definedName>
    <definedName name="EUR" localSheetId="1">'[1]1710_3310_вал'!$B$41:$D$69</definedName>
    <definedName name="EUR">'[2]1710_3310_вал'!$B$41:$D$69</definedName>
    <definedName name="белая" localSheetId="2">'[1]1710_3310_вал'!$G$47:$I$74</definedName>
    <definedName name="белая" localSheetId="3">'[1]1710_3310_вал'!$G$47:$I$74</definedName>
    <definedName name="белая" localSheetId="1">'[1]1710_3310_вал'!$G$47:$I$74</definedName>
    <definedName name="белая">'[2]1710_3310_вал'!$G$47:$I$74</definedName>
    <definedName name="восьмая" localSheetId="2">[3]ДДС_310320!$V$139:$W$220</definedName>
    <definedName name="восьмая" localSheetId="3">[3]ДДС_310320!$V$139:$W$220</definedName>
    <definedName name="восьмая" localSheetId="1">[3]ДДС_310320!$V$139:$W$220</definedName>
    <definedName name="восьмая" localSheetId="0">[4]ДДС_310320!#REF!</definedName>
    <definedName name="восьмая">[4]ДДС_310320!#REF!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[5]ДДС_300920!$C$92:$D$144</definedName>
    <definedName name="желтая1">[5]ДДС_300920!$C$92:$D$144</definedName>
    <definedName name="Желтая7" localSheetId="2">[5]сч.3310_1710_300920!$B$371:$H$675</definedName>
    <definedName name="Желтая7" localSheetId="3">[5]сч.3310_1710_300920!$B$371:$H$675</definedName>
    <definedName name="Желтая7" localSheetId="1">[5]сч.3310_1710_300920!$B$371:$H$675</definedName>
    <definedName name="Желтая7" localSheetId="0">[6]сч.3310_1710_300621!#REF!</definedName>
    <definedName name="Желтая7">[6]сч.3310_1710_300621!#REF!</definedName>
    <definedName name="Желтая8" localSheetId="2">[5]сч.3310_1710_300920!$B$6:$H$368</definedName>
    <definedName name="Желтая8" localSheetId="3">[5]сч.3310_1710_300920!$B$6:$H$368</definedName>
    <definedName name="Желтая8" localSheetId="1">[5]сч.3310_1710_300920!$B$6:$H$368</definedName>
    <definedName name="Желтая8" localSheetId="0">[6]сч.3310_1710_300621!#REF!</definedName>
    <definedName name="Желтая8">[6]сч.3310_1710_300621!#REF!</definedName>
    <definedName name="зеленая" localSheetId="2">'[7]1710_3310_тг'!$B$604:$D$1053</definedName>
    <definedName name="зеленая" localSheetId="3">'[7]1710_3310_тг'!$B$604:$D$1053</definedName>
    <definedName name="зеленая" localSheetId="1">'[7]1710_3310_тг'!$B$604:$D$1053</definedName>
    <definedName name="зеленая" localSheetId="0">#REF!</definedName>
    <definedName name="зеленая">#REF!</definedName>
    <definedName name="книга1" localSheetId="2">'[7]кредиторка торг'!$B$5:$H$161</definedName>
    <definedName name="книга1" localSheetId="3">'[7]кредиторка торг'!$B$5:$H$161</definedName>
    <definedName name="книга1" localSheetId="1">'[7]кредиторка торг'!$B$5:$H$161</definedName>
    <definedName name="книга1" localSheetId="0">#REF!</definedName>
    <definedName name="книга1">#REF!</definedName>
    <definedName name="книга10" localSheetId="2">[7]РасшКредТорг!#REF!</definedName>
    <definedName name="книга10" localSheetId="3">[7]РасшКредТорг!#REF!</definedName>
    <definedName name="книга10" localSheetId="1">[7]РасшКредТорг!#REF!</definedName>
    <definedName name="книга10" localSheetId="0">#REF!</definedName>
    <definedName name="книга10">#REF!</definedName>
    <definedName name="книга11" localSheetId="2">[7]РасшКредТорг!#REF!</definedName>
    <definedName name="книга11" localSheetId="3">[7]РасшКредТорг!#REF!</definedName>
    <definedName name="книга11" localSheetId="1">[7]РасшКредТорг!#REF!</definedName>
    <definedName name="книга11" localSheetId="0">#REF!</definedName>
    <definedName name="книга11">#REF!</definedName>
    <definedName name="книга12" localSheetId="2">[7]РасшКредТорг!#REF!</definedName>
    <definedName name="книга12" localSheetId="3">[7]РасшКредТорг!#REF!</definedName>
    <definedName name="книга12" localSheetId="1">[7]РасшКредТорг!#REF!</definedName>
    <definedName name="книга12" localSheetId="0">#REF!</definedName>
    <definedName name="книга12">#REF!</definedName>
    <definedName name="книга13" localSheetId="2">[7]РасшКредТорг!#REF!</definedName>
    <definedName name="книга13" localSheetId="3">[7]РасшКредТорг!#REF!</definedName>
    <definedName name="книга13" localSheetId="1">[7]РасшКредТорг!#REF!</definedName>
    <definedName name="книга13" localSheetId="0">#REF!</definedName>
    <definedName name="книга13">#REF!</definedName>
    <definedName name="книга14" localSheetId="2">[7]ДДС_31122019!$C$103:$D$136</definedName>
    <definedName name="книга14" localSheetId="3">[7]ДДС_31122019!$C$103:$D$136</definedName>
    <definedName name="книга14" localSheetId="1">[7]ДДС_31122019!$C$103:$D$136</definedName>
    <definedName name="книга14" localSheetId="0">#REF!</definedName>
    <definedName name="книга14">#REF!</definedName>
    <definedName name="Книга15" localSheetId="2">ДДС!#REF!</definedName>
    <definedName name="Книга15" localSheetId="3">[8]ДДС!#REF!</definedName>
    <definedName name="Книга15" localSheetId="1">[8]ДДС!#REF!</definedName>
    <definedName name="Книга15" localSheetId="0">#REF!</definedName>
    <definedName name="Книга15">#REF!</definedName>
    <definedName name="книга2" localSheetId="2">'[7]кредиторка торг'!$B$166:$H$321</definedName>
    <definedName name="книга2" localSheetId="3">'[7]кредиторка торг'!$B$166:$H$321</definedName>
    <definedName name="книга2" localSheetId="1">'[7]кредиторка торг'!$B$166:$H$321</definedName>
    <definedName name="книга2" localSheetId="0">#REF!</definedName>
    <definedName name="книга2">#REF!</definedName>
    <definedName name="книга3" localSheetId="2">'[7]кредиторка торг'!#REF!</definedName>
    <definedName name="книга3" localSheetId="3">'[7]кредиторка торг'!#REF!</definedName>
    <definedName name="книга3" localSheetId="1">'[7]кредиторка торг'!#REF!</definedName>
    <definedName name="книга3" localSheetId="0">#REF!</definedName>
    <definedName name="книга3">#REF!</definedName>
    <definedName name="книга4" localSheetId="2">[7]РасшКредТорг!#REF!</definedName>
    <definedName name="книга4" localSheetId="3">[7]РасшКредТорг!#REF!</definedName>
    <definedName name="книга4" localSheetId="1">[7]РасшКредТорг!#REF!</definedName>
    <definedName name="книга4" localSheetId="0">#REF!</definedName>
    <definedName name="книга4">#REF!</definedName>
    <definedName name="книга5" localSheetId="2">[7]РасшКредТорг!#REF!</definedName>
    <definedName name="книга5" localSheetId="3">[7]РасшКредТорг!#REF!</definedName>
    <definedName name="книга5" localSheetId="1">[7]РасшКредТорг!#REF!</definedName>
    <definedName name="книга5" localSheetId="0">#REF!</definedName>
    <definedName name="книга5">#REF!</definedName>
    <definedName name="книга6" localSheetId="2">[7]РасшКредТорг!#REF!</definedName>
    <definedName name="книга6" localSheetId="3">[7]РасшКредТорг!#REF!</definedName>
    <definedName name="книга6" localSheetId="1">[7]РасшКредТорг!#REF!</definedName>
    <definedName name="книга6" localSheetId="0">#REF!</definedName>
    <definedName name="книга6">#REF!</definedName>
    <definedName name="книга7" localSheetId="2">'[7]кредиторка торг'!$B$342:$H$364</definedName>
    <definedName name="книга7" localSheetId="3">'[7]кредиторка торг'!$B$342:$H$364</definedName>
    <definedName name="книга7" localSheetId="1">'[7]кредиторка торг'!$B$342:$H$364</definedName>
    <definedName name="книга7" localSheetId="0">#REF!</definedName>
    <definedName name="книга7">#REF!</definedName>
    <definedName name="книга75" localSheetId="2">'[7]кредиторка торг'!#REF!</definedName>
    <definedName name="книга75" localSheetId="3">'[7]кредиторка торг'!#REF!</definedName>
    <definedName name="книга75" localSheetId="1">'[7]кредиторка торг'!#REF!</definedName>
    <definedName name="книга75" localSheetId="0">'[9]кредиторка торг'!#REF!</definedName>
    <definedName name="книга75">'[9]кредиторка торг'!#REF!</definedName>
    <definedName name="книга8" localSheetId="2">'[7]кредиторка торг'!$B$326:$H$339</definedName>
    <definedName name="книга8" localSheetId="3">'[7]кредиторка торг'!$B$326:$H$339</definedName>
    <definedName name="книга8" localSheetId="1">'[7]кредиторка торг'!$B$326:$H$339</definedName>
    <definedName name="книга8" localSheetId="0">#REF!</definedName>
    <definedName name="книга8">#REF!</definedName>
    <definedName name="книга9" localSheetId="2">[7]РасшКредТорг!#REF!</definedName>
    <definedName name="книга9" localSheetId="3">[7]РасшКредТорг!#REF!</definedName>
    <definedName name="книга9" localSheetId="1">[7]РасшКредТорг!#REF!</definedName>
    <definedName name="книга9" localSheetId="0">#REF!</definedName>
    <definedName name="книга9">#REF!</definedName>
    <definedName name="красная" localSheetId="2">'[1]1710_3310_кз'!$B$597:$D$1045</definedName>
    <definedName name="красная" localSheetId="3">'[1]1710_3310_кз'!$B$597:$D$1045</definedName>
    <definedName name="красная" localSheetId="1">'[1]1710_3310_кз'!$B$597:$D$1045</definedName>
    <definedName name="красная">'[2]1710_3310_кз'!$B$597:$D$1045</definedName>
    <definedName name="красная1" localSheetId="2">[10]ДДС_310320!$C$93:$D$128</definedName>
    <definedName name="красная1" localSheetId="3">[10]ДДС_310320!$C$93:$D$128</definedName>
    <definedName name="красная1" localSheetId="1">[10]ДДС_310320!$C$93:$D$128</definedName>
    <definedName name="красная1">[4]ДДС_310320!$C$93:$D$128</definedName>
    <definedName name="Красная2" localSheetId="2">[10]сч.3310!$B$8:$H$346</definedName>
    <definedName name="Красная2" localSheetId="3">[10]сч.3310!$B$8:$H$346</definedName>
    <definedName name="Красная2" localSheetId="1">[10]сч.3310!$B$8:$H$346</definedName>
    <definedName name="Красная2">[4]сч.3310!$B$8:$H$346</definedName>
    <definedName name="Красная3" localSheetId="2">[10]сч.3310!$B$354:$H$635</definedName>
    <definedName name="Красная3" localSheetId="3">[10]сч.3310!$B$354:$H$635</definedName>
    <definedName name="Красная3" localSheetId="1">[10]сч.3310!$B$354:$H$635</definedName>
    <definedName name="Красная3">[4]сч.3310!$B$354:$H$635</definedName>
    <definedName name="красная4" localSheetId="2">[10]сч.3310_080920!$B$10:$H$346</definedName>
    <definedName name="красная4" localSheetId="3">[10]сч.3310_080920!$B$10:$H$346</definedName>
    <definedName name="красная4" localSheetId="1">[10]сч.3310_080920!$B$10:$H$346</definedName>
    <definedName name="красная4">[4]сч.3310_080920!$B$10:$H$346</definedName>
    <definedName name="красная5" localSheetId="2">[10]сч.3310_080920!$B$356:$H$635</definedName>
    <definedName name="красная5" localSheetId="3">[10]сч.3310_080920!$B$356:$H$635</definedName>
    <definedName name="красная5" localSheetId="1">[10]сч.3310_080920!$B$356:$H$635</definedName>
    <definedName name="красная5">[4]сч.3310_080920!$B$356:$H$635</definedName>
    <definedName name="красная6" localSheetId="2">[10]ДДС_310820!$B$136:$D$160</definedName>
    <definedName name="красная6" localSheetId="3">[10]ДДС_310820!$B$136:$D$160</definedName>
    <definedName name="красная6" localSheetId="1">[10]ДДС_310820!$B$136:$D$160</definedName>
    <definedName name="красная6">[4]ДДС_310820!$B$136:$D$160</definedName>
    <definedName name="красная7" localSheetId="2">[10]ДДС_310820!$C$137:$D$160</definedName>
    <definedName name="красная7" localSheetId="3">[10]ДДС_310820!$C$137:$D$160</definedName>
    <definedName name="красная7" localSheetId="1">[10]ДДС_310820!$C$137:$D$160</definedName>
    <definedName name="красная7">[4]ДДС_310820!$C$137:$D$160</definedName>
    <definedName name="облако" localSheetId="2">[7]вал1710_3310!$B$44:$D$81</definedName>
    <definedName name="облако" localSheetId="3">[7]вал1710_3310!$B$44:$D$81</definedName>
    <definedName name="облако" localSheetId="1">[7]вал1710_3310!$B$44:$D$81</definedName>
    <definedName name="облако" localSheetId="0">#REF!</definedName>
    <definedName name="облако">#REF!</definedName>
    <definedName name="_xlnm.Print_Area" localSheetId="2">ДДС!$A$1:$D$71</definedName>
    <definedName name="_xlnm.Print_Area" localSheetId="3">'Капитал  '!$A$1:$S$29</definedName>
    <definedName name="_xlnm.Print_Area" localSheetId="1">ОПиУ!$A$1:$D$33</definedName>
    <definedName name="_xlnm.Print_Area" localSheetId="0">'ОФП '!$A$1:$D$53</definedName>
    <definedName name="облачко" localSheetId="2">[1]Лист1!$B$460:$D$909</definedName>
    <definedName name="облачко" localSheetId="3">[1]Лист1!$B$460:$D$909</definedName>
    <definedName name="облачко" localSheetId="1">[1]Лист1!$B$460:$D$909</definedName>
    <definedName name="облачко">[2]Лист1!$B$460:$D$909</definedName>
    <definedName name="пано" localSheetId="2">[7]вал1710_3310!$H$48:$J$82</definedName>
    <definedName name="пано" localSheetId="3">[7]вал1710_3310!$H$48:$J$82</definedName>
    <definedName name="пано" localSheetId="1">[7]вал1710_3310!$H$48:$J$82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[11]ОС_310321!#REF!</definedName>
    <definedName name="прочее" localSheetId="3">[11]ОС_310321!#REF!</definedName>
    <definedName name="прочее" localSheetId="1">[11]ОС_310321!#REF!</definedName>
    <definedName name="прочее" localSheetId="0">[6]ОС_310321!#REF!</definedName>
    <definedName name="прочее">[6]ОС_310321!#REF!</definedName>
    <definedName name="прочее1" localSheetId="2">#REF!</definedName>
    <definedName name="прочее1">#REF!</definedName>
    <definedName name="прочее2" localSheetId="2">#REF!</definedName>
    <definedName name="прочее2">#REF!</definedName>
    <definedName name="прочее3" localSheetId="2">#REF!</definedName>
    <definedName name="прочее3">#REF!</definedName>
    <definedName name="прочее4" localSheetId="2">[11]ДДС_300621!$C$94:$D$140</definedName>
    <definedName name="прочее4" localSheetId="3">[11]ДДС_300621!$C$94:$D$140</definedName>
    <definedName name="прочее4" localSheetId="1">[11]ДДС_300621!$C$94:$D$140</definedName>
    <definedName name="прочее4">[6]ДДС_300621!$C$94:$D$140</definedName>
    <definedName name="прочее5" localSheetId="2">[11]сч.3310_1710_300621!$B$290:$H$517</definedName>
    <definedName name="прочее5" localSheetId="3">[11]сч.3310_1710_300621!$B$290:$H$517</definedName>
    <definedName name="прочее5" localSheetId="1">[11]сч.3310_1710_300621!$B$290:$H$517</definedName>
    <definedName name="прочее5">[6]сч.3310_1710_300621!$B$290:$H$517</definedName>
    <definedName name="прочее6" localSheetId="2">[11]сч.3310_1710_300621!$B$11:$H$286</definedName>
    <definedName name="прочее6" localSheetId="3">[11]сч.3310_1710_300621!$B$11:$H$286</definedName>
    <definedName name="прочее6" localSheetId="1">[11]сч.3310_1710_300621!$B$11:$H$286</definedName>
    <definedName name="прочее6">[6]сч.3310_1710_300621!$B$11:$H$286</definedName>
    <definedName name="пятая" localSheetId="2">'[3]кредиторка торг'!$A$10:$G$272</definedName>
    <definedName name="пятая" localSheetId="3">'[3]кредиторка торг'!$A$10:$G$272</definedName>
    <definedName name="пятая" localSheetId="1">'[3]кредиторка торг'!$A$10:$G$272</definedName>
    <definedName name="пятая">'[12]кредиторка торг'!$A$10:$G$272</definedName>
    <definedName name="седьмая" localSheetId="2">[3]ДДС_310320!$V$80:$W$129</definedName>
    <definedName name="седьмая" localSheetId="3">[3]ДДС_310320!$V$80:$W$129</definedName>
    <definedName name="седьмая" localSheetId="1">[3]ДДС_310320!$V$80:$W$129</definedName>
    <definedName name="седьмая" localSheetId="0">[4]ДДС_310320!#REF!</definedName>
    <definedName name="седьмая">[4]ДДС_310320!#REF!</definedName>
    <definedName name="синяя" localSheetId="2">'[1]Лист3 (2)'!$B$64:$E$136</definedName>
    <definedName name="синяя" localSheetId="3">'[1]Лист3 (2)'!$B$64:$E$136</definedName>
    <definedName name="синяя" localSheetId="1">'[1]Лист3 (2)'!$B$64:$E$136</definedName>
    <definedName name="синяя">'[2]Лист3 (2)'!$B$64:$E$136</definedName>
    <definedName name="синяя1">[8]ДДС_300921!$C$87:$D$127</definedName>
    <definedName name="синяя2">[8]ДДС_300921!$C$178:$D$180</definedName>
    <definedName name="синяя3">[8]ДДС_300921!$C$194:$D$211</definedName>
    <definedName name="синяя4" localSheetId="2">#REF!</definedName>
    <definedName name="синяя4">#REF!</definedName>
    <definedName name="туча" localSheetId="2">[1]Лист1!$J$598:$L$1186</definedName>
    <definedName name="туча" localSheetId="3">[1]Лист1!$J$598:$L$1186</definedName>
    <definedName name="туча" localSheetId="1">[1]Лист1!$J$598:$L$1186</definedName>
    <definedName name="туча">[2]Лист1!$J$598:$L$1186</definedName>
    <definedName name="четвертая" localSheetId="2">'[3]кредиторка торг'!$A$282:$G$506</definedName>
    <definedName name="четвертая" localSheetId="3">'[3]кредиторка торг'!$A$282:$G$506</definedName>
    <definedName name="четвертая" localSheetId="1">'[3]кредиторка торг'!$A$282:$G$506</definedName>
    <definedName name="четвертая">'[12]кредиторка торг'!$A$282:$G$506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8" i="3" l="1"/>
  <c r="C38" i="3" l="1"/>
  <c r="D38" i="3"/>
  <c r="D29" i="3"/>
  <c r="D18" i="3"/>
  <c r="D11" i="3"/>
  <c r="D27" i="3" l="1"/>
  <c r="D47" i="3"/>
  <c r="R21" i="4" l="1"/>
  <c r="S20" i="4"/>
  <c r="D44" i="1" l="1"/>
  <c r="D37" i="1"/>
  <c r="D31" i="1"/>
  <c r="D22" i="1"/>
  <c r="D14" i="1"/>
  <c r="D45" i="1" l="1"/>
  <c r="D46" i="1" s="1"/>
  <c r="D23" i="1"/>
  <c r="S12" i="4" l="1"/>
  <c r="S13" i="4"/>
  <c r="S14" i="4"/>
  <c r="S18" i="4"/>
  <c r="S19" i="4"/>
  <c r="S17" i="4"/>
  <c r="C55" i="3"/>
  <c r="S21" i="4" l="1"/>
  <c r="C11" i="3"/>
  <c r="C22" i="1" l="1"/>
  <c r="C14" i="1"/>
  <c r="C23" i="1" l="1"/>
  <c r="D48" i="1"/>
  <c r="D12" i="2" l="1"/>
  <c r="D17" i="2" s="1"/>
  <c r="D21" i="2" l="1"/>
  <c r="D23" i="2" s="1"/>
  <c r="D25" i="2" s="1"/>
  <c r="P21" i="4" l="1"/>
  <c r="P10" i="4" s="1"/>
  <c r="P15" i="4" s="1"/>
  <c r="O21" i="4"/>
  <c r="O10" i="4" s="1"/>
  <c r="O15" i="4" s="1"/>
  <c r="D55" i="3"/>
  <c r="D49" i="3"/>
  <c r="D61" i="3" s="1"/>
  <c r="C49" i="3"/>
  <c r="C29" i="3"/>
  <c r="C47" i="3" s="1"/>
  <c r="C27" i="3"/>
  <c r="C12" i="2"/>
  <c r="C17" i="2" s="1"/>
  <c r="C44" i="1"/>
  <c r="C37" i="1"/>
  <c r="C31" i="1"/>
  <c r="C61" i="3" l="1"/>
  <c r="C45" i="1"/>
  <c r="C46" i="1" l="1"/>
  <c r="C48" i="1" s="1"/>
  <c r="C62" i="3"/>
  <c r="C21" i="2"/>
  <c r="C23" i="2" s="1"/>
  <c r="C25" i="2" s="1"/>
  <c r="R11" i="4" l="1"/>
  <c r="C65" i="3"/>
  <c r="S11" i="4" l="1"/>
  <c r="R10" i="4"/>
  <c r="Q21" i="4"/>
  <c r="Q10" i="4" s="1"/>
  <c r="Q15" i="4" s="1"/>
  <c r="T21" i="4"/>
  <c r="R15" i="4" l="1"/>
  <c r="S10" i="4"/>
  <c r="S15" i="4" s="1"/>
  <c r="T15" i="4" s="1"/>
  <c r="D62" i="3"/>
  <c r="D65" i="3" s="1"/>
</calcChain>
</file>

<file path=xl/comments1.xml><?xml version="1.0" encoding="utf-8"?>
<comments xmlns="http://schemas.openxmlformats.org/spreadsheetml/2006/main">
  <authors>
    <author>admin</author>
    <author>User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возврат ранее выданных авансов
</t>
        </r>
      </text>
    </comment>
    <comment ref="C4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РЕПО
</t>
        </r>
      </text>
    </comment>
    <comment ref="D4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РЕПО
</t>
        </r>
      </text>
    </comment>
    <comment ref="C4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Usа
авансы выдан
</t>
        </r>
      </text>
    </comment>
    <comment ref="D46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ликвидфонд
</t>
        </r>
      </text>
    </comment>
  </commentList>
</comments>
</file>

<file path=xl/sharedStrings.xml><?xml version="1.0" encoding="utf-8"?>
<sst xmlns="http://schemas.openxmlformats.org/spreadsheetml/2006/main" count="199" uniqueCount="138">
  <si>
    <t>Наименование</t>
  </si>
  <si>
    <t>Акционерное общество "БАСТ"</t>
  </si>
  <si>
    <t xml:space="preserve">ОТЧЕТ О ФИНАНСОВОМ ПОЛОЖЕНИИ                                                                                                                                                           </t>
  </si>
  <si>
    <t xml:space="preserve">Прим. </t>
  </si>
  <si>
    <t xml:space="preserve">АКТИВЫ </t>
  </si>
  <si>
    <t xml:space="preserve">Внеоборотные активы </t>
  </si>
  <si>
    <t>Горнодобывающие активы</t>
  </si>
  <si>
    <t>Основные средства</t>
  </si>
  <si>
    <t>Нематериальные активы</t>
  </si>
  <si>
    <t xml:space="preserve"> Право пользования активом</t>
  </si>
  <si>
    <t>Авансы выданные на приобретение долгосрочных активов</t>
  </si>
  <si>
    <t>Денежные средства, ограниченные в использовании</t>
  </si>
  <si>
    <t>Текущие активы</t>
  </si>
  <si>
    <t>Авансы выданные и прочие текущие активы</t>
  </si>
  <si>
    <t>Товарно-материальные запасы</t>
  </si>
  <si>
    <t>Краткосрочные финансовые инвестиции</t>
  </si>
  <si>
    <t>Торговая дебиторская задолженность</t>
  </si>
  <si>
    <t>Денежные средства</t>
  </si>
  <si>
    <t>Предоплата по подоходному налогу</t>
  </si>
  <si>
    <t>ВСЕГО АКТИВЫ</t>
  </si>
  <si>
    <t xml:space="preserve">КАПИТАЛ И ОБЯЗАТЕЛЬСТВА </t>
  </si>
  <si>
    <t xml:space="preserve">Капитал и резервы </t>
  </si>
  <si>
    <t>Уставной капитал</t>
  </si>
  <si>
    <t>Дополнительный оплаченный капитал</t>
  </si>
  <si>
    <t>Резерв на переоценку финансовых активов, учитываемых по справедливой стоимости через прочий совокупный доход</t>
  </si>
  <si>
    <t>Накопленные убытки</t>
  </si>
  <si>
    <t xml:space="preserve">Долгосрочные обязательства </t>
  </si>
  <si>
    <t>Провизии долгоср</t>
  </si>
  <si>
    <t>Обязательства по финансовой аренде долгоср</t>
  </si>
  <si>
    <t xml:space="preserve">Текущие обязательства </t>
  </si>
  <si>
    <t>Займы</t>
  </si>
  <si>
    <t>Провизии</t>
  </si>
  <si>
    <t>Обязательства по финансовой аренде</t>
  </si>
  <si>
    <t>Обязательства по налогам и социальным платежам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</si>
  <si>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</si>
  <si>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</si>
  <si>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</si>
  <si>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Балансовая стоимость акции, тенге</t>
  </si>
  <si>
    <t xml:space="preserve">                                                                             (фамилия, имя, отчество)</t>
  </si>
  <si>
    <t>(подпись)</t>
  </si>
  <si>
    <t xml:space="preserve">                                                                        (фамилия, имя, отчество)</t>
  </si>
  <si>
    <t>ОТЧЕТ О ПРИБЫЛИ ИЛИ УБЫТКЕ И ПРОЧЕМ СОВОКУПНОМ ДОХОДЕ</t>
  </si>
  <si>
    <t>тыс. тенге</t>
  </si>
  <si>
    <t>Показатели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</si>
  <si>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</si>
  <si>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</si>
  <si>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</si>
  <si>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</si>
  <si>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</si>
  <si>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</si>
  <si>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</si>
  <si>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Операционная(ый) прибыль/убыток</t>
  </si>
  <si>
    <t xml:space="preserve">Доходы по вознаграждениям </t>
  </si>
  <si>
    <t>Расходы на финансирование</t>
  </si>
  <si>
    <t>Доход/Убыток от курсовой разницы</t>
  </si>
  <si>
    <t xml:space="preserve">Прибыль/Убыток до налогообложения  </t>
  </si>
  <si>
    <t>Расходы по корпоративному подоходному налогу</t>
  </si>
  <si>
    <t>-</t>
  </si>
  <si>
    <t>Прибыль/Убыток за период</t>
  </si>
  <si>
    <t>Прочий совокупный доход</t>
  </si>
  <si>
    <t>Общая совокупная прибыль/убыток за период</t>
  </si>
  <si>
    <t>Прибыль/Убыток на акцию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</si>
  <si>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</si>
  <si>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</si>
  <si>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</si>
  <si>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</si>
  <si>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</si>
  <si>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</si>
  <si>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</si>
  <si>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</si>
  <si>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</si>
  <si>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</si>
  <si>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</si>
  <si>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</si>
  <si>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</si>
  <si>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</si>
  <si>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</si>
  <si>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</si>
  <si>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</si>
  <si>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</si>
  <si>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</si>
  <si>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</si>
  <si>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</si>
  <si>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</si>
  <si>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</si>
  <si>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</si>
  <si>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</si>
  <si>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</si>
  <si>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</si>
  <si>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</si>
  <si>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</si>
  <si>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</si>
  <si>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</si>
  <si>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</si>
  <si>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</si>
  <si>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</si>
  <si>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</si>
  <si>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</si>
  <si>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</si>
  <si>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вознаграждения по финансируемой аренде</t>
  </si>
  <si>
    <t>прочие (выплата купона)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</si>
  <si>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</si>
  <si>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</si>
  <si>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</si>
  <si>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</si>
  <si>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</si>
  <si>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</si>
  <si>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</si>
  <si>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Дополнительно оплаченный капитал</t>
  </si>
  <si>
    <t>Резерв по переоценке финансовых инвестиций, оцениваемых по справедливой стоимости через прочий совокупный доход</t>
  </si>
  <si>
    <t xml:space="preserve">Накопленные убытки </t>
  </si>
  <si>
    <t>Всего</t>
  </si>
  <si>
    <t>Резерв на переоценку фин.активов</t>
  </si>
  <si>
    <t>Эмиссия акций</t>
  </si>
  <si>
    <t>Убыток за период</t>
  </si>
  <si>
    <t>(фамилия, имя, отчество)</t>
  </si>
  <si>
    <t>Главный бухгалтер</t>
  </si>
  <si>
    <t>Главный бухгалтер                                      Халилова Г.Б.</t>
  </si>
  <si>
    <t>Главный бухгалтер                                       Халилова Г.Б.</t>
  </si>
  <si>
    <t>Халилова Г.Б.</t>
  </si>
  <si>
    <t>Прочие долгосрочные обязательства</t>
  </si>
  <si>
    <t>Прочие</t>
  </si>
  <si>
    <t>вознаграждения</t>
  </si>
  <si>
    <t>в тысячах тенге</t>
  </si>
  <si>
    <t>Руководитель                                                 Фомичев С.Н.</t>
  </si>
  <si>
    <t>по состоянию на 30 сентября 2024 года</t>
  </si>
  <si>
    <t>за 9 месяцев 2024 года</t>
  </si>
  <si>
    <t>на 30 сентября  2024</t>
  </si>
  <si>
    <t>Руководитель                                                 Фомичёв С.Н.</t>
  </si>
  <si>
    <t>Фомичёв С.Н.</t>
  </si>
  <si>
    <t>Корректировка предыдущих периодов</t>
  </si>
  <si>
    <t>За 9 месяцев 2024</t>
  </si>
  <si>
    <t>За 9 месяцев 2023</t>
  </si>
  <si>
    <t>На 1 января 2024</t>
  </si>
  <si>
    <t>На 1 января 2023</t>
  </si>
  <si>
    <t>Сальдо на 31 декабря 2023</t>
  </si>
  <si>
    <t>На 30 сентября 2024</t>
  </si>
  <si>
    <t>На 01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</si>
</sst>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#,##0_);_(\(#,##0\)\ ;_(&quot;- &quot;_);_(@_)"/>
    <numFmt numFmtId="165" formatCode="#,##0,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7" fillId="0" borderId="0"/>
    <xf numFmtId="0" fontId="1" fillId="0" borderId="0"/>
  </cellStyleXfs>
  <cellXfs count="148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3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10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 vertical="center"/>
    </xf>
    <xf numFmtId="0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8" xfId="0" applyNumberFormat="1" applyFont="1" applyFill="1" applyBorder="1" applyAlignment="1">
      <alignment horizontal="left" vertical="top"/>
    </xf>
    <xf numFmtId="0" fontId="6" fillId="2" borderId="8" xfId="0" applyNumberFormat="1" applyFont="1" applyFill="1" applyBorder="1" applyAlignment="1">
      <alignment horizontal="left" vertical="center"/>
    </xf>
    <xf numFmtId="0" fontId="2" fillId="2" borderId="8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165" fontId="6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165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 wrapText="1"/>
    </xf>
    <xf numFmtId="3" fontId="2" fillId="2" borderId="0" xfId="4" applyNumberFormat="1" applyFont="1" applyFill="1" applyAlignment="1">
      <alignment horizontal="right" vertical="center"/>
    </xf>
    <xf numFmtId="0" fontId="6" fillId="2" borderId="4" xfId="4" applyNumberFormat="1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left" vertical="center"/>
    </xf>
    <xf numFmtId="0" fontId="2" fillId="0" borderId="8" xfId="4" applyNumberFormat="1" applyFont="1" applyFill="1" applyBorder="1" applyAlignment="1">
      <alignment horizontal="left" vertical="top"/>
    </xf>
    <xf numFmtId="0" fontId="2" fillId="0" borderId="8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/>
    </xf>
    <xf numFmtId="0" fontId="6" fillId="0" borderId="8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indent="5"/>
    </xf>
    <xf numFmtId="0" fontId="2" fillId="0" borderId="8" xfId="4" applyNumberFormat="1" applyFont="1" applyFill="1" applyBorder="1" applyAlignment="1">
      <alignment horizontal="left" vertical="center" wrapText="1" indent="5"/>
    </xf>
    <xf numFmtId="0" fontId="2" fillId="0" borderId="8" xfId="4" applyNumberFormat="1" applyFont="1" applyFill="1" applyBorder="1" applyAlignment="1">
      <alignment horizontal="left" vertical="top" wrapText="1" indent="5"/>
    </xf>
    <xf numFmtId="0" fontId="2" fillId="0" borderId="3" xfId="4" applyNumberFormat="1" applyFont="1" applyFill="1" applyBorder="1" applyAlignment="1">
      <alignment horizontal="left" vertical="top"/>
    </xf>
    <xf numFmtId="0" fontId="2" fillId="0" borderId="3" xfId="4" applyNumberFormat="1" applyFont="1" applyFill="1" applyBorder="1" applyAlignment="1">
      <alignment horizontal="left" vertical="top" wrapText="1" indent="5"/>
    </xf>
    <xf numFmtId="0" fontId="6" fillId="0" borderId="3" xfId="4" applyNumberFormat="1" applyFont="1" applyFill="1" applyBorder="1" applyAlignment="1">
      <alignment horizontal="left" vertical="center" wrapText="1"/>
    </xf>
    <xf numFmtId="0" fontId="6" fillId="0" borderId="3" xfId="4" applyNumberFormat="1" applyFont="1" applyFill="1" applyBorder="1" applyAlignment="1">
      <alignment horizontal="left" vertical="center"/>
    </xf>
    <xf numFmtId="0" fontId="6" fillId="0" borderId="4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wrapText="1"/>
    </xf>
    <xf numFmtId="0" fontId="6" fillId="2" borderId="1" xfId="4" applyNumberFormat="1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 vertical="center"/>
    </xf>
    <xf numFmtId="0" fontId="8" fillId="2" borderId="0" xfId="4" applyNumberFormat="1" applyFont="1" applyFill="1" applyAlignment="1">
      <alignment horizontal="left" vertical="center"/>
    </xf>
    <xf numFmtId="165" fontId="8" fillId="2" borderId="0" xfId="4" applyNumberFormat="1" applyFont="1" applyFill="1" applyAlignment="1">
      <alignment horizontal="center" vertical="center"/>
    </xf>
    <xf numFmtId="0" fontId="8" fillId="0" borderId="0" xfId="4" applyNumberFormat="1" applyFont="1" applyAlignment="1">
      <alignment horizontal="left" vertical="center"/>
    </xf>
    <xf numFmtId="0" fontId="8" fillId="2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13" fillId="2" borderId="0" xfId="0" applyFont="1" applyFill="1" applyAlignment="1">
      <alignment horizontal="left"/>
    </xf>
    <xf numFmtId="0" fontId="2" fillId="0" borderId="0" xfId="1" applyFont="1"/>
    <xf numFmtId="164" fontId="2" fillId="0" borderId="0" xfId="1" applyNumberFormat="1" applyFont="1"/>
    <xf numFmtId="164" fontId="2" fillId="0" borderId="0" xfId="1" applyNumberFormat="1" applyFont="1" applyFill="1"/>
    <xf numFmtId="164" fontId="6" fillId="0" borderId="5" xfId="1" applyNumberFormat="1" applyFont="1" applyFill="1" applyBorder="1"/>
    <xf numFmtId="164" fontId="6" fillId="0" borderId="6" xfId="1" applyNumberFormat="1" applyFont="1" applyFill="1" applyBorder="1"/>
    <xf numFmtId="164" fontId="6" fillId="0" borderId="0" xfId="1" applyNumberFormat="1" applyFont="1" applyFill="1" applyBorder="1"/>
    <xf numFmtId="164" fontId="6" fillId="0" borderId="6" xfId="1" applyNumberFormat="1" applyFont="1" applyBorder="1"/>
    <xf numFmtId="0" fontId="13" fillId="0" borderId="0" xfId="0" applyFont="1" applyAlignment="1"/>
    <xf numFmtId="0" fontId="13" fillId="0" borderId="0" xfId="0" applyFont="1" applyAlignment="1">
      <alignment horizontal="left" vertical="top" wrapText="1"/>
    </xf>
    <xf numFmtId="0" fontId="6" fillId="0" borderId="0" xfId="1" applyFont="1"/>
    <xf numFmtId="3" fontId="2" fillId="0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3" xfId="4" applyNumberFormat="1" applyFont="1" applyFill="1" applyBorder="1" applyAlignment="1">
      <alignment horizontal="right" vertical="center"/>
    </xf>
    <xf numFmtId="3" fontId="2" fillId="0" borderId="3" xfId="4" applyNumberFormat="1" applyFont="1" applyFill="1" applyBorder="1" applyAlignment="1">
      <alignment horizontal="right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horizontal="right" vertical="center"/>
    </xf>
    <xf numFmtId="0" fontId="16" fillId="0" borderId="0" xfId="0" applyFont="1" applyAlignment="1"/>
    <xf numFmtId="3" fontId="13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left"/>
    </xf>
    <xf numFmtId="165" fontId="13" fillId="2" borderId="0" xfId="0" applyNumberFormat="1" applyFont="1" applyFill="1" applyAlignment="1">
      <alignment horizontal="left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/>
    <xf numFmtId="164" fontId="6" fillId="0" borderId="11" xfId="1" applyNumberFormat="1" applyFont="1" applyFill="1" applyBorder="1" applyAlignment="1">
      <alignment horizontal="right"/>
    </xf>
    <xf numFmtId="0" fontId="6" fillId="2" borderId="13" xfId="0" applyNumberFormat="1" applyFont="1" applyFill="1" applyBorder="1" applyAlignment="1">
      <alignment horizontal="center" vertical="top"/>
    </xf>
    <xf numFmtId="0" fontId="6" fillId="2" borderId="14" xfId="0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/>
    <xf numFmtId="164" fontId="2" fillId="0" borderId="11" xfId="1" applyNumberFormat="1" applyFont="1" applyFill="1" applyBorder="1" applyAlignment="1">
      <alignment horizontal="right"/>
    </xf>
    <xf numFmtId="0" fontId="6" fillId="2" borderId="0" xfId="0" applyNumberFormat="1" applyFont="1" applyFill="1" applyAlignment="1">
      <alignment horizontal="left" vertical="center"/>
    </xf>
    <xf numFmtId="3" fontId="6" fillId="0" borderId="12" xfId="4" applyNumberFormat="1" applyFont="1" applyFill="1" applyBorder="1" applyAlignment="1">
      <alignment horizontal="right" vertical="center"/>
    </xf>
    <xf numFmtId="3" fontId="2" fillId="0" borderId="12" xfId="4" applyNumberFormat="1" applyFont="1" applyFill="1" applyBorder="1" applyAlignment="1">
      <alignment horizontal="right" vertical="center"/>
    </xf>
    <xf numFmtId="3" fontId="2" fillId="0" borderId="12" xfId="4" applyNumberFormat="1" applyFont="1" applyFill="1" applyBorder="1" applyAlignment="1">
      <alignment horizontal="right" vertical="top" wrapText="1"/>
    </xf>
    <xf numFmtId="3" fontId="6" fillId="0" borderId="11" xfId="4" applyNumberFormat="1" applyFont="1" applyFill="1" applyBorder="1" applyAlignment="1">
      <alignment horizontal="right" vertical="center"/>
    </xf>
    <xf numFmtId="3" fontId="2" fillId="0" borderId="11" xfId="4" applyNumberFormat="1" applyFont="1" applyFill="1" applyBorder="1" applyAlignment="1">
      <alignment horizontal="right" vertical="center"/>
    </xf>
    <xf numFmtId="3" fontId="2" fillId="0" borderId="11" xfId="4" applyNumberFormat="1" applyFont="1" applyFill="1" applyBorder="1" applyAlignment="1">
      <alignment horizontal="right" vertical="top" wrapText="1"/>
    </xf>
    <xf numFmtId="3" fontId="2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/>
    <xf numFmtId="3" fontId="16" fillId="2" borderId="3" xfId="4" applyNumberFormat="1" applyFont="1" applyFill="1" applyBorder="1"/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wrapText="1"/>
    </xf>
    <xf numFmtId="0" fontId="6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wrapText="1"/>
    </xf>
    <xf numFmtId="0" fontId="12" fillId="2" borderId="0" xfId="0" applyNumberFormat="1" applyFont="1" applyFill="1" applyAlignment="1">
      <alignment horizontal="center" vertical="center"/>
    </xf>
    <xf numFmtId="0" fontId="6" fillId="0" borderId="3" xfId="4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wrapText="1"/>
    </xf>
    <xf numFmtId="0" fontId="12" fillId="2" borderId="0" xfId="4" applyNumberFormat="1" applyFont="1" applyFill="1" applyAlignment="1">
      <alignment horizontal="center" vertical="center"/>
    </xf>
    <xf numFmtId="0" fontId="6" fillId="2" borderId="0" xfId="4" applyNumberFormat="1" applyFont="1" applyFill="1" applyAlignment="1">
      <alignment horizontal="center" vertical="center"/>
    </xf>
    <xf numFmtId="0" fontId="6" fillId="2" borderId="3" xfId="4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3" fillId="2" borderId="0" xfId="0" applyNumberFormat="1" applyFont="1" applyFill="1" applyAlignment="1">
      <alignment horizontal="center" vertical="center"/>
    </xf>
    <xf numFmtId="0" fontId="13" fillId="2" borderId="0" xfId="4" applyFont="1" applyFill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1" applyFont="1" applyAlignment="1">
      <alignment vertical="center" wrapText="1"/>
    </xf>
    <xf numFmtId="0" fontId="17" fillId="0" borderId="0" xfId="1" applyFont="1" applyBorder="1" applyAlignment="1">
      <alignment horizontal="left"/>
    </xf>
    <xf numFmtId="0" fontId="6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2" fillId="0" borderId="0" xfId="1" applyFont="1" applyBorder="1" applyAlignment="1">
      <alignment wrapText="1"/>
    </xf>
    <xf numFmtId="0" fontId="6" fillId="0" borderId="0" xfId="1" applyFont="1" applyBorder="1" applyAlignment="1">
      <alignment wrapText="1"/>
    </xf>
    <xf numFmtId="164" fontId="6" fillId="0" borderId="0" xfId="1" applyNumberFormat="1" applyFont="1"/>
    <xf numFmtId="0" fontId="2" fillId="0" borderId="0" xfId="1" applyFont="1" applyBorder="1"/>
    <xf numFmtId="3" fontId="18" fillId="0" borderId="0" xfId="0" applyNumberFormat="1" applyFont="1" applyFill="1" applyBorder="1"/>
    <xf numFmtId="0" fontId="6" fillId="0" borderId="0" xfId="1" applyFont="1" applyBorder="1"/>
    <xf numFmtId="0" fontId="13" fillId="2" borderId="0" xfId="0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165" fontId="13" fillId="2" borderId="0" xfId="0" applyNumberFormat="1" applyFont="1" applyFill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9" fontId="13" fillId="2" borderId="0" xfId="0" applyNumberFormat="1" applyFont="1" applyFill="1"/>
    <xf numFmtId="9" fontId="13" fillId="2" borderId="0" xfId="0" applyNumberFormat="1" applyFont="1" applyFill="1" applyAlignment="1">
      <alignment horizontal="left"/>
    </xf>
    <xf numFmtId="0" fontId="2" fillId="2" borderId="3" xfId="0" applyFont="1" applyFill="1" applyBorder="1"/>
    <xf numFmtId="0" fontId="6" fillId="2" borderId="12" xfId="0" applyFont="1" applyFill="1" applyBorder="1" applyAlignment="1">
      <alignment horizontal="center"/>
    </xf>
  </cellXfs>
  <cellStyles count="5">
    <cellStyle name="Обычный" xfId="0" builtinId="0"/>
    <cellStyle name="Обычный 3" xfId="1"/>
    <cellStyle name="Обычный 3 2" xfId="4"/>
    <cellStyle name="Обычный_ОСВ" xfId="3"/>
    <cellStyle name="Финансовый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12_&#1058;&#1088;&#1072;&#1085;&#1089;&#1092;&#1041;&#1072;&#1083;&#1072;&#1085;&#1089;_3&#1082;&#1074;21_&#1087;&#1088;&#1077;&#107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29_&#1060;&#1054;_3&#1082;&#1074;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74"/>
  <sheetViews>
    <sheetView tabSelected="1" zoomScaleNormal="100" workbookViewId="0">
      <selection activeCell="E1" sqref="E1:E2"/>
    </sheetView>
  </sheetViews>
  <sheetFormatPr defaultColWidth="9.109375" defaultRowHeight="15" customHeight="1" x14ac:dyDescent="0.25"/>
  <cols>
    <col min="1" max="1" width="50.109375" style="126" customWidth="1"/>
    <col min="2" max="2" width="9.5546875" style="126" customWidth="1"/>
    <col min="3" max="3" width="19.109375" style="58" customWidth="1"/>
    <col min="4" max="4" width="17.33203125" style="67" customWidth="1"/>
    <col min="5" max="5" width="11.109375" style="58" customWidth="1"/>
    <col min="6" max="6" width="9.109375" style="58"/>
    <col min="7" max="7" width="6.21875" style="58" customWidth="1"/>
    <col min="8" max="16384" width="9.109375" style="58"/>
  </cols>
  <sheetData>
    <row r="1" spans="1:5" s="58" customFormat="1" ht="15" customHeight="1" x14ac:dyDescent="0.25">
      <c r="A1" s="1" t="s">
        <v>0</v>
      </c>
      <c r="B1" s="1"/>
      <c r="C1" s="99" t="s">
        <v>1</v>
      </c>
      <c r="D1" s="99"/>
    </row>
    <row r="2" spans="1:5" s="58" customFormat="1" ht="15" customHeight="1" x14ac:dyDescent="0.25">
      <c r="A2" s="122"/>
      <c r="B2" s="122"/>
      <c r="C2" s="57"/>
      <c r="D2" s="57"/>
    </row>
    <row r="3" spans="1:5" s="58" customFormat="1" ht="15" customHeight="1" x14ac:dyDescent="0.25">
      <c r="A3" s="123" t="s">
        <v>2</v>
      </c>
      <c r="B3" s="123"/>
      <c r="D3" s="67"/>
    </row>
    <row r="4" spans="1:5" s="58" customFormat="1" ht="15" customHeight="1" x14ac:dyDescent="0.25">
      <c r="A4" s="123" t="s">
        <v>125</v>
      </c>
      <c r="B4" s="123"/>
      <c r="D4" s="67"/>
    </row>
    <row r="5" spans="1:5" s="58" customFormat="1" ht="25.5" customHeight="1" x14ac:dyDescent="0.2">
      <c r="A5" s="124" t="s">
        <v>123</v>
      </c>
      <c r="B5" s="2" t="s">
        <v>3</v>
      </c>
      <c r="C5" s="3" t="s">
        <v>136</v>
      </c>
      <c r="D5" s="4" t="s">
        <v>137</v>
      </c>
    </row>
    <row r="6" spans="1:5" s="58" customFormat="1" ht="15" customHeight="1" x14ac:dyDescent="0.25">
      <c r="A6" s="125" t="s">
        <v>4</v>
      </c>
      <c r="B6" s="126"/>
      <c r="C6" s="59"/>
      <c r="D6" s="59"/>
    </row>
    <row r="7" spans="1:5" s="58" customFormat="1" ht="15" customHeight="1" x14ac:dyDescent="0.25">
      <c r="A7" s="125" t="s">
        <v>5</v>
      </c>
      <c r="B7" s="126"/>
      <c r="C7" s="60"/>
      <c r="D7" s="59"/>
    </row>
    <row r="8" spans="1:5" s="58" customFormat="1" ht="15" customHeight="1" x14ac:dyDescent="0.2">
      <c r="A8" s="126" t="s">
        <v>6</v>
      </c>
      <c r="B8" s="5">
        <v>10</v>
      </c>
      <c r="C8" s="56">
        <v>6431583</v>
      </c>
      <c r="D8" s="56">
        <v>6417272</v>
      </c>
    </row>
    <row r="9" spans="1:5" s="58" customFormat="1" ht="15" customHeight="1" x14ac:dyDescent="0.2">
      <c r="A9" s="126" t="s">
        <v>7</v>
      </c>
      <c r="B9" s="5">
        <v>9</v>
      </c>
      <c r="C9" s="56">
        <v>4826672</v>
      </c>
      <c r="D9" s="56">
        <v>5284370</v>
      </c>
    </row>
    <row r="10" spans="1:5" s="58" customFormat="1" ht="15" customHeight="1" x14ac:dyDescent="0.2">
      <c r="A10" s="126" t="s">
        <v>8</v>
      </c>
      <c r="B10" s="5">
        <v>11</v>
      </c>
      <c r="C10" s="56">
        <v>186350</v>
      </c>
      <c r="D10" s="56">
        <v>192681</v>
      </c>
    </row>
    <row r="11" spans="1:5" s="58" customFormat="1" ht="15" customHeight="1" x14ac:dyDescent="0.2">
      <c r="A11" s="6" t="s">
        <v>9</v>
      </c>
      <c r="B11" s="5"/>
      <c r="C11" s="56">
        <v>106521</v>
      </c>
      <c r="D11" s="56">
        <v>142028</v>
      </c>
    </row>
    <row r="12" spans="1:5" s="58" customFormat="1" ht="15" customHeight="1" x14ac:dyDescent="0.2">
      <c r="A12" s="127" t="s">
        <v>10</v>
      </c>
      <c r="B12" s="5"/>
      <c r="C12" s="56">
        <v>159760</v>
      </c>
      <c r="D12" s="56">
        <v>121227</v>
      </c>
    </row>
    <row r="13" spans="1:5" s="58" customFormat="1" ht="15" customHeight="1" x14ac:dyDescent="0.2">
      <c r="A13" s="127" t="s">
        <v>11</v>
      </c>
      <c r="B13" s="5"/>
      <c r="C13" s="56">
        <v>15189</v>
      </c>
      <c r="D13" s="56">
        <v>15189</v>
      </c>
    </row>
    <row r="14" spans="1:5" s="67" customFormat="1" ht="15" customHeight="1" x14ac:dyDescent="0.25">
      <c r="A14" s="128"/>
      <c r="B14" s="5"/>
      <c r="C14" s="61">
        <f>SUM(C6:C13)</f>
        <v>11726075</v>
      </c>
      <c r="D14" s="61">
        <f>SUM(D6:D13)</f>
        <v>12172767</v>
      </c>
    </row>
    <row r="15" spans="1:5" s="58" customFormat="1" ht="15" customHeight="1" x14ac:dyDescent="0.25">
      <c r="A15" s="128" t="s">
        <v>12</v>
      </c>
      <c r="B15" s="5"/>
      <c r="C15" s="60"/>
      <c r="D15" s="60"/>
    </row>
    <row r="16" spans="1:5" s="58" customFormat="1" ht="15" customHeight="1" x14ac:dyDescent="0.2">
      <c r="A16" s="127" t="s">
        <v>13</v>
      </c>
      <c r="B16" s="5">
        <v>5</v>
      </c>
      <c r="C16" s="56">
        <v>1245441</v>
      </c>
      <c r="D16" s="56">
        <v>1243878</v>
      </c>
      <c r="E16" s="59"/>
    </row>
    <row r="17" spans="1:5" s="58" customFormat="1" ht="15" customHeight="1" x14ac:dyDescent="0.2">
      <c r="A17" s="127" t="s">
        <v>14</v>
      </c>
      <c r="B17" s="5">
        <v>6</v>
      </c>
      <c r="C17" s="56">
        <v>396887</v>
      </c>
      <c r="D17" s="56">
        <v>556593</v>
      </c>
      <c r="E17" s="59"/>
    </row>
    <row r="18" spans="1:5" s="58" customFormat="1" ht="15" customHeight="1" x14ac:dyDescent="0.2">
      <c r="A18" s="7" t="s">
        <v>15</v>
      </c>
      <c r="B18" s="5">
        <v>8</v>
      </c>
      <c r="C18" s="56">
        <v>109452</v>
      </c>
      <c r="D18" s="56">
        <v>213288</v>
      </c>
    </row>
    <row r="19" spans="1:5" s="58" customFormat="1" ht="15" customHeight="1" x14ac:dyDescent="0.2">
      <c r="A19" s="127" t="s">
        <v>16</v>
      </c>
      <c r="B19" s="5">
        <v>7</v>
      </c>
      <c r="C19" s="56">
        <v>6343</v>
      </c>
      <c r="D19" s="56">
        <v>11327</v>
      </c>
    </row>
    <row r="20" spans="1:5" s="58" customFormat="1" ht="15" customHeight="1" x14ac:dyDescent="0.2">
      <c r="A20" s="127" t="s">
        <v>17</v>
      </c>
      <c r="B20" s="5">
        <v>4</v>
      </c>
      <c r="C20" s="56">
        <v>513</v>
      </c>
      <c r="D20" s="56">
        <v>103557</v>
      </c>
    </row>
    <row r="21" spans="1:5" s="58" customFormat="1" ht="15" customHeight="1" x14ac:dyDescent="0.2">
      <c r="A21" s="127" t="s">
        <v>18</v>
      </c>
      <c r="B21" s="5"/>
      <c r="C21" s="56">
        <v>5659</v>
      </c>
      <c r="D21" s="56">
        <v>1813</v>
      </c>
    </row>
    <row r="22" spans="1:5" s="58" customFormat="1" ht="15" customHeight="1" x14ac:dyDescent="0.25">
      <c r="A22" s="127"/>
      <c r="B22" s="5"/>
      <c r="C22" s="61">
        <f>SUM(C16:C21)</f>
        <v>1764295</v>
      </c>
      <c r="D22" s="61">
        <f>SUM(D16:D21)</f>
        <v>2130456</v>
      </c>
    </row>
    <row r="23" spans="1:5" s="67" customFormat="1" ht="15" customHeight="1" thickBot="1" x14ac:dyDescent="0.3">
      <c r="A23" s="128" t="s">
        <v>19</v>
      </c>
      <c r="B23" s="5"/>
      <c r="C23" s="62">
        <f>C14+C22</f>
        <v>13490370</v>
      </c>
      <c r="D23" s="62">
        <f>D14+D22</f>
        <v>14303223</v>
      </c>
      <c r="E23" s="129"/>
    </row>
    <row r="24" spans="1:5" s="58" customFormat="1" ht="15" customHeight="1" thickTop="1" x14ac:dyDescent="0.2">
      <c r="A24" s="127"/>
      <c r="B24" s="5"/>
      <c r="C24" s="60"/>
      <c r="D24" s="60"/>
    </row>
    <row r="25" spans="1:5" s="58" customFormat="1" ht="15" customHeight="1" x14ac:dyDescent="0.25">
      <c r="A25" s="128" t="s">
        <v>20</v>
      </c>
      <c r="B25" s="5"/>
      <c r="C25" s="60"/>
      <c r="D25" s="60"/>
    </row>
    <row r="26" spans="1:5" s="58" customFormat="1" ht="15" customHeight="1" x14ac:dyDescent="0.25">
      <c r="A26" s="128" t="s">
        <v>21</v>
      </c>
      <c r="B26" s="5"/>
      <c r="C26" s="60"/>
      <c r="D26" s="60"/>
    </row>
    <row r="27" spans="1:5" s="58" customFormat="1" ht="15" customHeight="1" x14ac:dyDescent="0.2">
      <c r="A27" s="127" t="s">
        <v>22</v>
      </c>
      <c r="B27" s="5">
        <v>16</v>
      </c>
      <c r="C27" s="60">
        <v>16395198</v>
      </c>
      <c r="D27" s="60">
        <v>16395198</v>
      </c>
    </row>
    <row r="28" spans="1:5" s="58" customFormat="1" ht="15" customHeight="1" x14ac:dyDescent="0.2">
      <c r="A28" s="127" t="s">
        <v>23</v>
      </c>
      <c r="B28" s="5">
        <v>16</v>
      </c>
      <c r="C28" s="60">
        <v>2080547</v>
      </c>
      <c r="D28" s="60">
        <v>2080547</v>
      </c>
      <c r="E28" s="59"/>
    </row>
    <row r="29" spans="1:5" s="58" customFormat="1" ht="15" customHeight="1" x14ac:dyDescent="0.2">
      <c r="A29" s="6" t="s">
        <v>24</v>
      </c>
      <c r="B29" s="5"/>
      <c r="C29" s="60">
        <v>-36957</v>
      </c>
      <c r="D29" s="60">
        <v>-36956</v>
      </c>
    </row>
    <row r="30" spans="1:5" s="58" customFormat="1" ht="15" customHeight="1" x14ac:dyDescent="0.2">
      <c r="A30" s="130" t="s">
        <v>25</v>
      </c>
      <c r="B30" s="5">
        <v>17</v>
      </c>
      <c r="C30" s="60">
        <v>-15600257</v>
      </c>
      <c r="D30" s="60">
        <v>-13292351</v>
      </c>
      <c r="E30" s="59"/>
    </row>
    <row r="31" spans="1:5" s="58" customFormat="1" ht="15" customHeight="1" x14ac:dyDescent="0.25">
      <c r="A31" s="127"/>
      <c r="B31" s="5"/>
      <c r="C31" s="61">
        <f>SUM(C24:C30)</f>
        <v>2838531</v>
      </c>
      <c r="D31" s="61">
        <f>SUM(D24:D30)</f>
        <v>5146438</v>
      </c>
    </row>
    <row r="32" spans="1:5" s="58" customFormat="1" ht="15" customHeight="1" x14ac:dyDescent="0.25">
      <c r="A32" s="128" t="s">
        <v>26</v>
      </c>
      <c r="B32" s="5"/>
      <c r="C32" s="60"/>
      <c r="D32" s="60"/>
    </row>
    <row r="33" spans="1:5" s="58" customFormat="1" ht="15" customHeight="1" x14ac:dyDescent="0.25">
      <c r="A33" s="131" t="s">
        <v>120</v>
      </c>
      <c r="B33" s="5"/>
      <c r="C33" s="60"/>
      <c r="D33" s="60"/>
    </row>
    <row r="34" spans="1:5" s="58" customFormat="1" ht="15" customHeight="1" x14ac:dyDescent="0.25">
      <c r="A34" s="131" t="s">
        <v>27</v>
      </c>
      <c r="B34" s="5">
        <v>14</v>
      </c>
      <c r="C34" s="60">
        <v>173378</v>
      </c>
      <c r="D34" s="60">
        <v>179643</v>
      </c>
    </row>
    <row r="35" spans="1:5" s="58" customFormat="1" ht="15" customHeight="1" x14ac:dyDescent="0.2">
      <c r="A35" s="127" t="s">
        <v>30</v>
      </c>
      <c r="B35" s="5">
        <v>15</v>
      </c>
      <c r="C35" s="60">
        <v>2669982</v>
      </c>
      <c r="D35" s="60"/>
    </row>
    <row r="36" spans="1:5" s="58" customFormat="1" ht="15" customHeight="1" x14ac:dyDescent="0.25">
      <c r="A36" s="131" t="s">
        <v>28</v>
      </c>
      <c r="B36" s="5"/>
      <c r="C36" s="60">
        <v>99685</v>
      </c>
      <c r="D36" s="60">
        <v>99685</v>
      </c>
      <c r="E36" s="59"/>
    </row>
    <row r="37" spans="1:5" s="58" customFormat="1" ht="15" customHeight="1" x14ac:dyDescent="0.25">
      <c r="A37" s="127"/>
      <c r="B37" s="5"/>
      <c r="C37" s="61">
        <f>SUM(C33:C36)</f>
        <v>2943045</v>
      </c>
      <c r="D37" s="61">
        <f>SUM(D33:D36)</f>
        <v>279328</v>
      </c>
    </row>
    <row r="38" spans="1:5" s="58" customFormat="1" ht="15" customHeight="1" x14ac:dyDescent="0.25">
      <c r="A38" s="128" t="s">
        <v>29</v>
      </c>
      <c r="B38" s="127"/>
      <c r="C38" s="60"/>
      <c r="D38" s="60"/>
    </row>
    <row r="39" spans="1:5" s="58" customFormat="1" ht="15" customHeight="1" x14ac:dyDescent="0.2">
      <c r="A39" s="127" t="s">
        <v>30</v>
      </c>
      <c r="B39" s="5">
        <v>15</v>
      </c>
      <c r="C39" s="60">
        <v>7244803</v>
      </c>
      <c r="D39" s="60">
        <v>5284368</v>
      </c>
      <c r="E39" s="59"/>
    </row>
    <row r="40" spans="1:5" s="58" customFormat="1" ht="15" customHeight="1" x14ac:dyDescent="0.2">
      <c r="A40" s="127" t="s">
        <v>31</v>
      </c>
      <c r="B40" s="5">
        <v>14</v>
      </c>
      <c r="C40" s="60">
        <v>18336</v>
      </c>
      <c r="D40" s="60">
        <v>24602</v>
      </c>
      <c r="E40" s="59"/>
    </row>
    <row r="41" spans="1:5" s="58" customFormat="1" ht="15" customHeight="1" x14ac:dyDescent="0.2">
      <c r="A41" s="127" t="s">
        <v>32</v>
      </c>
      <c r="B41" s="5"/>
      <c r="C41" s="60">
        <v>34076</v>
      </c>
      <c r="D41" s="60">
        <v>43232</v>
      </c>
      <c r="E41" s="59"/>
    </row>
    <row r="42" spans="1:5" s="58" customFormat="1" ht="15" customHeight="1" x14ac:dyDescent="0.2">
      <c r="A42" s="127" t="s">
        <v>33</v>
      </c>
      <c r="B42" s="5">
        <v>12</v>
      </c>
      <c r="C42" s="60">
        <v>49069</v>
      </c>
      <c r="D42" s="60">
        <v>1397573</v>
      </c>
      <c r="E42" s="59"/>
    </row>
    <row r="43" spans="1:5" s="58" customFormat="1" ht="15" customHeight="1" x14ac:dyDescent="0.2">
      <c r="A43" s="127" t="s">
        <v>34</v>
      </c>
      <c r="B43" s="5">
        <v>13</v>
      </c>
      <c r="C43" s="60">
        <v>362510</v>
      </c>
      <c r="D43" s="60">
        <v>2127682</v>
      </c>
      <c r="E43" s="59"/>
    </row>
    <row r="44" spans="1:5" s="58" customFormat="1" ht="15" customHeight="1" x14ac:dyDescent="0.25">
      <c r="A44" s="127"/>
      <c r="B44" s="5"/>
      <c r="C44" s="61">
        <f>SUM(C39:C43)</f>
        <v>7708794</v>
      </c>
      <c r="D44" s="61">
        <f>SUM(D39:D43)</f>
        <v>8877457</v>
      </c>
    </row>
    <row r="45" spans="1:5" s="67" customFormat="1" ht="15" customHeight="1" x14ac:dyDescent="0.25">
      <c r="A45" s="128" t="s">
        <v>35</v>
      </c>
      <c r="B45" s="5"/>
      <c r="C45" s="63">
        <f>C37+C44</f>
        <v>10651839</v>
      </c>
      <c r="D45" s="63">
        <f>D37+D44</f>
        <v>9156785</v>
      </c>
    </row>
    <row r="46" spans="1:5" s="67" customFormat="1" ht="15" customHeight="1" thickBot="1" x14ac:dyDescent="0.3">
      <c r="A46" s="128" t="s">
        <v>36</v>
      </c>
      <c r="B46" s="132"/>
      <c r="C46" s="64">
        <f>C31+C45</f>
        <v>13490370</v>
      </c>
      <c r="D46" s="64">
        <f>D31+D45</f>
        <v>14303223</v>
      </c>
    </row>
    <row r="47" spans="1:5" s="58" customFormat="1" ht="15" customHeight="1" thickTop="1" x14ac:dyDescent="0.2">
      <c r="A47" s="8" t="s">
        <v>37</v>
      </c>
      <c r="B47" s="5">
        <v>24</v>
      </c>
      <c r="C47" s="71">
        <v>1430.1647756458879</v>
      </c>
      <c r="D47" s="71">
        <v>2657.9341695877015</v>
      </c>
    </row>
    <row r="48" spans="1:5" s="58" customFormat="1" ht="15" customHeight="1" x14ac:dyDescent="0.2">
      <c r="A48" s="126"/>
      <c r="B48" s="127"/>
      <c r="C48" s="59">
        <f>C46-C23</f>
        <v>0</v>
      </c>
      <c r="D48" s="59">
        <f>D46-D23</f>
        <v>0</v>
      </c>
    </row>
    <row r="50" spans="1:4" s="58" customFormat="1" ht="15" customHeight="1" x14ac:dyDescent="0.25">
      <c r="A50" s="9" t="s">
        <v>128</v>
      </c>
      <c r="B50" s="9"/>
      <c r="C50" s="10"/>
      <c r="D50" s="67"/>
    </row>
    <row r="51" spans="1:4" s="58" customFormat="1" ht="15" customHeight="1" x14ac:dyDescent="0.25">
      <c r="A51" s="11" t="s">
        <v>38</v>
      </c>
      <c r="B51" s="11"/>
      <c r="C51" s="12" t="s">
        <v>39</v>
      </c>
      <c r="D51" s="67"/>
    </row>
    <row r="52" spans="1:4" s="58" customFormat="1" ht="15" customHeight="1" x14ac:dyDescent="0.25">
      <c r="A52" s="9" t="s">
        <v>117</v>
      </c>
      <c r="B52" s="9"/>
      <c r="C52" s="10"/>
      <c r="D52" s="67"/>
    </row>
    <row r="53" spans="1:4" s="58" customFormat="1" ht="15" customHeight="1" x14ac:dyDescent="0.25">
      <c r="A53" s="13" t="s">
        <v>40</v>
      </c>
      <c r="B53" s="13"/>
      <c r="C53" s="12" t="s">
        <v>39</v>
      </c>
      <c r="D53" s="67"/>
    </row>
    <row r="54" spans="1:4" s="58" customFormat="1" ht="15" customHeight="1" x14ac:dyDescent="0.25">
      <c r="A54" s="1"/>
      <c r="B54" s="1"/>
      <c r="C54" s="14"/>
      <c r="D54" s="67"/>
    </row>
    <row r="72" spans="1:4" s="58" customFormat="1" ht="29.4" customHeight="1" x14ac:dyDescent="0.25">
      <c r="A72" s="126"/>
      <c r="B72" s="126"/>
      <c r="D72" s="67"/>
    </row>
    <row r="74" spans="1:4" s="58" customFormat="1" ht="42" customHeight="1" x14ac:dyDescent="0.25">
      <c r="A74" s="126"/>
      <c r="B74" s="126"/>
      <c r="D74" s="67"/>
    </row>
  </sheetData>
  <mergeCells count="1">
    <mergeCell ref="C1:D1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35"/>
  <sheetViews>
    <sheetView topLeftCell="A19" zoomScaleNormal="100" workbookViewId="0">
      <selection activeCell="A19" sqref="A1:XFD1048576"/>
    </sheetView>
  </sheetViews>
  <sheetFormatPr defaultColWidth="9.109375" defaultRowHeight="13.8" x14ac:dyDescent="0.25"/>
  <cols>
    <col min="1" max="1" width="54.109375" style="15" customWidth="1"/>
    <col min="2" max="2" width="9" style="15" customWidth="1"/>
    <col min="3" max="3" width="16.44140625" style="32" customWidth="1"/>
    <col min="4" max="4" width="17.5546875" style="15" customWidth="1"/>
    <col min="5" max="16384" width="9.109375" style="96"/>
  </cols>
  <sheetData>
    <row r="1" spans="1:6" x14ac:dyDescent="0.25">
      <c r="A1" s="57"/>
      <c r="B1" s="57"/>
      <c r="C1" s="33"/>
      <c r="D1" s="33"/>
    </row>
    <row r="2" spans="1:6" ht="15" customHeight="1" x14ac:dyDescent="0.3">
      <c r="A2" s="16"/>
      <c r="B2" s="16"/>
      <c r="C2" s="17"/>
      <c r="D2" s="142"/>
      <c r="E2" s="17"/>
    </row>
    <row r="3" spans="1:6" ht="13.95" customHeight="1" x14ac:dyDescent="0.3">
      <c r="A3" s="18" t="s">
        <v>0</v>
      </c>
      <c r="B3" s="101" t="s">
        <v>1</v>
      </c>
      <c r="C3" s="143"/>
      <c r="D3" s="143"/>
    </row>
    <row r="4" spans="1:6" ht="5.4" customHeight="1" x14ac:dyDescent="0.3">
      <c r="A4" s="57"/>
      <c r="B4" s="57"/>
      <c r="C4" s="76"/>
      <c r="D4" s="76"/>
      <c r="E4" s="76"/>
    </row>
    <row r="5" spans="1:6" x14ac:dyDescent="0.25">
      <c r="A5" s="120"/>
      <c r="B5" s="120"/>
      <c r="C5" s="77"/>
      <c r="D5" s="120"/>
    </row>
    <row r="6" spans="1:6" ht="15.6" x14ac:dyDescent="0.25">
      <c r="A6" s="102" t="s">
        <v>41</v>
      </c>
      <c r="B6" s="102"/>
      <c r="C6" s="102"/>
      <c r="D6" s="102"/>
    </row>
    <row r="7" spans="1:6" x14ac:dyDescent="0.25">
      <c r="A7" s="100" t="s">
        <v>126</v>
      </c>
      <c r="B7" s="100"/>
      <c r="C7" s="100"/>
      <c r="D7" s="100"/>
    </row>
    <row r="8" spans="1:6" x14ac:dyDescent="0.25">
      <c r="A8" s="57"/>
      <c r="B8" s="57"/>
      <c r="C8" s="78"/>
      <c r="D8" s="19" t="s">
        <v>42</v>
      </c>
    </row>
    <row r="9" spans="1:6" ht="30" customHeight="1" x14ac:dyDescent="0.25">
      <c r="A9" s="20" t="s">
        <v>43</v>
      </c>
      <c r="B9" s="20" t="s">
        <v>3</v>
      </c>
      <c r="C9" s="21" t="s">
        <v>131</v>
      </c>
      <c r="D9" s="118" t="s">
        <v>132</v>
      </c>
    </row>
    <row r="10" spans="1:6" x14ac:dyDescent="0.25">
      <c r="A10" s="22" t="s">
        <v>44</v>
      </c>
      <c r="B10" s="81">
        <v>18</v>
      </c>
      <c r="C10" s="86">
        <v>208006</v>
      </c>
      <c r="D10" s="87">
        <v>2028697</v>
      </c>
      <c r="F10" s="144"/>
    </row>
    <row r="11" spans="1:6" x14ac:dyDescent="0.25">
      <c r="A11" s="23" t="s">
        <v>45</v>
      </c>
      <c r="B11" s="84">
        <v>19</v>
      </c>
      <c r="C11" s="86">
        <v>684147</v>
      </c>
      <c r="D11" s="87">
        <v>3118966</v>
      </c>
      <c r="F11" s="144"/>
    </row>
    <row r="12" spans="1:6" ht="14.4" customHeight="1" x14ac:dyDescent="0.25">
      <c r="A12" s="24" t="s">
        <v>46</v>
      </c>
      <c r="B12" s="80"/>
      <c r="C12" s="82">
        <f>C10-C11</f>
        <v>-476141</v>
      </c>
      <c r="D12" s="83">
        <f>D10-D11</f>
        <v>-1090269</v>
      </c>
      <c r="F12" s="145"/>
    </row>
    <row r="13" spans="1:6" ht="12.75" customHeight="1" x14ac:dyDescent="0.25">
      <c r="A13" s="25" t="s">
        <v>47</v>
      </c>
      <c r="B13" s="80">
        <v>21</v>
      </c>
      <c r="C13" s="86">
        <v>406331</v>
      </c>
      <c r="D13" s="87">
        <v>409621</v>
      </c>
      <c r="F13" s="145"/>
    </row>
    <row r="14" spans="1:6" ht="12.75" customHeight="1" x14ac:dyDescent="0.25">
      <c r="A14" s="25" t="s">
        <v>48</v>
      </c>
      <c r="B14" s="80">
        <v>20</v>
      </c>
      <c r="C14" s="86">
        <v>9292</v>
      </c>
      <c r="D14" s="87">
        <v>82303</v>
      </c>
      <c r="F14" s="145"/>
    </row>
    <row r="15" spans="1:6" ht="12.75" customHeight="1" x14ac:dyDescent="0.25">
      <c r="A15" s="25" t="s">
        <v>49</v>
      </c>
      <c r="B15" s="80"/>
      <c r="C15" s="86">
        <v>652007</v>
      </c>
      <c r="D15" s="87">
        <v>21343</v>
      </c>
      <c r="F15" s="145"/>
    </row>
    <row r="16" spans="1:6" x14ac:dyDescent="0.25">
      <c r="A16" s="23" t="s">
        <v>50</v>
      </c>
      <c r="B16" s="84"/>
      <c r="C16" s="86">
        <v>1287855</v>
      </c>
      <c r="D16" s="87">
        <v>20927</v>
      </c>
    </row>
    <row r="17" spans="1:4" x14ac:dyDescent="0.25">
      <c r="A17" s="24" t="s">
        <v>51</v>
      </c>
      <c r="B17" s="26"/>
      <c r="C17" s="82">
        <f>C12-C13-C14+C15-C16</f>
        <v>-1527612</v>
      </c>
      <c r="D17" s="83">
        <f>D12-D13-D14+D15-D16</f>
        <v>-1581777</v>
      </c>
    </row>
    <row r="18" spans="1:4" x14ac:dyDescent="0.25">
      <c r="A18" s="22" t="s">
        <v>52</v>
      </c>
      <c r="B18" s="85"/>
      <c r="C18" s="86">
        <v>455</v>
      </c>
      <c r="D18" s="87"/>
    </row>
    <row r="19" spans="1:4" x14ac:dyDescent="0.25">
      <c r="A19" s="22" t="s">
        <v>53</v>
      </c>
      <c r="B19" s="85">
        <v>22</v>
      </c>
      <c r="C19" s="86">
        <v>293280</v>
      </c>
      <c r="D19" s="87">
        <v>68344</v>
      </c>
    </row>
    <row r="20" spans="1:4" x14ac:dyDescent="0.25">
      <c r="A20" s="146" t="s">
        <v>54</v>
      </c>
      <c r="B20" s="147"/>
      <c r="C20" s="86">
        <v>-158734</v>
      </c>
      <c r="D20" s="87">
        <v>-52294</v>
      </c>
    </row>
    <row r="21" spans="1:4" x14ac:dyDescent="0.25">
      <c r="A21" s="24" t="s">
        <v>55</v>
      </c>
      <c r="B21" s="80"/>
      <c r="C21" s="82">
        <f>C17-C19+C20+C18</f>
        <v>-1979171</v>
      </c>
      <c r="D21" s="83">
        <f>D17-D19+D20+D18</f>
        <v>-1702415</v>
      </c>
    </row>
    <row r="22" spans="1:4" x14ac:dyDescent="0.25">
      <c r="A22" s="25" t="s">
        <v>56</v>
      </c>
      <c r="B22" s="80"/>
      <c r="C22" s="75" t="s">
        <v>57</v>
      </c>
      <c r="D22" s="87" t="s">
        <v>57</v>
      </c>
    </row>
    <row r="23" spans="1:4" x14ac:dyDescent="0.25">
      <c r="A23" s="24" t="s">
        <v>58</v>
      </c>
      <c r="B23" s="80"/>
      <c r="C23" s="82">
        <f>C21</f>
        <v>-1979171</v>
      </c>
      <c r="D23" s="83">
        <f>D21</f>
        <v>-1702415</v>
      </c>
    </row>
    <row r="24" spans="1:4" x14ac:dyDescent="0.25">
      <c r="A24" s="25" t="s">
        <v>59</v>
      </c>
      <c r="B24" s="80"/>
      <c r="C24" s="75" t="s">
        <v>57</v>
      </c>
      <c r="D24" s="87"/>
    </row>
    <row r="25" spans="1:4" ht="16.95" customHeight="1" x14ac:dyDescent="0.25">
      <c r="A25" s="24" t="s">
        <v>60</v>
      </c>
      <c r="B25" s="80"/>
      <c r="C25" s="82">
        <f>C23</f>
        <v>-1979171</v>
      </c>
      <c r="D25" s="83">
        <f>D23+D24</f>
        <v>-1702415</v>
      </c>
    </row>
    <row r="26" spans="1:4" x14ac:dyDescent="0.25">
      <c r="A26" s="27" t="s">
        <v>61</v>
      </c>
      <c r="B26" s="81">
        <v>23</v>
      </c>
      <c r="C26" s="82">
        <v>-1053.5266672522043</v>
      </c>
      <c r="D26" s="87">
        <v>-906</v>
      </c>
    </row>
    <row r="27" spans="1:4" x14ac:dyDescent="0.25">
      <c r="A27" s="28"/>
      <c r="B27" s="28"/>
      <c r="C27" s="29"/>
      <c r="D27" s="30"/>
    </row>
    <row r="28" spans="1:4" x14ac:dyDescent="0.25">
      <c r="A28" s="28"/>
      <c r="B28" s="28"/>
      <c r="C28" s="29"/>
      <c r="D28" s="30"/>
    </row>
    <row r="29" spans="1:4" x14ac:dyDescent="0.25">
      <c r="A29" s="57"/>
      <c r="B29" s="57"/>
      <c r="C29" s="78"/>
      <c r="D29" s="57"/>
    </row>
    <row r="30" spans="1:4" x14ac:dyDescent="0.25">
      <c r="A30" s="9" t="s">
        <v>128</v>
      </c>
      <c r="B30" s="9"/>
      <c r="C30" s="10"/>
      <c r="D30" s="78"/>
    </row>
    <row r="31" spans="1:4" x14ac:dyDescent="0.25">
      <c r="A31" s="11" t="s">
        <v>38</v>
      </c>
      <c r="B31" s="11"/>
      <c r="C31" s="12" t="s">
        <v>39</v>
      </c>
      <c r="D31" s="78"/>
    </row>
    <row r="32" spans="1:4" x14ac:dyDescent="0.25">
      <c r="A32" s="9" t="s">
        <v>118</v>
      </c>
      <c r="B32" s="9"/>
      <c r="C32" s="10"/>
      <c r="D32" s="78"/>
    </row>
    <row r="33" spans="1:4" x14ac:dyDescent="0.25">
      <c r="A33" s="13" t="s">
        <v>40</v>
      </c>
      <c r="B33" s="13"/>
      <c r="C33" s="12" t="s">
        <v>39</v>
      </c>
      <c r="D33" s="78"/>
    </row>
    <row r="34" spans="1:4" x14ac:dyDescent="0.25">
      <c r="A34" s="57"/>
      <c r="B34" s="57"/>
      <c r="C34" s="79"/>
      <c r="D34" s="78"/>
    </row>
    <row r="35" spans="1:4" x14ac:dyDescent="0.25">
      <c r="C35" s="31"/>
      <c r="D35" s="32"/>
    </row>
  </sheetData>
  <mergeCells count="3">
    <mergeCell ref="A7:D7"/>
    <mergeCell ref="B3:D3"/>
    <mergeCell ref="A6:D6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D71"/>
  <sheetViews>
    <sheetView topLeftCell="A31" workbookViewId="0">
      <selection sqref="A1:XFD1048576"/>
    </sheetView>
  </sheetViews>
  <sheetFormatPr defaultColWidth="9.109375" defaultRowHeight="12" customHeight="1" x14ac:dyDescent="0.25"/>
  <cols>
    <col min="1" max="1" width="6.6640625" style="96" customWidth="1"/>
    <col min="2" max="2" width="69.6640625" style="15" customWidth="1"/>
    <col min="3" max="3" width="14.6640625" style="32" customWidth="1"/>
    <col min="4" max="4" width="15.44140625" style="96" customWidth="1"/>
    <col min="5" max="16384" width="9.109375" style="96"/>
  </cols>
  <sheetData>
    <row r="1" spans="2:4" ht="12" customHeight="1" x14ac:dyDescent="0.25">
      <c r="B1" s="57"/>
      <c r="C1" s="33"/>
    </row>
    <row r="2" spans="2:4" ht="12" customHeight="1" x14ac:dyDescent="0.25">
      <c r="B2" s="57"/>
    </row>
    <row r="3" spans="2:4" ht="12" customHeight="1" x14ac:dyDescent="0.3">
      <c r="B3" s="18" t="s">
        <v>0</v>
      </c>
      <c r="C3" s="104" t="s">
        <v>1</v>
      </c>
      <c r="D3" s="119"/>
    </row>
    <row r="4" spans="2:4" ht="4.95" customHeight="1" x14ac:dyDescent="0.25">
      <c r="B4" s="57"/>
      <c r="C4" s="65"/>
      <c r="D4" s="65"/>
    </row>
    <row r="5" spans="2:4" ht="17.399999999999999" customHeight="1" x14ac:dyDescent="0.25">
      <c r="B5" s="120"/>
      <c r="C5" s="66"/>
      <c r="D5" s="66"/>
    </row>
    <row r="6" spans="2:4" ht="18.75" customHeight="1" x14ac:dyDescent="0.25">
      <c r="B6" s="105" t="s">
        <v>62</v>
      </c>
      <c r="C6" s="105"/>
    </row>
    <row r="7" spans="2:4" ht="12" customHeight="1" x14ac:dyDescent="0.25">
      <c r="B7" s="106" t="s">
        <v>126</v>
      </c>
      <c r="C7" s="106"/>
      <c r="D7" s="106"/>
    </row>
    <row r="8" spans="2:4" ht="12" customHeight="1" x14ac:dyDescent="0.25">
      <c r="B8" s="121"/>
      <c r="C8" s="34" t="s">
        <v>42</v>
      </c>
    </row>
    <row r="9" spans="2:4" ht="28.5" customHeight="1" x14ac:dyDescent="0.25">
      <c r="B9" s="35" t="s">
        <v>43</v>
      </c>
      <c r="C9" s="21" t="s">
        <v>131</v>
      </c>
      <c r="D9" s="118" t="s">
        <v>132</v>
      </c>
    </row>
    <row r="10" spans="2:4" ht="12" customHeight="1" x14ac:dyDescent="0.25">
      <c r="B10" s="107" t="s">
        <v>63</v>
      </c>
      <c r="C10" s="107"/>
      <c r="D10" s="107"/>
    </row>
    <row r="11" spans="2:4" ht="12" customHeight="1" x14ac:dyDescent="0.25">
      <c r="B11" s="36" t="s">
        <v>64</v>
      </c>
      <c r="C11" s="72">
        <f>SUM(C12:C17)</f>
        <v>26799</v>
      </c>
      <c r="D11" s="72">
        <f>SUM(D12:D17)</f>
        <v>2249687</v>
      </c>
    </row>
    <row r="12" spans="2:4" ht="12" customHeight="1" x14ac:dyDescent="0.25">
      <c r="B12" s="37" t="s">
        <v>65</v>
      </c>
      <c r="C12" s="73"/>
      <c r="D12" s="73" t="s">
        <v>57</v>
      </c>
    </row>
    <row r="13" spans="2:4" ht="12" customHeight="1" x14ac:dyDescent="0.25">
      <c r="B13" s="38" t="s">
        <v>66</v>
      </c>
      <c r="C13" s="73">
        <v>5257</v>
      </c>
      <c r="D13" s="69">
        <v>182377</v>
      </c>
    </row>
    <row r="14" spans="2:4" ht="12" customHeight="1" x14ac:dyDescent="0.25">
      <c r="B14" s="38" t="s">
        <v>67</v>
      </c>
      <c r="C14" s="73">
        <v>19214</v>
      </c>
      <c r="D14" s="69"/>
    </row>
    <row r="15" spans="2:4" ht="12" customHeight="1" x14ac:dyDescent="0.25">
      <c r="B15" s="38" t="s">
        <v>68</v>
      </c>
      <c r="C15" s="73">
        <v>971</v>
      </c>
      <c r="D15" s="69">
        <v>1879825</v>
      </c>
    </row>
    <row r="16" spans="2:4" ht="12" customHeight="1" x14ac:dyDescent="0.25">
      <c r="B16" s="38" t="s">
        <v>122</v>
      </c>
      <c r="C16" s="73">
        <v>387</v>
      </c>
      <c r="D16" s="69"/>
    </row>
    <row r="17" spans="2:4" ht="12" customHeight="1" x14ac:dyDescent="0.25">
      <c r="B17" s="38" t="s">
        <v>69</v>
      </c>
      <c r="C17" s="73">
        <f>679+291</f>
        <v>970</v>
      </c>
      <c r="D17" s="69">
        <v>187485</v>
      </c>
    </row>
    <row r="18" spans="2:4" ht="12" customHeight="1" x14ac:dyDescent="0.25">
      <c r="B18" s="39" t="s">
        <v>70</v>
      </c>
      <c r="C18" s="72">
        <f>SUM(C19:C26)</f>
        <v>3849040</v>
      </c>
      <c r="D18" s="72">
        <f>SUM(D19:D26)</f>
        <v>3923221</v>
      </c>
    </row>
    <row r="19" spans="2:4" ht="12" customHeight="1" x14ac:dyDescent="0.25">
      <c r="B19" s="37" t="s">
        <v>65</v>
      </c>
      <c r="C19" s="73"/>
      <c r="D19" s="73" t="s">
        <v>57</v>
      </c>
    </row>
    <row r="20" spans="2:4" ht="14.4" customHeight="1" x14ac:dyDescent="0.25">
      <c r="B20" s="38" t="s">
        <v>71</v>
      </c>
      <c r="C20" s="73">
        <v>1377390</v>
      </c>
      <c r="D20" s="69">
        <v>2065108</v>
      </c>
    </row>
    <row r="21" spans="2:4" ht="16.2" customHeight="1" x14ac:dyDescent="0.25">
      <c r="B21" s="38" t="s">
        <v>72</v>
      </c>
      <c r="C21" s="73">
        <v>367</v>
      </c>
      <c r="D21" s="69">
        <v>265859</v>
      </c>
    </row>
    <row r="22" spans="2:4" ht="13.2" customHeight="1" x14ac:dyDescent="0.25">
      <c r="B22" s="38" t="s">
        <v>73</v>
      </c>
      <c r="C22" s="73">
        <v>550624</v>
      </c>
      <c r="D22" s="69">
        <v>813313</v>
      </c>
    </row>
    <row r="23" spans="2:4" ht="13.2" customHeight="1" x14ac:dyDescent="0.25">
      <c r="B23" s="38" t="s">
        <v>74</v>
      </c>
      <c r="C23" s="73">
        <v>47258</v>
      </c>
      <c r="D23" s="69"/>
    </row>
    <row r="24" spans="2:4" ht="13.2" customHeight="1" x14ac:dyDescent="0.25">
      <c r="B24" s="38" t="s">
        <v>75</v>
      </c>
      <c r="C24" s="73">
        <v>4614</v>
      </c>
      <c r="D24" s="69">
        <v>2900</v>
      </c>
    </row>
    <row r="25" spans="2:4" ht="13.2" customHeight="1" x14ac:dyDescent="0.25">
      <c r="B25" s="38" t="s">
        <v>76</v>
      </c>
      <c r="C25" s="73">
        <v>1734518</v>
      </c>
      <c r="D25" s="69">
        <v>749981</v>
      </c>
    </row>
    <row r="26" spans="2:4" ht="15.6" customHeight="1" x14ac:dyDescent="0.25">
      <c r="B26" s="38" t="s">
        <v>77</v>
      </c>
      <c r="C26" s="73">
        <v>134269</v>
      </c>
      <c r="D26" s="69">
        <v>26060</v>
      </c>
    </row>
    <row r="27" spans="2:4" ht="12" customHeight="1" x14ac:dyDescent="0.25">
      <c r="B27" s="40" t="s">
        <v>78</v>
      </c>
      <c r="C27" s="72">
        <f>C11-C18</f>
        <v>-3822241</v>
      </c>
      <c r="D27" s="72">
        <f>D11-D18</f>
        <v>-1673534</v>
      </c>
    </row>
    <row r="28" spans="2:4" ht="12" customHeight="1" x14ac:dyDescent="0.25">
      <c r="B28" s="103" t="s">
        <v>79</v>
      </c>
      <c r="C28" s="103"/>
      <c r="D28" s="103"/>
    </row>
    <row r="29" spans="2:4" ht="12" customHeight="1" x14ac:dyDescent="0.25">
      <c r="B29" s="36" t="s">
        <v>64</v>
      </c>
      <c r="C29" s="89">
        <f>SUM(C30:C37)</f>
        <v>0</v>
      </c>
      <c r="D29" s="92">
        <f>SUM(D30:D37)</f>
        <v>0</v>
      </c>
    </row>
    <row r="30" spans="2:4" ht="12" customHeight="1" x14ac:dyDescent="0.25">
      <c r="B30" s="37" t="s">
        <v>65</v>
      </c>
      <c r="C30" s="90" t="s">
        <v>57</v>
      </c>
      <c r="D30" s="93" t="s">
        <v>57</v>
      </c>
    </row>
    <row r="31" spans="2:4" ht="12" customHeight="1" x14ac:dyDescent="0.25">
      <c r="B31" s="38" t="s">
        <v>80</v>
      </c>
      <c r="C31" s="90" t="s">
        <v>57</v>
      </c>
      <c r="D31" s="93" t="s">
        <v>57</v>
      </c>
    </row>
    <row r="32" spans="2:4" ht="12" customHeight="1" x14ac:dyDescent="0.25">
      <c r="B32" s="41" t="s">
        <v>81</v>
      </c>
      <c r="C32" s="90" t="s">
        <v>57</v>
      </c>
      <c r="D32" s="93" t="s">
        <v>57</v>
      </c>
    </row>
    <row r="33" spans="2:4" ht="14.4" customHeight="1" x14ac:dyDescent="0.25">
      <c r="B33" s="41" t="s">
        <v>82</v>
      </c>
      <c r="C33" s="90" t="s">
        <v>57</v>
      </c>
      <c r="D33" s="93" t="s">
        <v>57</v>
      </c>
    </row>
    <row r="34" spans="2:4" ht="12" customHeight="1" x14ac:dyDescent="0.25">
      <c r="B34" s="38" t="s">
        <v>83</v>
      </c>
      <c r="C34" s="90"/>
      <c r="D34" s="93"/>
    </row>
    <row r="35" spans="2:4" ht="12" customHeight="1" x14ac:dyDescent="0.25">
      <c r="B35" s="42" t="s">
        <v>84</v>
      </c>
      <c r="C35" s="90"/>
      <c r="D35" s="93"/>
    </row>
    <row r="36" spans="2:4" ht="12" customHeight="1" x14ac:dyDescent="0.25">
      <c r="B36" s="43" t="s">
        <v>85</v>
      </c>
      <c r="C36" s="91" t="s">
        <v>57</v>
      </c>
      <c r="D36" s="94" t="s">
        <v>57</v>
      </c>
    </row>
    <row r="37" spans="2:4" ht="12" customHeight="1" x14ac:dyDescent="0.25">
      <c r="B37" s="38" t="s">
        <v>69</v>
      </c>
      <c r="D37" s="95"/>
    </row>
    <row r="38" spans="2:4" ht="12" customHeight="1" x14ac:dyDescent="0.25">
      <c r="B38" s="36" t="s">
        <v>70</v>
      </c>
      <c r="C38" s="89">
        <f>SUM(C39:C46)</f>
        <v>309448</v>
      </c>
      <c r="D38" s="92">
        <f>SUM(D39:D46)</f>
        <v>162785</v>
      </c>
    </row>
    <row r="39" spans="2:4" ht="12" customHeight="1" x14ac:dyDescent="0.25">
      <c r="B39" s="44" t="s">
        <v>65</v>
      </c>
      <c r="C39" s="90"/>
      <c r="D39" s="93"/>
    </row>
    <row r="40" spans="2:4" ht="12" customHeight="1" x14ac:dyDescent="0.25">
      <c r="B40" s="41" t="s">
        <v>86</v>
      </c>
      <c r="C40" s="90">
        <v>29528</v>
      </c>
      <c r="D40" s="93">
        <v>141343</v>
      </c>
    </row>
    <row r="41" spans="2:4" ht="12" customHeight="1" x14ac:dyDescent="0.25">
      <c r="B41" s="38" t="s">
        <v>87</v>
      </c>
      <c r="C41" s="90"/>
      <c r="D41" s="93"/>
    </row>
    <row r="42" spans="2:4" ht="12" customHeight="1" x14ac:dyDescent="0.25">
      <c r="B42" s="38" t="s">
        <v>88</v>
      </c>
      <c r="C42" s="90">
        <v>156254</v>
      </c>
      <c r="D42" s="93">
        <v>21442</v>
      </c>
    </row>
    <row r="43" spans="2:4" ht="12" customHeight="1" x14ac:dyDescent="0.25">
      <c r="B43" s="38" t="s">
        <v>89</v>
      </c>
      <c r="C43" s="90"/>
      <c r="D43" s="93"/>
    </row>
    <row r="44" spans="2:4" ht="12" customHeight="1" x14ac:dyDescent="0.25">
      <c r="B44" s="38" t="s">
        <v>90</v>
      </c>
      <c r="C44" s="90"/>
      <c r="D44" s="93"/>
    </row>
    <row r="45" spans="2:4" ht="12" customHeight="1" x14ac:dyDescent="0.25">
      <c r="B45" s="45" t="s">
        <v>91</v>
      </c>
      <c r="C45" s="91"/>
      <c r="D45" s="94"/>
    </row>
    <row r="46" spans="2:4" ht="12" customHeight="1" x14ac:dyDescent="0.25">
      <c r="B46" s="41" t="s">
        <v>77</v>
      </c>
      <c r="C46" s="90">
        <v>123666</v>
      </c>
      <c r="D46" s="93"/>
    </row>
    <row r="47" spans="2:4" ht="12" customHeight="1" x14ac:dyDescent="0.25">
      <c r="B47" s="46" t="s">
        <v>92</v>
      </c>
      <c r="C47" s="72">
        <f>C29-C38</f>
        <v>-309448</v>
      </c>
      <c r="D47" s="72">
        <f>D29-D38</f>
        <v>-162785</v>
      </c>
    </row>
    <row r="48" spans="2:4" ht="12" customHeight="1" x14ac:dyDescent="0.25">
      <c r="B48" s="103" t="s">
        <v>93</v>
      </c>
      <c r="C48" s="103"/>
      <c r="D48" s="103"/>
    </row>
    <row r="49" spans="2:4" ht="12" customHeight="1" x14ac:dyDescent="0.25">
      <c r="B49" s="47" t="s">
        <v>64</v>
      </c>
      <c r="C49" s="72">
        <f>SUM(C50:C54)</f>
        <v>4121222</v>
      </c>
      <c r="D49" s="72">
        <f>SUM(D50:D54)</f>
        <v>4125037</v>
      </c>
    </row>
    <row r="50" spans="2:4" ht="12" customHeight="1" x14ac:dyDescent="0.25">
      <c r="B50" s="44" t="s">
        <v>65</v>
      </c>
      <c r="C50" s="73"/>
      <c r="D50" s="69"/>
    </row>
    <row r="51" spans="2:4" ht="12" customHeight="1" x14ac:dyDescent="0.25">
      <c r="B51" s="41" t="s">
        <v>94</v>
      </c>
      <c r="C51" s="73"/>
      <c r="D51" s="69">
        <v>2218955</v>
      </c>
    </row>
    <row r="52" spans="2:4" ht="12" customHeight="1" x14ac:dyDescent="0.25">
      <c r="B52" s="41" t="s">
        <v>95</v>
      </c>
      <c r="C52" s="73">
        <v>4121222</v>
      </c>
      <c r="D52" s="73">
        <v>1906082</v>
      </c>
    </row>
    <row r="53" spans="2:4" ht="12" customHeight="1" x14ac:dyDescent="0.25">
      <c r="B53" s="41" t="s">
        <v>96</v>
      </c>
      <c r="C53" s="73"/>
      <c r="D53" s="69"/>
    </row>
    <row r="54" spans="2:4" ht="12" customHeight="1" x14ac:dyDescent="0.25">
      <c r="B54" s="41" t="s">
        <v>69</v>
      </c>
      <c r="C54" s="73"/>
      <c r="D54" s="69"/>
    </row>
    <row r="55" spans="2:4" ht="12" customHeight="1" x14ac:dyDescent="0.25">
      <c r="B55" s="47" t="s">
        <v>70</v>
      </c>
      <c r="C55" s="72">
        <f>SUM(C57:C60)</f>
        <v>92468</v>
      </c>
      <c r="D55" s="72">
        <f>SUM(D57:D60)</f>
        <v>2299550</v>
      </c>
    </row>
    <row r="56" spans="2:4" ht="12" customHeight="1" x14ac:dyDescent="0.25">
      <c r="B56" s="44" t="s">
        <v>65</v>
      </c>
      <c r="C56" s="73" t="s">
        <v>57</v>
      </c>
      <c r="D56" s="69"/>
    </row>
    <row r="57" spans="2:4" ht="12" customHeight="1" x14ac:dyDescent="0.25">
      <c r="B57" s="38" t="s">
        <v>97</v>
      </c>
      <c r="C57" s="73">
        <v>74402</v>
      </c>
      <c r="D57" s="73">
        <v>2299550</v>
      </c>
    </row>
    <row r="58" spans="2:4" ht="12" customHeight="1" x14ac:dyDescent="0.25">
      <c r="B58" s="38" t="s">
        <v>98</v>
      </c>
      <c r="C58" s="73"/>
      <c r="D58" s="69"/>
    </row>
    <row r="59" spans="2:4" ht="12" customHeight="1" x14ac:dyDescent="0.25">
      <c r="B59" s="41" t="s">
        <v>99</v>
      </c>
      <c r="C59" s="73">
        <v>17713</v>
      </c>
      <c r="D59" s="69"/>
    </row>
    <row r="60" spans="2:4" ht="12" customHeight="1" x14ac:dyDescent="0.3">
      <c r="B60" s="38" t="s">
        <v>100</v>
      </c>
      <c r="C60" s="73">
        <v>353</v>
      </c>
      <c r="D60" s="97"/>
    </row>
    <row r="61" spans="2:4" ht="12" customHeight="1" x14ac:dyDescent="0.25">
      <c r="B61" s="40" t="s">
        <v>101</v>
      </c>
      <c r="C61" s="72">
        <f>C49-C55</f>
        <v>4028754</v>
      </c>
      <c r="D61" s="72">
        <f>D49-D55</f>
        <v>1825487</v>
      </c>
    </row>
    <row r="62" spans="2:4" ht="12" customHeight="1" x14ac:dyDescent="0.25">
      <c r="B62" s="40" t="s">
        <v>102</v>
      </c>
      <c r="C62" s="72">
        <f>C27+C47+C61</f>
        <v>-102935</v>
      </c>
      <c r="D62" s="72">
        <f>D27+D47+D61</f>
        <v>-10832</v>
      </c>
    </row>
    <row r="63" spans="2:4" ht="12" customHeight="1" x14ac:dyDescent="0.25">
      <c r="B63" s="48" t="s">
        <v>103</v>
      </c>
      <c r="C63" s="72">
        <v>-109</v>
      </c>
      <c r="D63" s="73">
        <v>403</v>
      </c>
    </row>
    <row r="64" spans="2:4" ht="12" customHeight="1" x14ac:dyDescent="0.25">
      <c r="B64" s="49" t="s">
        <v>104</v>
      </c>
      <c r="C64" s="73">
        <v>103557</v>
      </c>
      <c r="D64" s="69">
        <v>11175</v>
      </c>
    </row>
    <row r="65" spans="2:4" ht="12" customHeight="1" x14ac:dyDescent="0.25">
      <c r="B65" s="49" t="s">
        <v>105</v>
      </c>
      <c r="C65" s="73">
        <f>C64+C62+C63</f>
        <v>513</v>
      </c>
      <c r="D65" s="73">
        <f>D64+D62+D63</f>
        <v>746</v>
      </c>
    </row>
    <row r="68" spans="2:4" ht="12" customHeight="1" x14ac:dyDescent="0.25">
      <c r="B68" s="9" t="s">
        <v>128</v>
      </c>
      <c r="C68" s="51"/>
    </row>
    <row r="69" spans="2:4" ht="12" customHeight="1" x14ac:dyDescent="0.25">
      <c r="B69" s="52" t="s">
        <v>38</v>
      </c>
      <c r="C69" s="53" t="s">
        <v>39</v>
      </c>
    </row>
    <row r="70" spans="2:4" ht="12" customHeight="1" x14ac:dyDescent="0.25">
      <c r="B70" s="50" t="s">
        <v>117</v>
      </c>
      <c r="C70" s="51"/>
    </row>
    <row r="71" spans="2:4" ht="12" customHeight="1" x14ac:dyDescent="0.25">
      <c r="B71" s="54" t="s">
        <v>40</v>
      </c>
      <c r="C71" s="53" t="s">
        <v>39</v>
      </c>
    </row>
  </sheetData>
  <mergeCells count="6">
    <mergeCell ref="B48:D48"/>
    <mergeCell ref="C3:D3"/>
    <mergeCell ref="B6:C6"/>
    <mergeCell ref="B7:D7"/>
    <mergeCell ref="B10:D10"/>
    <mergeCell ref="B28:D28"/>
  </mergeCells>
  <pageMargins left="0.70866141732283472" right="0.31496062992125984" top="0.35433070866141736" bottom="0.35433070866141736" header="0.31496062992125984" footer="0.31496062992125984"/>
  <pageSetup paperSize="9" scale="8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T29"/>
  <sheetViews>
    <sheetView topLeftCell="A13" zoomScale="150" zoomScaleNormal="150" workbookViewId="0">
      <selection activeCell="A13" sqref="A1:XFD1048576"/>
    </sheetView>
  </sheetViews>
  <sheetFormatPr defaultColWidth="9.109375" defaultRowHeight="13.8" x14ac:dyDescent="0.25"/>
  <cols>
    <col min="1" max="12" width="2.5546875" style="15" customWidth="1"/>
    <col min="13" max="13" width="5.5546875" style="15" customWidth="1"/>
    <col min="14" max="14" width="2.5546875" style="15" hidden="1" customWidth="1"/>
    <col min="15" max="15" width="14.33203125" style="32" customWidth="1"/>
    <col min="16" max="16" width="13.6640625" style="32" customWidth="1"/>
    <col min="17" max="17" width="25.5546875" style="32" customWidth="1"/>
    <col min="18" max="18" width="13.44140625" style="32" customWidth="1"/>
    <col min="19" max="19" width="14.44140625" style="32" customWidth="1"/>
    <col min="20" max="20" width="20.109375" style="133" customWidth="1"/>
    <col min="21" max="16384" width="9.109375" style="96"/>
  </cols>
  <sheetData>
    <row r="1" spans="1:20" ht="9.75" customHeight="1" x14ac:dyDescent="0.25">
      <c r="A1" s="16"/>
      <c r="B1" s="16"/>
      <c r="C1" s="16"/>
      <c r="D1" s="16"/>
      <c r="E1" s="16"/>
      <c r="F1" s="16"/>
      <c r="G1" s="16"/>
      <c r="H1" s="113" t="s">
        <v>1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0" x14ac:dyDescent="0.25">
      <c r="A2" s="18" t="s">
        <v>0</v>
      </c>
      <c r="B2" s="16"/>
      <c r="C2" s="16"/>
      <c r="D2" s="16"/>
      <c r="E2" s="16"/>
      <c r="F2" s="16"/>
      <c r="G2" s="16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20" ht="5.2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78"/>
      <c r="P3" s="78"/>
      <c r="Q3" s="78"/>
      <c r="R3" s="134"/>
      <c r="S3" s="134"/>
    </row>
    <row r="4" spans="1:20" s="133" customForma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35"/>
      <c r="P4" s="135"/>
      <c r="Q4" s="135"/>
      <c r="R4" s="135"/>
      <c r="S4" s="77"/>
    </row>
    <row r="5" spans="1:20" s="133" customFormat="1" ht="15.6" x14ac:dyDescent="0.25">
      <c r="A5" s="102" t="s">
        <v>106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34"/>
    </row>
    <row r="6" spans="1:20" s="133" customFormat="1" x14ac:dyDescent="0.25">
      <c r="A6" s="100" t="s">
        <v>127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34"/>
    </row>
    <row r="7" spans="1:20" s="133" customForma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78"/>
      <c r="P7" s="78"/>
      <c r="Q7" s="78"/>
      <c r="R7" s="134"/>
      <c r="S7" s="32" t="s">
        <v>42</v>
      </c>
    </row>
    <row r="8" spans="1:20" s="133" customFormat="1" ht="18.75" customHeight="1" x14ac:dyDescent="0.25">
      <c r="A8" s="114" t="s">
        <v>107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 t="s">
        <v>22</v>
      </c>
      <c r="P8" s="115" t="s">
        <v>108</v>
      </c>
      <c r="Q8" s="116" t="s">
        <v>109</v>
      </c>
      <c r="R8" s="115" t="s">
        <v>110</v>
      </c>
      <c r="S8" s="116" t="s">
        <v>111</v>
      </c>
    </row>
    <row r="9" spans="1:20" s="133" customFormat="1" ht="25.95" customHeight="1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5"/>
      <c r="P9" s="115"/>
      <c r="Q9" s="136"/>
      <c r="R9" s="115"/>
      <c r="S9" s="117"/>
    </row>
    <row r="10" spans="1:20" s="133" customFormat="1" ht="12" customHeight="1" x14ac:dyDescent="0.25">
      <c r="A10" s="110" t="s">
        <v>133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70">
        <f>O21</f>
        <v>16395198</v>
      </c>
      <c r="P10" s="70">
        <f>P21</f>
        <v>2080547</v>
      </c>
      <c r="Q10" s="70">
        <f>Q21</f>
        <v>-36957</v>
      </c>
      <c r="R10" s="70">
        <f>R21</f>
        <v>-13292351</v>
      </c>
      <c r="S10" s="70">
        <f>SUM(O10:R10)</f>
        <v>5146437</v>
      </c>
    </row>
    <row r="11" spans="1:20" s="133" customFormat="1" ht="12" customHeight="1" x14ac:dyDescent="0.25">
      <c r="A11" s="111" t="s">
        <v>58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69"/>
      <c r="P11" s="69"/>
      <c r="Q11" s="69"/>
      <c r="R11" s="69">
        <f>ОПиУ!C25</f>
        <v>-1979171</v>
      </c>
      <c r="S11" s="69">
        <f>SUM(O11:R11)</f>
        <v>-1979171</v>
      </c>
    </row>
    <row r="12" spans="1:20" s="133" customFormat="1" ht="12" customHeight="1" x14ac:dyDescent="0.25">
      <c r="A12" s="112" t="s">
        <v>112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8"/>
      <c r="O12" s="69"/>
      <c r="P12" s="69"/>
      <c r="Q12" s="69"/>
      <c r="R12" s="69"/>
      <c r="S12" s="69">
        <f t="shared" ref="S12:S14" si="0">SUM(O12:R12)</f>
        <v>0</v>
      </c>
    </row>
    <row r="13" spans="1:20" s="133" customFormat="1" ht="12" customHeight="1" x14ac:dyDescent="0.25">
      <c r="A13" s="111" t="s">
        <v>113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69"/>
      <c r="P13" s="69"/>
      <c r="Q13" s="69"/>
      <c r="R13" s="69"/>
      <c r="S13" s="69">
        <f t="shared" si="0"/>
        <v>0</v>
      </c>
      <c r="T13" s="139"/>
    </row>
    <row r="14" spans="1:20" s="133" customFormat="1" ht="12" customHeight="1" x14ac:dyDescent="0.25">
      <c r="A14" s="111" t="s">
        <v>130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74"/>
      <c r="O14" s="75"/>
      <c r="P14" s="75"/>
      <c r="Q14" s="75"/>
      <c r="R14" s="75">
        <v>-328735</v>
      </c>
      <c r="S14" s="69">
        <f t="shared" si="0"/>
        <v>-328735</v>
      </c>
      <c r="T14" s="139"/>
    </row>
    <row r="15" spans="1:20" s="133" customFormat="1" ht="12" customHeight="1" x14ac:dyDescent="0.25">
      <c r="A15" s="110" t="s">
        <v>127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70">
        <f t="shared" ref="O15:Q15" si="1">SUM(O10:O14)</f>
        <v>16395198</v>
      </c>
      <c r="P15" s="70">
        <f t="shared" si="1"/>
        <v>2080547</v>
      </c>
      <c r="Q15" s="70">
        <f t="shared" si="1"/>
        <v>-36957</v>
      </c>
      <c r="R15" s="70">
        <f>SUM(R10:R14)</f>
        <v>-15600257</v>
      </c>
      <c r="S15" s="70">
        <f>SUM(S10:S14)</f>
        <v>2838531</v>
      </c>
      <c r="T15" s="134">
        <f>S15-'ОФП '!C31</f>
        <v>0</v>
      </c>
    </row>
    <row r="16" spans="1:20" ht="12" customHeight="1" x14ac:dyDescent="0.25">
      <c r="A16" s="110" t="s">
        <v>134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70">
        <v>14176243</v>
      </c>
      <c r="P16" s="70">
        <v>2080547</v>
      </c>
      <c r="Q16" s="70">
        <v>5083</v>
      </c>
      <c r="R16" s="70">
        <v>-9052884</v>
      </c>
      <c r="S16" s="70">
        <v>7208989</v>
      </c>
    </row>
    <row r="17" spans="1:20" s="57" customFormat="1" ht="12" customHeight="1" x14ac:dyDescent="0.25">
      <c r="A17" s="111" t="s">
        <v>114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70"/>
      <c r="P17" s="70"/>
      <c r="Q17" s="69"/>
      <c r="R17" s="68">
        <v>-4239467</v>
      </c>
      <c r="S17" s="69">
        <f>SUM(O17:R17)</f>
        <v>-4239467</v>
      </c>
      <c r="T17" s="133"/>
    </row>
    <row r="18" spans="1:20" s="57" customFormat="1" ht="12" customHeight="1" x14ac:dyDescent="0.25">
      <c r="A18" s="112" t="s">
        <v>112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69"/>
      <c r="P18" s="69"/>
      <c r="Q18" s="69">
        <v>-42040</v>
      </c>
      <c r="R18" s="69"/>
      <c r="S18" s="69">
        <f t="shared" ref="S18:S20" si="2">SUM(O18:R18)</f>
        <v>-42040</v>
      </c>
      <c r="T18" s="133"/>
    </row>
    <row r="19" spans="1:20" s="57" customFormat="1" ht="13.2" customHeight="1" x14ac:dyDescent="0.25">
      <c r="A19" s="111" t="s">
        <v>113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69">
        <v>2218955</v>
      </c>
      <c r="P19" s="69"/>
      <c r="Q19" s="69"/>
      <c r="R19" s="69"/>
      <c r="S19" s="69">
        <f t="shared" si="2"/>
        <v>2218955</v>
      </c>
      <c r="T19" s="133"/>
    </row>
    <row r="20" spans="1:20" s="133" customFormat="1" ht="12" customHeight="1" x14ac:dyDescent="0.25">
      <c r="A20" s="111" t="s">
        <v>121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74"/>
      <c r="O20" s="75"/>
      <c r="P20" s="75"/>
      <c r="Q20" s="75"/>
      <c r="R20" s="75"/>
      <c r="S20" s="69">
        <f t="shared" si="2"/>
        <v>0</v>
      </c>
      <c r="T20" s="139"/>
    </row>
    <row r="21" spans="1:20" ht="12" customHeight="1" x14ac:dyDescent="0.25">
      <c r="A21" s="110" t="s">
        <v>135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70">
        <f>O16+O19</f>
        <v>16395198</v>
      </c>
      <c r="P21" s="70">
        <f>P16+P19</f>
        <v>2080547</v>
      </c>
      <c r="Q21" s="70">
        <f>Q16+Q19+Q18</f>
        <v>-36957</v>
      </c>
      <c r="R21" s="70">
        <f>R16+R19+R17+R20</f>
        <v>-13292351</v>
      </c>
      <c r="S21" s="70">
        <f>SUM(S16:S20)</f>
        <v>5146437</v>
      </c>
      <c r="T21" s="139">
        <f>S21-'ОФП '!D31</f>
        <v>-1</v>
      </c>
    </row>
    <row r="22" spans="1:20" s="57" customFormat="1" ht="12" customHeight="1" x14ac:dyDescent="0.25">
      <c r="O22" s="78"/>
      <c r="P22" s="78"/>
      <c r="Q22" s="78"/>
      <c r="R22" s="134"/>
      <c r="S22" s="134"/>
      <c r="T22" s="139"/>
    </row>
    <row r="23" spans="1:20" s="57" customFormat="1" ht="18" customHeight="1" x14ac:dyDescent="0.25">
      <c r="O23" s="78"/>
      <c r="P23" s="78"/>
      <c r="Q23" s="78"/>
      <c r="R23" s="134"/>
      <c r="S23" s="134"/>
      <c r="T23" s="133"/>
    </row>
    <row r="24" spans="1:20" s="57" customFormat="1" ht="18" customHeight="1" x14ac:dyDescent="0.25">
      <c r="O24" s="78"/>
      <c r="P24" s="78"/>
      <c r="Q24" s="78"/>
      <c r="R24" s="134"/>
      <c r="S24" s="134"/>
      <c r="T24" s="133"/>
    </row>
    <row r="25" spans="1:20" s="57" customFormat="1" ht="12.75" customHeight="1" x14ac:dyDescent="0.25">
      <c r="A25" s="28" t="s">
        <v>124</v>
      </c>
      <c r="H25" s="109" t="s">
        <v>129</v>
      </c>
      <c r="I25" s="109"/>
      <c r="J25" s="109"/>
      <c r="K25" s="109"/>
      <c r="L25" s="109"/>
      <c r="M25" s="109"/>
      <c r="N25" s="109"/>
      <c r="O25" s="109"/>
      <c r="P25" s="109"/>
      <c r="Q25" s="98"/>
      <c r="R25" s="140"/>
      <c r="S25" s="134"/>
      <c r="T25" s="133"/>
    </row>
    <row r="26" spans="1:20" s="57" customFormat="1" ht="10.5" customHeight="1" x14ac:dyDescent="0.25">
      <c r="H26" s="108" t="s">
        <v>115</v>
      </c>
      <c r="I26" s="108"/>
      <c r="J26" s="108"/>
      <c r="K26" s="108"/>
      <c r="L26" s="108"/>
      <c r="M26" s="108"/>
      <c r="N26" s="108"/>
      <c r="O26" s="108"/>
      <c r="P26" s="108"/>
      <c r="Q26" s="55"/>
      <c r="R26" s="141" t="s">
        <v>39</v>
      </c>
      <c r="S26" s="134"/>
      <c r="T26" s="133"/>
    </row>
    <row r="27" spans="1:20" s="57" customFormat="1" ht="10.5" customHeight="1" x14ac:dyDescent="0.25"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134"/>
      <c r="S27" s="134"/>
      <c r="T27" s="133"/>
    </row>
    <row r="28" spans="1:20" s="57" customFormat="1" ht="12.75" customHeight="1" x14ac:dyDescent="0.25">
      <c r="A28" s="88" t="s">
        <v>116</v>
      </c>
      <c r="H28" s="109" t="s">
        <v>119</v>
      </c>
      <c r="I28" s="109"/>
      <c r="J28" s="109"/>
      <c r="K28" s="109"/>
      <c r="L28" s="109"/>
      <c r="M28" s="109"/>
      <c r="N28" s="109"/>
      <c r="O28" s="109"/>
      <c r="P28" s="109"/>
      <c r="Q28" s="98"/>
      <c r="R28" s="140"/>
      <c r="S28" s="134"/>
      <c r="T28" s="133"/>
    </row>
    <row r="29" spans="1:20" s="57" customFormat="1" ht="9.75" customHeight="1" x14ac:dyDescent="0.25">
      <c r="H29" s="108" t="s">
        <v>115</v>
      </c>
      <c r="I29" s="108"/>
      <c r="J29" s="108"/>
      <c r="K29" s="108"/>
      <c r="L29" s="108"/>
      <c r="M29" s="108"/>
      <c r="N29" s="108"/>
      <c r="O29" s="108"/>
      <c r="P29" s="108"/>
      <c r="Q29" s="55"/>
      <c r="R29" s="141" t="s">
        <v>39</v>
      </c>
      <c r="S29" s="134"/>
      <c r="T29" s="133"/>
    </row>
  </sheetData>
  <mergeCells count="25">
    <mergeCell ref="H1:S2"/>
    <mergeCell ref="A15:N15"/>
    <mergeCell ref="A5:R5"/>
    <mergeCell ref="A6:R6"/>
    <mergeCell ref="A8:N9"/>
    <mergeCell ref="O8:O9"/>
    <mergeCell ref="P8:P9"/>
    <mergeCell ref="Q8:Q9"/>
    <mergeCell ref="R8:R9"/>
    <mergeCell ref="S8:S9"/>
    <mergeCell ref="A10:N10"/>
    <mergeCell ref="A11:N11"/>
    <mergeCell ref="A12:N12"/>
    <mergeCell ref="A13:N13"/>
    <mergeCell ref="A14:M14"/>
    <mergeCell ref="H26:P26"/>
    <mergeCell ref="H28:P28"/>
    <mergeCell ref="H29:P29"/>
    <mergeCell ref="A16:N16"/>
    <mergeCell ref="A17:N17"/>
    <mergeCell ref="A18:N18"/>
    <mergeCell ref="A19:N19"/>
    <mergeCell ref="A21:N21"/>
    <mergeCell ref="H25:P25"/>
    <mergeCell ref="A20:M20"/>
  </mergeCells>
  <pageMargins left="0.51181102362204722" right="0" top="0.35433070866141736" bottom="0.35433070866141736" header="0.31496062992125984" footer="0.11811023622047245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 </vt:lpstr>
      <vt:lpstr>ОПиУ</vt:lpstr>
      <vt:lpstr>ДДС</vt:lpstr>
      <vt:lpstr>Капитал  </vt:lpstr>
      <vt:lpstr>ДДС!Область_печати</vt:lpstr>
      <vt:lpstr>'Капитал  '!Область_печати</vt:lpstr>
      <vt:lpstr>ОПиУ!Область_печати</vt:lpstr>
      <vt:lpstr>'ОФП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ГБ</cp:lastModifiedBy>
  <cp:lastPrinted>2024-11-05T06:34:55Z</cp:lastPrinted>
  <dcterms:created xsi:type="dcterms:W3CDTF">2023-11-14T09:06:34Z</dcterms:created>
  <dcterms:modified xsi:type="dcterms:W3CDTF">2024-11-11T11:54:32Z</dcterms:modified>
</cp:coreProperties>
</file>