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3040" windowHeight="9384" activeTab="1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[4]ДДС_310320!$C$93:$D$128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[4]сч.3310!$B$8:$H$346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[4]сч.3310!$B$354:$H$635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[4]сч.3310_080920!$B$10:$H$346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[4]сч.3310_080920!$B$356:$H$635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[4]ДДС_310820!$B$136:$D$160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[4]ДДС_310820!$C$137:$D$160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2" localSheetId="2">#REF!</definedName>
    <definedName name="прочее3" localSheetId="2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[4]ДДС_310320!#REF!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4" l="1"/>
  <c r="Q19" i="4"/>
  <c r="P19" i="4"/>
  <c r="O19" i="4"/>
  <c r="S18" i="4"/>
  <c r="S17" i="4"/>
  <c r="S16" i="4"/>
  <c r="S15" i="4"/>
  <c r="S13" i="4"/>
  <c r="S12" i="4"/>
  <c r="Q14" i="4"/>
  <c r="O14" i="4"/>
  <c r="D55" i="3"/>
  <c r="C55" i="3"/>
  <c r="D49" i="3"/>
  <c r="D61" i="3" s="1"/>
  <c r="C49" i="3"/>
  <c r="C61" i="3" s="1"/>
  <c r="D38" i="3"/>
  <c r="D47" i="3" s="1"/>
  <c r="C38" i="3"/>
  <c r="C29" i="3"/>
  <c r="D18" i="3"/>
  <c r="C18" i="3"/>
  <c r="D11" i="3"/>
  <c r="C11" i="3"/>
  <c r="C12" i="2"/>
  <c r="D45" i="1"/>
  <c r="C45" i="1"/>
  <c r="D38" i="1"/>
  <c r="D46" i="1" s="1"/>
  <c r="C38" i="1"/>
  <c r="D33" i="1"/>
  <c r="C33" i="1"/>
  <c r="D24" i="1"/>
  <c r="C24" i="1"/>
  <c r="D16" i="1"/>
  <c r="C16" i="1"/>
  <c r="A6" i="1"/>
  <c r="C25" i="1" l="1"/>
  <c r="C46" i="1"/>
  <c r="C27" i="3"/>
  <c r="S10" i="4"/>
  <c r="S19" i="4"/>
  <c r="C47" i="3"/>
  <c r="D27" i="3"/>
  <c r="D62" i="3" s="1"/>
  <c r="D25" i="1"/>
  <c r="D47" i="1"/>
  <c r="P14" i="4"/>
  <c r="C47" i="1"/>
  <c r="C62" i="3" l="1"/>
  <c r="C17" i="2"/>
  <c r="C21" i="2" s="1"/>
  <c r="C23" i="2" s="1"/>
  <c r="C25" i="2" s="1"/>
  <c r="S11" i="4" l="1"/>
  <c r="R14" i="4"/>
  <c r="S14" i="4" s="1"/>
</calcChain>
</file>

<file path=xl/sharedStrings.xml><?xml version="1.0" encoding="utf-8"?>
<sst xmlns="http://schemas.openxmlformats.org/spreadsheetml/2006/main" count="196" uniqueCount="135">
  <si>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</si>
  <si>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</si>
  <si>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</si>
  <si>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>по состоянию на 30 сентября 2023 года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</si>
  <si>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</si>
  <si>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</si>
  <si>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</si>
  <si>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</si>
  <si>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</si>
  <si>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</si>
  <si>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</si>
  <si>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</si>
  <si>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</si>
  <si>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</si>
  <si>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</si>
  <si>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</si>
  <si>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</si>
  <si>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</si>
  <si>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</si>
  <si>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</si>
  <si>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</si>
  <si>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</si>
  <si>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</si>
  <si>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</si>
  <si>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</si>
  <si>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</si>
  <si>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</si>
  <si>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</si>
  <si>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</si>
  <si>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</si>
  <si>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Займы долгоср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</si>
  <si>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</si>
  <si>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</si>
  <si>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</si>
  <si>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</si>
  <si>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</si>
  <si>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</si>
  <si>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</si>
  <si>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</si>
  <si>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</si>
  <si>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</si>
  <si>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</si>
  <si>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</si>
  <si>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</si>
  <si>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</si>
  <si>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</si>
  <si>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</si>
  <si>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</si>
  <si>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за 9 месяцев 2023 г.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</si>
  <si>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</si>
  <si>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</si>
  <si>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</si>
  <si>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</si>
  <si>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</si>
  <si>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</si>
  <si>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</si>
  <si>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</si>
  <si>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</si>
  <si>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</si>
  <si>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</si>
  <si>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</si>
  <si>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</si>
  <si>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</si>
  <si>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</si>
  <si>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</si>
  <si>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</si>
  <si>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</si>
  <si>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</si>
  <si>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</si>
  <si>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</si>
  <si>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</si>
  <si>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Президент                                                     Рясков С.Е.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</si>
  <si>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</si>
  <si>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</si>
  <si>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</si>
  <si>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</si>
  <si>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</si>
  <si>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</si>
  <si>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</si>
  <si>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</si>
  <si>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</si>
  <si>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</si>
  <si>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</si>
  <si>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</si>
  <si>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</si>
  <si>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</si>
  <si>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</si>
  <si>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</si>
  <si>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</si>
  <si>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</si>
  <si>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</si>
  <si>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</si>
  <si>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</si>
  <si>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</si>
  <si>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</si>
  <si>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</si>
  <si>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</si>
  <si>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</si>
  <si>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</si>
  <si>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</si>
  <si>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</si>
  <si>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</si>
  <si>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</si>
  <si>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</si>
  <si>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</si>
  <si>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</si>
  <si>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</si>
  <si>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</si>
  <si>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</si>
  <si>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</si>
  <si>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</si>
  <si>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</si>
  <si>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</si>
  <si>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</si>
  <si>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</si>
  <si>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</si>
  <si>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</si>
  <si>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</si>
  <si>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</si>
  <si>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</si>
  <si>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</si>
  <si>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</si>
  <si>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</si>
  <si>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</si>
  <si>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</si>
  <si>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</si>
  <si>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30 сентября отчетного года </t>
  </si>
  <si>
    <t xml:space="preserve">На 1 января предыдущего года  </t>
  </si>
  <si>
    <t>Убыток за период</t>
  </si>
  <si>
    <t>Сальдо на 30 сентября предыдущего года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</si>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</sst>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#,##0_);_(\(#,##0\)\ ;_(&quot;- &quot;_);_(@_)"/>
    <numFmt numFmtId="166" formatCode="#,##0,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3" fillId="0" borderId="0"/>
    <xf numFmtId="0" fontId="1" fillId="0" borderId="0"/>
  </cellStyleXfs>
  <cellXfs count="149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9" fillId="0" borderId="0" xfId="1" applyFont="1" applyAlignment="1">
      <alignment vertical="center" wrapText="1"/>
    </xf>
    <xf numFmtId="0" fontId="10" fillId="0" borderId="0" xfId="1" applyFont="1"/>
    <xf numFmtId="0" fontId="11" fillId="0" borderId="0" xfId="1" applyFont="1" applyBorder="1" applyAlignment="1">
      <alignment horizontal="left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9" fillId="0" borderId="0" xfId="1" applyFont="1" applyAlignment="1">
      <alignment wrapText="1"/>
    </xf>
    <xf numFmtId="165" fontId="5" fillId="0" borderId="0" xfId="1" applyNumberFormat="1" applyFont="1"/>
    <xf numFmtId="165" fontId="5" fillId="0" borderId="0" xfId="1" applyNumberFormat="1" applyFont="1" applyFill="1"/>
    <xf numFmtId="0" fontId="12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0" fontId="2" fillId="0" borderId="0" xfId="3" applyNumberFormat="1" applyFont="1" applyBorder="1" applyAlignment="1">
      <alignment vertical="top" wrapText="1"/>
    </xf>
    <xf numFmtId="0" fontId="5" fillId="0" borderId="0" xfId="1" applyFont="1" applyBorder="1" applyAlignment="1">
      <alignment wrapText="1"/>
    </xf>
    <xf numFmtId="165" fontId="5" fillId="0" borderId="0" xfId="1" applyNumberFormat="1" applyFont="1" applyBorder="1"/>
    <xf numFmtId="165" fontId="5" fillId="0" borderId="1" xfId="1" applyNumberFormat="1" applyFont="1" applyBorder="1"/>
    <xf numFmtId="0" fontId="9" fillId="0" borderId="0" xfId="1" applyFont="1" applyBorder="1" applyAlignment="1">
      <alignment wrapText="1"/>
    </xf>
    <xf numFmtId="165" fontId="9" fillId="0" borderId="5" xfId="1" applyNumberFormat="1" applyFont="1" applyFill="1" applyBorder="1"/>
    <xf numFmtId="0" fontId="9" fillId="0" borderId="0" xfId="1" applyFont="1"/>
    <xf numFmtId="0" fontId="2" fillId="0" borderId="0" xfId="0" applyNumberFormat="1" applyFont="1" applyBorder="1" applyAlignment="1">
      <alignment horizontal="left" vertical="center"/>
    </xf>
    <xf numFmtId="165" fontId="9" fillId="0" borderId="6" xfId="1" applyNumberFormat="1" applyFont="1" applyFill="1" applyBorder="1"/>
    <xf numFmtId="0" fontId="5" fillId="0" borderId="0" xfId="1" applyFont="1" applyBorder="1"/>
    <xf numFmtId="3" fontId="14" fillId="0" borderId="0" xfId="0" applyNumberFormat="1" applyFont="1" applyFill="1" applyBorder="1"/>
    <xf numFmtId="165" fontId="9" fillId="0" borderId="0" xfId="1" applyNumberFormat="1" applyFont="1" applyFill="1" applyBorder="1"/>
    <xf numFmtId="0" fontId="9" fillId="0" borderId="0" xfId="1" applyFont="1" applyBorder="1"/>
    <xf numFmtId="165" fontId="9" fillId="0" borderId="6" xfId="1" applyNumberFormat="1" applyFont="1" applyBorder="1"/>
    <xf numFmtId="0" fontId="12" fillId="0" borderId="0" xfId="0" applyNumberFormat="1" applyFont="1" applyBorder="1" applyAlignment="1">
      <alignment horizontal="left" vertical="center"/>
    </xf>
    <xf numFmtId="3" fontId="12" fillId="0" borderId="7" xfId="0" applyNumberFormat="1" applyFont="1" applyBorder="1" applyAlignment="1">
      <alignment horizontal="right" vertical="center"/>
    </xf>
    <xf numFmtId="0" fontId="15" fillId="0" borderId="0" xfId="1" applyFont="1"/>
    <xf numFmtId="165" fontId="10" fillId="0" borderId="0" xfId="1" applyNumberFormat="1" applyFont="1"/>
    <xf numFmtId="0" fontId="12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Alignment="1">
      <alignment horizontal="left" vertical="center"/>
    </xf>
    <xf numFmtId="166" fontId="16" fillId="2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8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0" fillId="0" borderId="0" xfId="0" applyAlignment="1"/>
    <xf numFmtId="0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12" fillId="2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12" fillId="2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9" fontId="6" fillId="2" borderId="0" xfId="0" applyNumberFormat="1" applyFont="1" applyFill="1"/>
    <xf numFmtId="0" fontId="2" fillId="2" borderId="8" xfId="0" applyNumberFormat="1" applyFont="1" applyFill="1" applyBorder="1" applyAlignment="1">
      <alignment horizontal="left" vertical="top"/>
    </xf>
    <xf numFmtId="0" fontId="12" fillId="2" borderId="8" xfId="0" applyNumberFormat="1" applyFont="1" applyFill="1" applyBorder="1" applyAlignment="1">
      <alignment horizontal="center" vertical="top"/>
    </xf>
    <xf numFmtId="0" fontId="12" fillId="2" borderId="8" xfId="0" applyNumberFormat="1" applyFont="1" applyFill="1" applyBorder="1" applyAlignment="1">
      <alignment horizontal="left" vertical="center"/>
    </xf>
    <xf numFmtId="0" fontId="12" fillId="2" borderId="8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right" vertical="center"/>
    </xf>
    <xf numFmtId="9" fontId="6" fillId="2" borderId="0" xfId="0" applyNumberFormat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left" vertical="center"/>
    </xf>
    <xf numFmtId="166" fontId="2" fillId="2" borderId="3" xfId="0" applyNumberFormat="1" applyFont="1" applyFill="1" applyBorder="1" applyAlignment="1">
      <alignment horizontal="right" vertical="center"/>
    </xf>
    <xf numFmtId="166" fontId="2" fillId="0" borderId="3" xfId="0" quotePrefix="1" applyNumberFormat="1" applyFont="1" applyFill="1" applyBorder="1" applyAlignment="1">
      <alignment horizontal="right" vertical="center"/>
    </xf>
    <xf numFmtId="0" fontId="12" fillId="2" borderId="0" xfId="0" applyNumberFormat="1" applyFont="1" applyFill="1" applyBorder="1" applyAlignment="1">
      <alignment horizontal="center" vertical="center"/>
    </xf>
    <xf numFmtId="166" fontId="12" fillId="2" borderId="9" xfId="0" applyNumberFormat="1" applyFont="1" applyFill="1" applyBorder="1" applyAlignment="1">
      <alignment horizontal="right" vertical="center"/>
    </xf>
    <xf numFmtId="0" fontId="12" fillId="2" borderId="10" xfId="0" applyNumberFormat="1" applyFont="1" applyFill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right" vertical="center"/>
    </xf>
    <xf numFmtId="0" fontId="5" fillId="2" borderId="3" xfId="0" applyFont="1" applyFill="1" applyBorder="1"/>
    <xf numFmtId="0" fontId="9" fillId="2" borderId="3" xfId="0" applyFont="1" applyFill="1" applyBorder="1" applyAlignment="1">
      <alignment horizontal="center"/>
    </xf>
    <xf numFmtId="166" fontId="5" fillId="2" borderId="3" xfId="0" applyNumberFormat="1" applyFont="1" applyFill="1" applyBorder="1"/>
    <xf numFmtId="166" fontId="12" fillId="2" borderId="8" xfId="0" applyNumberFormat="1" applyFont="1" applyFill="1" applyBorder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horizontal="left" vertical="center"/>
    </xf>
    <xf numFmtId="166" fontId="12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166" fontId="6" fillId="2" borderId="0" xfId="0" applyNumberFormat="1" applyFont="1" applyFill="1" applyAlignment="1">
      <alignment horizontal="left"/>
    </xf>
    <xf numFmtId="166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top" wrapText="1"/>
    </xf>
    <xf numFmtId="0" fontId="6" fillId="2" borderId="0" xfId="4" applyFont="1" applyFill="1" applyAlignment="1">
      <alignment horizontal="left"/>
    </xf>
    <xf numFmtId="3" fontId="2" fillId="2" borderId="0" xfId="4" applyNumberFormat="1" applyFont="1" applyFill="1" applyAlignment="1">
      <alignment horizontal="right" vertical="center"/>
    </xf>
    <xf numFmtId="0" fontId="12" fillId="2" borderId="4" xfId="4" applyNumberFormat="1" applyFont="1" applyFill="1" applyBorder="1" applyAlignment="1">
      <alignment horizontal="center" vertical="center"/>
    </xf>
    <xf numFmtId="166" fontId="12" fillId="2" borderId="4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>
      <alignment horizontal="left" vertical="center"/>
    </xf>
    <xf numFmtId="166" fontId="12" fillId="0" borderId="3" xfId="4" applyNumberFormat="1" applyFont="1" applyFill="1" applyBorder="1" applyAlignment="1">
      <alignment horizontal="right" vertical="center"/>
    </xf>
    <xf numFmtId="0" fontId="2" fillId="0" borderId="8" xfId="4" applyNumberFormat="1" applyFont="1" applyFill="1" applyBorder="1" applyAlignment="1">
      <alignment horizontal="left" vertical="top"/>
    </xf>
    <xf numFmtId="166" fontId="2" fillId="0" borderId="3" xfId="4" applyNumberFormat="1" applyFont="1" applyFill="1" applyBorder="1" applyAlignment="1">
      <alignment horizontal="right" vertical="center"/>
    </xf>
    <xf numFmtId="0" fontId="2" fillId="0" borderId="8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/>
    </xf>
    <xf numFmtId="0" fontId="12" fillId="0" borderId="8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indent="5"/>
    </xf>
    <xf numFmtId="0" fontId="2" fillId="0" borderId="8" xfId="4" applyNumberFormat="1" applyFont="1" applyFill="1" applyBorder="1" applyAlignment="1">
      <alignment horizontal="left" vertical="center" wrapText="1" indent="5"/>
    </xf>
    <xf numFmtId="0" fontId="2" fillId="0" borderId="8" xfId="4" applyNumberFormat="1" applyFont="1" applyFill="1" applyBorder="1" applyAlignment="1">
      <alignment horizontal="left" vertical="top" wrapText="1" indent="5"/>
    </xf>
    <xf numFmtId="166" fontId="2" fillId="0" borderId="3" xfId="4" applyNumberFormat="1" applyFont="1" applyFill="1" applyBorder="1" applyAlignment="1">
      <alignment horizontal="right" vertical="top" wrapText="1"/>
    </xf>
    <xf numFmtId="0" fontId="2" fillId="0" borderId="3" xfId="4" applyNumberFormat="1" applyFont="1" applyFill="1" applyBorder="1" applyAlignment="1">
      <alignment horizontal="left" vertical="top"/>
    </xf>
    <xf numFmtId="0" fontId="2" fillId="0" borderId="3" xfId="4" applyNumberFormat="1" applyFont="1" applyFill="1" applyBorder="1" applyAlignment="1">
      <alignment horizontal="left" vertical="top" wrapText="1" indent="5"/>
    </xf>
    <xf numFmtId="0" fontId="12" fillId="0" borderId="3" xfId="4" applyNumberFormat="1" applyFont="1" applyFill="1" applyBorder="1" applyAlignment="1">
      <alignment horizontal="left" vertical="center" wrapText="1"/>
    </xf>
    <xf numFmtId="0" fontId="12" fillId="0" borderId="3" xfId="4" applyNumberFormat="1" applyFont="1" applyFill="1" applyBorder="1" applyAlignment="1">
      <alignment horizontal="left" vertical="center"/>
    </xf>
    <xf numFmtId="166" fontId="1" fillId="2" borderId="3" xfId="4" applyNumberFormat="1" applyFill="1" applyBorder="1"/>
    <xf numFmtId="166" fontId="12" fillId="0" borderId="11" xfId="4" applyNumberFormat="1" applyFont="1" applyFill="1" applyBorder="1" applyAlignment="1">
      <alignment horizontal="right" vertical="center"/>
    </xf>
    <xf numFmtId="0" fontId="12" fillId="0" borderId="4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12" fillId="2" borderId="1" xfId="4" applyNumberFormat="1" applyFont="1" applyFill="1" applyBorder="1" applyAlignment="1">
      <alignment horizontal="left" vertical="center"/>
    </xf>
    <xf numFmtId="166" fontId="2" fillId="2" borderId="1" xfId="4" applyNumberFormat="1" applyFont="1" applyFill="1" applyBorder="1" applyAlignment="1">
      <alignment horizontal="center" vertical="center"/>
    </xf>
    <xf numFmtId="0" fontId="16" fillId="2" borderId="0" xfId="4" applyNumberFormat="1" applyFont="1" applyFill="1" applyAlignment="1">
      <alignment horizontal="left" vertical="center"/>
    </xf>
    <xf numFmtId="166" fontId="16" fillId="2" borderId="0" xfId="4" applyNumberFormat="1" applyFont="1" applyFill="1" applyAlignment="1">
      <alignment horizontal="center" vertical="center"/>
    </xf>
    <xf numFmtId="0" fontId="16" fillId="0" borderId="0" xfId="4" applyNumberFormat="1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66" fontId="12" fillId="2" borderId="3" xfId="0" applyNumberFormat="1" applyFont="1" applyFill="1" applyBorder="1" applyAlignment="1">
      <alignment horizontal="right" vertical="center"/>
    </xf>
    <xf numFmtId="166" fontId="6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0" fontId="16" fillId="2" borderId="0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1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0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0" fillId="2" borderId="0" xfId="4" applyNumberFormat="1" applyFont="1" applyFill="1" applyAlignment="1">
      <alignment horizontal="center" vertical="center"/>
    </xf>
    <xf numFmtId="0" fontId="12" fillId="2" borderId="0" xfId="4" applyNumberFormat="1" applyFont="1" applyFill="1" applyAlignment="1">
      <alignment horizontal="center" vertical="center"/>
    </xf>
    <xf numFmtId="0" fontId="12" fillId="2" borderId="3" xfId="4" applyNumberFormat="1" applyFont="1" applyFill="1" applyBorder="1" applyAlignment="1">
      <alignment horizontal="center" vertical="center"/>
    </xf>
    <xf numFmtId="0" fontId="12" fillId="0" borderId="3" xfId="4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9" fillId="2" borderId="8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16" fillId="2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7;&#1082;&#1090;&#1099;/KazkomRealty/&#1050;&#1072;&#1079;&#1050;&#1086;&#1084;&#1056;&#1077;&#1072;&#1083;&#1090;&#1080;%202018/&#1054;&#1090;&#1095;&#1077;&#1090;&#1085;&#1086;&#1089;&#1090;&#1100;%20&#1050;&#1050;&#1056;%20&#1079;&#1072;%202018%20&#1075;&#1086;&#1076;/KKR_TB_2018_v2_&#1040;&#1089;&#1077;&#1083;&#1100;%20&#1087;&#1086;&#1089;&#1083;&#1077;%20&#1082;&#1086;&#1088;&#1088;&#1077;&#1082;&#1090;%20&#1086;&#1090;%2020.06.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"/>
      <sheetName val="BS reconc"/>
      <sheetName val="GL"/>
      <sheetName val="adj"/>
      <sheetName val="add adj+"/>
      <sheetName val="Trial"/>
      <sheetName val="ф1"/>
      <sheetName val="ф2"/>
      <sheetName val="ф3"/>
      <sheetName val="ф4"/>
      <sheetName val="CF wp"/>
      <sheetName val="Rev"/>
      <sheetName val="Cost"/>
      <sheetName val="SalE"/>
      <sheetName val="AdmCost"/>
      <sheetName val="Interest"/>
      <sheetName val="Reserv"/>
      <sheetName val="Oth-in"/>
      <sheetName val="Oth-ex"/>
      <sheetName val="EPS"/>
      <sheetName val="tax"/>
      <sheetName val="Deb"/>
      <sheetName val="Inv"/>
      <sheetName val="FA"/>
      <sheetName val="FA_GL"/>
      <sheetName val="OL-TA"/>
      <sheetName val="OS_TA"/>
      <sheetName val="Adv"/>
      <sheetName val="Cash"/>
      <sheetName val="IP"/>
      <sheetName val="ShT-Liab"/>
      <sheetName val="LT-Liab"/>
      <sheetName val="ShT-VOblig"/>
      <sheetName val="Loans"/>
      <sheetName val="related_parties"/>
      <sheetName val="RP_GL"/>
      <sheetName val="Adv_r"/>
      <sheetName val="credit_risk"/>
      <sheetName val="liquidity_risk"/>
      <sheetName val="currency_risk"/>
    </sheetNames>
    <sheetDataSet>
      <sheetData sheetId="0">
        <row r="19">
          <cell r="A19" t="str">
            <v>в тысячах тенге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topLeftCell="A22" zoomScaleNormal="100" workbookViewId="0">
      <selection activeCell="A15" sqref="A15"/>
    </sheetView>
  </sheetViews>
  <sheetFormatPr defaultColWidth="9.109375" defaultRowHeight="12" x14ac:dyDescent="0.25"/>
  <cols>
    <col min="1" max="1" width="50.109375" style="12" customWidth="1"/>
    <col min="2" max="2" width="9.5546875" style="12" customWidth="1"/>
    <col min="3" max="3" width="19.109375" style="2" customWidth="1"/>
    <col min="4" max="4" width="17.33203125" style="7" customWidth="1"/>
    <col min="5" max="5" width="11.109375" style="2" customWidth="1"/>
    <col min="6" max="16384" width="9.109375" style="2"/>
  </cols>
  <sheetData>
    <row r="2" spans="1:4" ht="12" customHeight="1" x14ac:dyDescent="0.2">
      <c r="A2" s="1" t="s">
        <v>0</v>
      </c>
      <c r="B2" s="1"/>
      <c r="C2" s="126" t="s">
        <v>1</v>
      </c>
      <c r="D2" s="126"/>
    </row>
    <row r="3" spans="1:4" ht="13.8" x14ac:dyDescent="0.25">
      <c r="A3" s="3"/>
      <c r="B3" s="3"/>
      <c r="C3" s="4"/>
      <c r="D3" s="4"/>
    </row>
    <row r="4" spans="1:4" x14ac:dyDescent="0.25">
      <c r="A4" s="6" t="s">
        <v>2</v>
      </c>
      <c r="B4" s="6"/>
    </row>
    <row r="5" spans="1:4" x14ac:dyDescent="0.25">
      <c r="A5" s="6" t="s">
        <v>3</v>
      </c>
      <c r="B5" s="6"/>
    </row>
    <row r="6" spans="1:4" ht="36" customHeight="1" x14ac:dyDescent="0.2">
      <c r="A6" s="8" t="str">
        <f>'[13]#'!$A$19</f>
        <v>в тысячах тенге</v>
      </c>
      <c r="B6" s="9" t="s">
        <v>4</v>
      </c>
      <c r="C6" s="10" t="s">
        <v>5</v>
      </c>
      <c r="D6" s="11" t="s">
        <v>6</v>
      </c>
    </row>
    <row r="7" spans="1:4" ht="11.4" x14ac:dyDescent="0.2">
      <c r="D7" s="2"/>
    </row>
    <row r="8" spans="1:4" x14ac:dyDescent="0.25">
      <c r="A8" s="13" t="s">
        <v>7</v>
      </c>
      <c r="C8" s="14"/>
      <c r="D8" s="14"/>
    </row>
    <row r="9" spans="1:4" x14ac:dyDescent="0.25">
      <c r="A9" s="13" t="s">
        <v>8</v>
      </c>
      <c r="C9" s="15"/>
      <c r="D9" s="14"/>
    </row>
    <row r="10" spans="1:4" x14ac:dyDescent="0.2">
      <c r="A10" s="12" t="s">
        <v>9</v>
      </c>
      <c r="B10" s="16">
        <v>10</v>
      </c>
      <c r="C10" s="17">
        <v>5969457</v>
      </c>
      <c r="D10" s="14">
        <v>5796976</v>
      </c>
    </row>
    <row r="11" spans="1:4" x14ac:dyDescent="0.2">
      <c r="A11" s="12" t="s">
        <v>10</v>
      </c>
      <c r="B11" s="16">
        <v>9</v>
      </c>
      <c r="C11" s="17">
        <v>6208030</v>
      </c>
      <c r="D11" s="14">
        <v>6354388</v>
      </c>
    </row>
    <row r="12" spans="1:4" x14ac:dyDescent="0.2">
      <c r="A12" s="12" t="s">
        <v>11</v>
      </c>
      <c r="B12" s="16">
        <v>11</v>
      </c>
      <c r="C12" s="17">
        <v>195027</v>
      </c>
      <c r="D12" s="14">
        <v>201209</v>
      </c>
    </row>
    <row r="13" spans="1:4" x14ac:dyDescent="0.2">
      <c r="A13" s="18" t="s">
        <v>12</v>
      </c>
      <c r="B13" s="16"/>
      <c r="C13" s="17">
        <v>24461</v>
      </c>
      <c r="D13" s="14">
        <v>32928</v>
      </c>
    </row>
    <row r="14" spans="1:4" ht="13.5" customHeight="1" x14ac:dyDescent="0.2">
      <c r="A14" s="19" t="s">
        <v>13</v>
      </c>
      <c r="B14" s="16"/>
      <c r="C14" s="17">
        <v>262539</v>
      </c>
      <c r="D14" s="20">
        <v>328863</v>
      </c>
    </row>
    <row r="15" spans="1:4" ht="12" customHeight="1" x14ac:dyDescent="0.2">
      <c r="A15" s="19" t="s">
        <v>14</v>
      </c>
      <c r="B15" s="16"/>
      <c r="C15" s="17">
        <v>6069</v>
      </c>
      <c r="D15" s="21">
        <v>6069</v>
      </c>
    </row>
    <row r="16" spans="1:4" s="24" customFormat="1" x14ac:dyDescent="0.25">
      <c r="A16" s="22"/>
      <c r="B16" s="16"/>
      <c r="C16" s="23">
        <f>SUM(C8:C15)</f>
        <v>12665583</v>
      </c>
      <c r="D16" s="23">
        <f>SUM(D8:D15)</f>
        <v>12720433</v>
      </c>
    </row>
    <row r="17" spans="1:5" x14ac:dyDescent="0.25">
      <c r="A17" s="22" t="s">
        <v>15</v>
      </c>
      <c r="B17" s="16"/>
      <c r="C17" s="15"/>
      <c r="D17" s="14"/>
    </row>
    <row r="18" spans="1:5" x14ac:dyDescent="0.2">
      <c r="A18" s="19" t="s">
        <v>16</v>
      </c>
      <c r="B18" s="16">
        <v>5</v>
      </c>
      <c r="C18" s="17">
        <v>1184803</v>
      </c>
      <c r="D18" s="14">
        <v>1126067</v>
      </c>
      <c r="E18" s="14"/>
    </row>
    <row r="19" spans="1:5" x14ac:dyDescent="0.2">
      <c r="A19" s="19" t="s">
        <v>17</v>
      </c>
      <c r="B19" s="16">
        <v>6</v>
      </c>
      <c r="C19" s="17">
        <v>854089</v>
      </c>
      <c r="D19" s="14">
        <v>474433</v>
      </c>
      <c r="E19" s="14"/>
    </row>
    <row r="20" spans="1:5" x14ac:dyDescent="0.2">
      <c r="A20" s="25" t="s">
        <v>18</v>
      </c>
      <c r="B20" s="16">
        <v>8</v>
      </c>
      <c r="C20" s="17">
        <v>255541</v>
      </c>
      <c r="D20" s="14">
        <v>255541</v>
      </c>
    </row>
    <row r="21" spans="1:5" x14ac:dyDescent="0.2">
      <c r="A21" s="19" t="s">
        <v>19</v>
      </c>
      <c r="B21" s="16">
        <v>7</v>
      </c>
      <c r="C21" s="17">
        <v>11823</v>
      </c>
      <c r="D21" s="14">
        <v>145261</v>
      </c>
    </row>
    <row r="22" spans="1:5" x14ac:dyDescent="0.2">
      <c r="A22" s="19" t="s">
        <v>20</v>
      </c>
      <c r="B22" s="16">
        <v>4</v>
      </c>
      <c r="C22" s="17">
        <v>746</v>
      </c>
      <c r="D22" s="20">
        <v>11175</v>
      </c>
    </row>
    <row r="23" spans="1:5" x14ac:dyDescent="0.2">
      <c r="A23" s="19" t="s">
        <v>21</v>
      </c>
      <c r="B23" s="16"/>
      <c r="C23" s="17">
        <v>1806</v>
      </c>
      <c r="D23" s="21">
        <v>1806</v>
      </c>
    </row>
    <row r="24" spans="1:5" x14ac:dyDescent="0.25">
      <c r="A24" s="19"/>
      <c r="B24" s="16"/>
      <c r="C24" s="23">
        <f>SUM(C18:C23)</f>
        <v>2308808</v>
      </c>
      <c r="D24" s="23">
        <f>SUM(D18:D23)</f>
        <v>2014283</v>
      </c>
    </row>
    <row r="25" spans="1:5" s="24" customFormat="1" ht="12.6" thickBot="1" x14ac:dyDescent="0.3">
      <c r="A25" s="22" t="s">
        <v>22</v>
      </c>
      <c r="B25" s="16"/>
      <c r="C25" s="26">
        <f>C16+C24</f>
        <v>14974391</v>
      </c>
      <c r="D25" s="26">
        <f>D16+D24</f>
        <v>14734716</v>
      </c>
    </row>
    <row r="26" spans="1:5" ht="12.6" thickTop="1" x14ac:dyDescent="0.2">
      <c r="A26" s="19"/>
      <c r="B26" s="16"/>
      <c r="C26" s="15"/>
      <c r="D26" s="14"/>
    </row>
    <row r="27" spans="1:5" x14ac:dyDescent="0.25">
      <c r="A27" s="22" t="s">
        <v>23</v>
      </c>
      <c r="B27" s="16"/>
      <c r="C27" s="15"/>
      <c r="D27" s="14"/>
    </row>
    <row r="28" spans="1:5" x14ac:dyDescent="0.25">
      <c r="A28" s="22" t="s">
        <v>24</v>
      </c>
      <c r="B28" s="16"/>
      <c r="C28" s="15"/>
      <c r="D28" s="14"/>
    </row>
    <row r="29" spans="1:5" x14ac:dyDescent="0.2">
      <c r="A29" s="19" t="s">
        <v>25</v>
      </c>
      <c r="B29" s="16">
        <v>16</v>
      </c>
      <c r="C29" s="15">
        <v>16395199</v>
      </c>
      <c r="D29" s="14">
        <v>14176243</v>
      </c>
    </row>
    <row r="30" spans="1:5" x14ac:dyDescent="0.2">
      <c r="A30" s="19" t="s">
        <v>26</v>
      </c>
      <c r="B30" s="16">
        <v>16</v>
      </c>
      <c r="C30" s="15">
        <v>2080547</v>
      </c>
      <c r="D30" s="14">
        <v>2080547</v>
      </c>
      <c r="E30" s="14"/>
    </row>
    <row r="31" spans="1:5" ht="28.5" customHeight="1" x14ac:dyDescent="0.2">
      <c r="A31" s="18" t="s">
        <v>27</v>
      </c>
      <c r="B31" s="16"/>
      <c r="C31" s="15">
        <v>5083</v>
      </c>
      <c r="D31" s="14">
        <v>5083</v>
      </c>
    </row>
    <row r="32" spans="1:5" x14ac:dyDescent="0.2">
      <c r="A32" s="27" t="s">
        <v>28</v>
      </c>
      <c r="B32" s="16">
        <v>17</v>
      </c>
      <c r="C32" s="15">
        <v>-10755299</v>
      </c>
      <c r="D32" s="21">
        <v>-9052884</v>
      </c>
      <c r="E32" s="14"/>
    </row>
    <row r="33" spans="1:5" x14ac:dyDescent="0.25">
      <c r="A33" s="19"/>
      <c r="B33" s="16"/>
      <c r="C33" s="23">
        <f>SUM(C26:C32)</f>
        <v>7725530</v>
      </c>
      <c r="D33" s="23">
        <f>SUM(D26:D32)</f>
        <v>7208989</v>
      </c>
    </row>
    <row r="34" spans="1:5" x14ac:dyDescent="0.25">
      <c r="A34" s="22" t="s">
        <v>29</v>
      </c>
      <c r="B34" s="16"/>
      <c r="C34" s="15"/>
      <c r="D34" s="14"/>
    </row>
    <row r="35" spans="1:5" x14ac:dyDescent="0.25">
      <c r="A35" s="28" t="s">
        <v>30</v>
      </c>
      <c r="B35" s="16"/>
      <c r="C35" s="15">
        <v>0</v>
      </c>
      <c r="D35" s="14"/>
    </row>
    <row r="36" spans="1:5" x14ac:dyDescent="0.25">
      <c r="A36" s="28" t="s">
        <v>31</v>
      </c>
      <c r="B36" s="16">
        <v>14</v>
      </c>
      <c r="C36" s="15">
        <v>190799</v>
      </c>
      <c r="D36" s="14">
        <v>190799</v>
      </c>
    </row>
    <row r="37" spans="1:5" x14ac:dyDescent="0.25">
      <c r="A37" s="28" t="s">
        <v>32</v>
      </c>
      <c r="B37" s="16"/>
      <c r="C37" s="15">
        <v>27502</v>
      </c>
      <c r="D37" s="21">
        <v>27502</v>
      </c>
      <c r="E37" s="14"/>
    </row>
    <row r="38" spans="1:5" x14ac:dyDescent="0.25">
      <c r="A38" s="19"/>
      <c r="B38" s="16"/>
      <c r="C38" s="23">
        <f>SUM(C35:C37)</f>
        <v>218301</v>
      </c>
      <c r="D38" s="23">
        <f>SUM(D35:D37)</f>
        <v>218301</v>
      </c>
    </row>
    <row r="39" spans="1:5" x14ac:dyDescent="0.25">
      <c r="A39" s="22" t="s">
        <v>33</v>
      </c>
      <c r="B39" s="19"/>
      <c r="C39" s="15"/>
      <c r="D39" s="14"/>
    </row>
    <row r="40" spans="1:5" x14ac:dyDescent="0.2">
      <c r="A40" s="19" t="s">
        <v>34</v>
      </c>
      <c r="B40" s="16">
        <v>11</v>
      </c>
      <c r="C40" s="15">
        <v>4663870</v>
      </c>
      <c r="D40" s="14">
        <v>4941666</v>
      </c>
      <c r="E40" s="14"/>
    </row>
    <row r="41" spans="1:5" x14ac:dyDescent="0.2">
      <c r="A41" s="19" t="s">
        <v>35</v>
      </c>
      <c r="B41" s="16">
        <v>14</v>
      </c>
      <c r="C41" s="15">
        <v>5909</v>
      </c>
      <c r="D41" s="14">
        <v>25040</v>
      </c>
      <c r="E41" s="14"/>
    </row>
    <row r="42" spans="1:5" x14ac:dyDescent="0.2">
      <c r="A42" s="19" t="s">
        <v>36</v>
      </c>
      <c r="B42" s="16"/>
      <c r="C42" s="15">
        <v>0</v>
      </c>
      <c r="D42" s="14">
        <v>11006</v>
      </c>
      <c r="E42" s="14"/>
    </row>
    <row r="43" spans="1:5" x14ac:dyDescent="0.2">
      <c r="A43" s="19" t="s">
        <v>37</v>
      </c>
      <c r="B43" s="16">
        <v>12</v>
      </c>
      <c r="C43" s="15">
        <v>379975</v>
      </c>
      <c r="D43" s="14">
        <v>631595</v>
      </c>
      <c r="E43" s="14"/>
    </row>
    <row r="44" spans="1:5" x14ac:dyDescent="0.2">
      <c r="A44" s="19" t="s">
        <v>38</v>
      </c>
      <c r="B44" s="16">
        <v>13</v>
      </c>
      <c r="C44" s="15">
        <v>1980806</v>
      </c>
      <c r="D44" s="21">
        <v>1698119</v>
      </c>
      <c r="E44" s="14"/>
    </row>
    <row r="45" spans="1:5" x14ac:dyDescent="0.25">
      <c r="A45" s="19"/>
      <c r="B45" s="16"/>
      <c r="C45" s="23">
        <f>SUM(C40:C44)</f>
        <v>7030560</v>
      </c>
      <c r="D45" s="23">
        <f>SUM(D40:D44)</f>
        <v>7307426</v>
      </c>
    </row>
    <row r="46" spans="1:5" s="24" customFormat="1" x14ac:dyDescent="0.25">
      <c r="A46" s="22" t="s">
        <v>39</v>
      </c>
      <c r="B46" s="16"/>
      <c r="C46" s="29">
        <f>C38+C45</f>
        <v>7248861</v>
      </c>
      <c r="D46" s="29">
        <f>D38+D45</f>
        <v>7525727</v>
      </c>
    </row>
    <row r="47" spans="1:5" s="24" customFormat="1" ht="12.6" thickBot="1" x14ac:dyDescent="0.3">
      <c r="A47" s="22" t="s">
        <v>40</v>
      </c>
      <c r="B47" s="30"/>
      <c r="C47" s="31">
        <f>C33+C46</f>
        <v>14974391</v>
      </c>
      <c r="D47" s="31">
        <f>D33+D46</f>
        <v>14734716</v>
      </c>
    </row>
    <row r="48" spans="1:5" s="34" customFormat="1" ht="12.6" thickTop="1" x14ac:dyDescent="0.2">
      <c r="A48" s="32" t="s">
        <v>41</v>
      </c>
      <c r="B48" s="16">
        <v>24</v>
      </c>
      <c r="C48" s="33">
        <v>4030.6696762189167</v>
      </c>
      <c r="D48" s="33">
        <v>4401</v>
      </c>
    </row>
    <row r="49" spans="1:4" x14ac:dyDescent="0.25">
      <c r="B49" s="19"/>
      <c r="C49" s="14"/>
      <c r="D49" s="35"/>
    </row>
    <row r="50" spans="1:4" x14ac:dyDescent="0.25">
      <c r="C50" s="14"/>
      <c r="D50" s="35"/>
    </row>
    <row r="52" spans="1:4" x14ac:dyDescent="0.25">
      <c r="A52" s="36" t="s">
        <v>42</v>
      </c>
      <c r="B52" s="36"/>
      <c r="C52" s="37"/>
    </row>
    <row r="53" spans="1:4" x14ac:dyDescent="0.25">
      <c r="A53" s="38" t="s">
        <v>43</v>
      </c>
      <c r="B53" s="38"/>
      <c r="C53" s="39" t="s">
        <v>44</v>
      </c>
    </row>
    <row r="54" spans="1:4" x14ac:dyDescent="0.25">
      <c r="A54" s="36" t="s">
        <v>45</v>
      </c>
      <c r="B54" s="36"/>
      <c r="C54" s="37"/>
    </row>
    <row r="55" spans="1:4" x14ac:dyDescent="0.25">
      <c r="A55" s="40" t="s">
        <v>46</v>
      </c>
      <c r="B55" s="40"/>
      <c r="C55" s="39" t="s">
        <v>44</v>
      </c>
    </row>
    <row r="56" spans="1:4" x14ac:dyDescent="0.25">
      <c r="A56" s="1"/>
      <c r="B56" s="1"/>
      <c r="C56" s="41"/>
    </row>
  </sheetData>
  <mergeCells count="1">
    <mergeCell ref="C2:D2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50" zoomScaleNormal="150" workbookViewId="0">
      <selection activeCell="C15" sqref="C15"/>
    </sheetView>
  </sheetViews>
  <sheetFormatPr defaultColWidth="9.109375" defaultRowHeight="13.8" x14ac:dyDescent="0.25"/>
  <cols>
    <col min="1" max="1" width="54.109375" style="44" customWidth="1"/>
    <col min="2" max="2" width="9" style="44" customWidth="1"/>
    <col min="3" max="3" width="17.88671875" style="84" customWidth="1"/>
    <col min="4" max="4" width="17.5546875" style="44" customWidth="1"/>
    <col min="5" max="16384" width="9.109375" style="43"/>
  </cols>
  <sheetData>
    <row r="1" spans="1:6" x14ac:dyDescent="0.25">
      <c r="A1" s="4"/>
      <c r="B1" s="4"/>
      <c r="C1" s="42"/>
      <c r="D1" s="42"/>
    </row>
    <row r="2" spans="1:6" ht="15" customHeight="1" x14ac:dyDescent="0.3">
      <c r="A2" s="45"/>
      <c r="B2" s="45"/>
      <c r="C2" s="46"/>
      <c r="D2" s="47"/>
      <c r="E2" s="46"/>
    </row>
    <row r="3" spans="1:6" ht="13.95" customHeight="1" x14ac:dyDescent="0.3">
      <c r="A3" s="48" t="s">
        <v>0</v>
      </c>
      <c r="B3" s="128" t="s">
        <v>1</v>
      </c>
      <c r="C3" s="129"/>
      <c r="D3" s="129"/>
    </row>
    <row r="4" spans="1:6" ht="5.4" customHeight="1" x14ac:dyDescent="0.3">
      <c r="A4" s="4"/>
      <c r="B4" s="4"/>
      <c r="C4" s="49"/>
      <c r="D4" s="49"/>
      <c r="E4" s="49"/>
    </row>
    <row r="5" spans="1:6" x14ac:dyDescent="0.25">
      <c r="A5" s="50"/>
      <c r="B5" s="50"/>
      <c r="C5" s="51"/>
      <c r="D5" s="50"/>
    </row>
    <row r="6" spans="1:6" ht="15.6" x14ac:dyDescent="0.25">
      <c r="A6" s="130" t="s">
        <v>47</v>
      </c>
      <c r="B6" s="130"/>
      <c r="C6" s="130"/>
      <c r="D6" s="130"/>
    </row>
    <row r="7" spans="1:6" x14ac:dyDescent="0.25">
      <c r="A7" s="127" t="s">
        <v>48</v>
      </c>
      <c r="B7" s="127"/>
      <c r="C7" s="127"/>
      <c r="D7" s="127"/>
    </row>
    <row r="8" spans="1:6" x14ac:dyDescent="0.25">
      <c r="A8" s="4"/>
      <c r="B8" s="4"/>
      <c r="C8" s="52"/>
      <c r="D8" s="53" t="s">
        <v>49</v>
      </c>
    </row>
    <row r="9" spans="1:6" ht="24" x14ac:dyDescent="0.25">
      <c r="A9" s="54" t="s">
        <v>50</v>
      </c>
      <c r="B9" s="54" t="s">
        <v>4</v>
      </c>
      <c r="C9" s="55" t="s">
        <v>51</v>
      </c>
      <c r="D9" s="56" t="s">
        <v>52</v>
      </c>
    </row>
    <row r="10" spans="1:6" x14ac:dyDescent="0.25">
      <c r="A10" s="57" t="s">
        <v>53</v>
      </c>
      <c r="B10" s="58">
        <v>18</v>
      </c>
      <c r="C10" s="59">
        <v>2028697191.01</v>
      </c>
      <c r="D10" s="59">
        <v>5505388606.1700001</v>
      </c>
      <c r="F10" s="60"/>
    </row>
    <row r="11" spans="1:6" x14ac:dyDescent="0.25">
      <c r="A11" s="61" t="s">
        <v>54</v>
      </c>
      <c r="B11" s="62">
        <v>19</v>
      </c>
      <c r="C11" s="59">
        <v>3118966376.6599998</v>
      </c>
      <c r="D11" s="59">
        <v>4738963073.5900011</v>
      </c>
      <c r="F11" s="60"/>
    </row>
    <row r="12" spans="1:6" ht="14.4" customHeight="1" x14ac:dyDescent="0.25">
      <c r="A12" s="63" t="s">
        <v>55</v>
      </c>
      <c r="B12" s="64"/>
      <c r="C12" s="65">
        <f>C10-C11</f>
        <v>-1090269185.6499999</v>
      </c>
      <c r="D12" s="65">
        <v>766425532.57999897</v>
      </c>
      <c r="F12" s="66"/>
    </row>
    <row r="13" spans="1:6" ht="12.75" customHeight="1" x14ac:dyDescent="0.25">
      <c r="A13" s="67" t="s">
        <v>56</v>
      </c>
      <c r="B13" s="64">
        <v>21</v>
      </c>
      <c r="C13" s="59">
        <v>409621484.54000002</v>
      </c>
      <c r="D13" s="68">
        <v>510247884.44000006</v>
      </c>
      <c r="F13" s="66"/>
    </row>
    <row r="14" spans="1:6" ht="12.75" customHeight="1" x14ac:dyDescent="0.25">
      <c r="A14" s="67" t="s">
        <v>57</v>
      </c>
      <c r="B14" s="64">
        <v>20</v>
      </c>
      <c r="C14" s="59">
        <v>82303405.590000004</v>
      </c>
      <c r="D14" s="68">
        <v>127682482.23</v>
      </c>
      <c r="F14" s="66"/>
    </row>
    <row r="15" spans="1:6" ht="12.75" customHeight="1" x14ac:dyDescent="0.25">
      <c r="A15" s="67" t="s">
        <v>58</v>
      </c>
      <c r="B15" s="64"/>
      <c r="C15" s="59">
        <v>21342591.079999998</v>
      </c>
      <c r="D15" s="69">
        <v>161451655.72999999</v>
      </c>
      <c r="F15" s="66"/>
    </row>
    <row r="16" spans="1:6" x14ac:dyDescent="0.25">
      <c r="A16" s="61" t="s">
        <v>59</v>
      </c>
      <c r="B16" s="62"/>
      <c r="C16" s="59">
        <v>20927431.399999999</v>
      </c>
      <c r="D16" s="68">
        <v>117047561</v>
      </c>
    </row>
    <row r="17" spans="1:4" x14ac:dyDescent="0.25">
      <c r="A17" s="63" t="s">
        <v>60</v>
      </c>
      <c r="B17" s="70"/>
      <c r="C17" s="71">
        <f>C12-C13-C14+C15-C16+2000</f>
        <v>-1581776916.0999999</v>
      </c>
      <c r="D17" s="71">
        <v>172900260.63999891</v>
      </c>
    </row>
    <row r="18" spans="1:4" x14ac:dyDescent="0.25">
      <c r="A18" s="57" t="s">
        <v>61</v>
      </c>
      <c r="B18" s="72"/>
      <c r="C18" s="59">
        <v>0</v>
      </c>
      <c r="D18" s="73">
        <v>243622.18</v>
      </c>
    </row>
    <row r="19" spans="1:4" x14ac:dyDescent="0.25">
      <c r="A19" s="57" t="s">
        <v>62</v>
      </c>
      <c r="B19" s="72">
        <v>22</v>
      </c>
      <c r="C19" s="59">
        <v>68344147.849999994</v>
      </c>
      <c r="D19" s="73">
        <v>261915110.44</v>
      </c>
    </row>
    <row r="20" spans="1:4" x14ac:dyDescent="0.25">
      <c r="A20" s="74" t="s">
        <v>63</v>
      </c>
      <c r="B20" s="75"/>
      <c r="C20" s="59">
        <v>-52294419.880000025</v>
      </c>
      <c r="D20" s="76">
        <v>413397907.75999999</v>
      </c>
    </row>
    <row r="21" spans="1:4" x14ac:dyDescent="0.25">
      <c r="A21" s="63" t="s">
        <v>64</v>
      </c>
      <c r="B21" s="64"/>
      <c r="C21" s="77">
        <f>C17-C19+C20+C18</f>
        <v>-1702415483.8299999</v>
      </c>
      <c r="D21" s="77">
        <v>-502169135.38000107</v>
      </c>
    </row>
    <row r="22" spans="1:4" x14ac:dyDescent="0.25">
      <c r="A22" s="67" t="s">
        <v>65</v>
      </c>
      <c r="B22" s="64"/>
      <c r="C22" s="68" t="s">
        <v>66</v>
      </c>
      <c r="D22" s="68" t="s">
        <v>66</v>
      </c>
    </row>
    <row r="23" spans="1:4" x14ac:dyDescent="0.25">
      <c r="A23" s="63" t="s">
        <v>67</v>
      </c>
      <c r="B23" s="64"/>
      <c r="C23" s="77">
        <f>C21</f>
        <v>-1702415483.8299999</v>
      </c>
      <c r="D23" s="77">
        <v>-502169135.38000107</v>
      </c>
    </row>
    <row r="24" spans="1:4" x14ac:dyDescent="0.25">
      <c r="A24" s="67" t="s">
        <v>68</v>
      </c>
      <c r="B24" s="64"/>
      <c r="C24" s="68" t="s">
        <v>66</v>
      </c>
      <c r="D24" s="68" t="s">
        <v>66</v>
      </c>
    </row>
    <row r="25" spans="1:4" ht="16.95" customHeight="1" x14ac:dyDescent="0.25">
      <c r="A25" s="63" t="s">
        <v>69</v>
      </c>
      <c r="B25" s="64"/>
      <c r="C25" s="77">
        <f>C23</f>
        <v>-1702415483.8299999</v>
      </c>
      <c r="D25" s="77">
        <v>-502169135.38000107</v>
      </c>
    </row>
    <row r="26" spans="1:4" x14ac:dyDescent="0.25">
      <c r="A26" s="78" t="s">
        <v>70</v>
      </c>
      <c r="B26" s="54">
        <v>23</v>
      </c>
      <c r="C26" s="77">
        <v>-906207.7561554655</v>
      </c>
      <c r="D26" s="68">
        <v>-321310.94945929979</v>
      </c>
    </row>
    <row r="27" spans="1:4" x14ac:dyDescent="0.25">
      <c r="A27" s="79"/>
      <c r="B27" s="79"/>
      <c r="C27" s="80"/>
      <c r="D27" s="81"/>
    </row>
    <row r="28" spans="1:4" x14ac:dyDescent="0.25">
      <c r="A28" s="79"/>
      <c r="B28" s="79"/>
      <c r="C28" s="80"/>
      <c r="D28" s="81"/>
    </row>
    <row r="29" spans="1:4" x14ac:dyDescent="0.25">
      <c r="A29" s="4"/>
      <c r="B29" s="4"/>
      <c r="C29" s="52"/>
      <c r="D29" s="4"/>
    </row>
    <row r="30" spans="1:4" x14ac:dyDescent="0.25">
      <c r="A30" s="36" t="s">
        <v>71</v>
      </c>
      <c r="B30" s="36"/>
      <c r="C30" s="37"/>
      <c r="D30" s="52"/>
    </row>
    <row r="31" spans="1:4" x14ac:dyDescent="0.25">
      <c r="A31" s="38" t="s">
        <v>43</v>
      </c>
      <c r="B31" s="38"/>
      <c r="C31" s="39" t="s">
        <v>44</v>
      </c>
      <c r="D31" s="52"/>
    </row>
    <row r="32" spans="1:4" x14ac:dyDescent="0.25">
      <c r="A32" s="36" t="s">
        <v>45</v>
      </c>
      <c r="B32" s="36"/>
      <c r="C32" s="37"/>
      <c r="D32" s="52"/>
    </row>
    <row r="33" spans="1:4" x14ac:dyDescent="0.25">
      <c r="A33" s="40" t="s">
        <v>46</v>
      </c>
      <c r="B33" s="40"/>
      <c r="C33" s="39" t="s">
        <v>44</v>
      </c>
      <c r="D33" s="52"/>
    </row>
    <row r="34" spans="1:4" x14ac:dyDescent="0.25">
      <c r="A34" s="4"/>
      <c r="B34" s="4"/>
      <c r="C34" s="82"/>
      <c r="D34" s="52"/>
    </row>
    <row r="35" spans="1:4" x14ac:dyDescent="0.25">
      <c r="C35" s="83"/>
      <c r="D35" s="84"/>
    </row>
  </sheetData>
  <mergeCells count="3">
    <mergeCell ref="A7:D7"/>
    <mergeCell ref="B3:D3"/>
    <mergeCell ref="A6:D6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1"/>
  <sheetViews>
    <sheetView topLeftCell="A34" workbookViewId="0">
      <selection activeCell="A2" sqref="A2:XFD2"/>
    </sheetView>
  </sheetViews>
  <sheetFormatPr defaultColWidth="9.109375" defaultRowHeight="12" customHeight="1" x14ac:dyDescent="0.25"/>
  <cols>
    <col min="1" max="1" width="6.6640625" style="43" customWidth="1"/>
    <col min="2" max="2" width="78.5546875" style="44" customWidth="1"/>
    <col min="3" max="3" width="14.6640625" style="84" customWidth="1"/>
    <col min="4" max="4" width="15.44140625" style="43" customWidth="1"/>
    <col min="5" max="16384" width="9.109375" style="43"/>
  </cols>
  <sheetData>
    <row r="1" spans="2:4" ht="12" customHeight="1" x14ac:dyDescent="0.25">
      <c r="B1" s="4"/>
      <c r="C1" s="85"/>
    </row>
    <row r="2" spans="2:4" ht="12" customHeight="1" x14ac:dyDescent="0.25">
      <c r="B2" s="4"/>
    </row>
    <row r="3" spans="2:4" ht="12" customHeight="1" x14ac:dyDescent="0.3">
      <c r="B3" s="48" t="s">
        <v>0</v>
      </c>
      <c r="C3" s="126" t="s">
        <v>1</v>
      </c>
      <c r="D3" s="131"/>
    </row>
    <row r="4" spans="2:4" ht="4.95" customHeight="1" x14ac:dyDescent="0.25">
      <c r="B4" s="4"/>
      <c r="C4" s="86"/>
      <c r="D4" s="86"/>
    </row>
    <row r="5" spans="2:4" ht="17.399999999999999" customHeight="1" x14ac:dyDescent="0.25">
      <c r="B5" s="50"/>
      <c r="C5" s="87"/>
      <c r="D5" s="87"/>
    </row>
    <row r="6" spans="2:4" ht="18.75" customHeight="1" x14ac:dyDescent="0.25">
      <c r="B6" s="132" t="s">
        <v>72</v>
      </c>
      <c r="C6" s="132"/>
    </row>
    <row r="7" spans="2:4" ht="12" customHeight="1" x14ac:dyDescent="0.25">
      <c r="B7" s="133" t="s">
        <v>48</v>
      </c>
      <c r="C7" s="133"/>
      <c r="D7" s="133"/>
    </row>
    <row r="8" spans="2:4" ht="12" customHeight="1" x14ac:dyDescent="0.25">
      <c r="B8" s="88"/>
      <c r="C8" s="89" t="s">
        <v>49</v>
      </c>
    </row>
    <row r="9" spans="2:4" ht="28.5" customHeight="1" x14ac:dyDescent="0.25">
      <c r="B9" s="90" t="s">
        <v>50</v>
      </c>
      <c r="C9" s="91" t="s">
        <v>51</v>
      </c>
      <c r="D9" s="92" t="s">
        <v>52</v>
      </c>
    </row>
    <row r="10" spans="2:4" ht="12" customHeight="1" x14ac:dyDescent="0.25">
      <c r="B10" s="134" t="s">
        <v>73</v>
      </c>
      <c r="C10" s="134"/>
      <c r="D10" s="134"/>
    </row>
    <row r="11" spans="2:4" ht="12" customHeight="1" x14ac:dyDescent="0.25">
      <c r="B11" s="93" t="s">
        <v>74</v>
      </c>
      <c r="C11" s="94">
        <f>SUM(C12:C17)</f>
        <v>2249686609.0999999</v>
      </c>
      <c r="D11" s="94">
        <f>SUM(D12:D17)</f>
        <v>5980365519.0600004</v>
      </c>
    </row>
    <row r="12" spans="2:4" ht="12" customHeight="1" x14ac:dyDescent="0.25">
      <c r="B12" s="95" t="s">
        <v>75</v>
      </c>
      <c r="C12" s="96"/>
      <c r="D12" s="96" t="s">
        <v>66</v>
      </c>
    </row>
    <row r="13" spans="2:4" ht="12" customHeight="1" x14ac:dyDescent="0.25">
      <c r="B13" s="97" t="s">
        <v>76</v>
      </c>
      <c r="C13" s="96">
        <v>182376867.36000001</v>
      </c>
      <c r="D13" s="68">
        <v>4469845713.8900003</v>
      </c>
    </row>
    <row r="14" spans="2:4" ht="12" customHeight="1" x14ac:dyDescent="0.25">
      <c r="B14" s="97" t="s">
        <v>77</v>
      </c>
      <c r="C14" s="96"/>
      <c r="D14" s="68"/>
    </row>
    <row r="15" spans="2:4" ht="12" customHeight="1" x14ac:dyDescent="0.25">
      <c r="B15" s="97" t="s">
        <v>78</v>
      </c>
      <c r="C15" s="96">
        <v>1879824602.74</v>
      </c>
      <c r="D15" s="68">
        <v>1510519805.1699998</v>
      </c>
    </row>
    <row r="16" spans="2:4" ht="12" customHeight="1" x14ac:dyDescent="0.25">
      <c r="B16" s="97" t="s">
        <v>79</v>
      </c>
      <c r="C16" s="94"/>
      <c r="D16" s="68"/>
    </row>
    <row r="17" spans="2:4" ht="12" customHeight="1" x14ac:dyDescent="0.25">
      <c r="B17" s="97" t="s">
        <v>80</v>
      </c>
      <c r="C17" s="96">
        <v>187485139</v>
      </c>
      <c r="D17" s="68"/>
    </row>
    <row r="18" spans="2:4" ht="12" customHeight="1" x14ac:dyDescent="0.25">
      <c r="B18" s="98" t="s">
        <v>81</v>
      </c>
      <c r="C18" s="94">
        <f>SUM(C19:C26)-1000</f>
        <v>3923221007.3499999</v>
      </c>
      <c r="D18" s="94">
        <f>SUM(D19:D26)</f>
        <v>2665438741.4500003</v>
      </c>
    </row>
    <row r="19" spans="2:4" ht="12" customHeight="1" x14ac:dyDescent="0.25">
      <c r="B19" s="95" t="s">
        <v>75</v>
      </c>
      <c r="C19" s="96"/>
      <c r="D19" s="96" t="s">
        <v>66</v>
      </c>
    </row>
    <row r="20" spans="2:4" ht="14.4" customHeight="1" x14ac:dyDescent="0.25">
      <c r="B20" s="97" t="s">
        <v>82</v>
      </c>
      <c r="C20" s="96">
        <v>2065108038.9100001</v>
      </c>
      <c r="D20" s="68">
        <v>993822448.49000025</v>
      </c>
    </row>
    <row r="21" spans="2:4" ht="16.2" customHeight="1" x14ac:dyDescent="0.25">
      <c r="B21" s="97" t="s">
        <v>83</v>
      </c>
      <c r="C21" s="96">
        <v>265859258.47</v>
      </c>
      <c r="D21" s="68">
        <v>291852296.87000006</v>
      </c>
    </row>
    <row r="22" spans="2:4" ht="13.2" customHeight="1" x14ac:dyDescent="0.25">
      <c r="B22" s="97" t="s">
        <v>84</v>
      </c>
      <c r="C22" s="96">
        <v>813313412.55999994</v>
      </c>
      <c r="D22" s="68">
        <v>674928148.04999995</v>
      </c>
    </row>
    <row r="23" spans="2:4" ht="13.2" customHeight="1" x14ac:dyDescent="0.25">
      <c r="B23" s="97" t="s">
        <v>85</v>
      </c>
      <c r="C23" s="96"/>
      <c r="D23" s="68"/>
    </row>
    <row r="24" spans="2:4" ht="13.2" customHeight="1" x14ac:dyDescent="0.25">
      <c r="B24" s="97" t="s">
        <v>86</v>
      </c>
      <c r="C24" s="96">
        <v>2900000</v>
      </c>
      <c r="D24" s="68">
        <v>842950</v>
      </c>
    </row>
    <row r="25" spans="2:4" ht="13.2" customHeight="1" x14ac:dyDescent="0.25">
      <c r="B25" s="97" t="s">
        <v>87</v>
      </c>
      <c r="C25" s="96">
        <v>749981039.82999992</v>
      </c>
      <c r="D25" s="68">
        <v>654161400.18999994</v>
      </c>
    </row>
    <row r="26" spans="2:4" ht="15.6" customHeight="1" x14ac:dyDescent="0.25">
      <c r="B26" s="97" t="s">
        <v>88</v>
      </c>
      <c r="C26" s="96">
        <v>26060257.580000021</v>
      </c>
      <c r="D26" s="68">
        <v>49831497.850000001</v>
      </c>
    </row>
    <row r="27" spans="2:4" ht="12" customHeight="1" x14ac:dyDescent="0.25">
      <c r="B27" s="99" t="s">
        <v>89</v>
      </c>
      <c r="C27" s="94">
        <f>C11-C18</f>
        <v>-1673534398.25</v>
      </c>
      <c r="D27" s="94">
        <f>D11-D18</f>
        <v>3314926777.6100001</v>
      </c>
    </row>
    <row r="28" spans="2:4" ht="12" customHeight="1" x14ac:dyDescent="0.25">
      <c r="B28" s="135" t="s">
        <v>90</v>
      </c>
      <c r="C28" s="135"/>
      <c r="D28" s="135"/>
    </row>
    <row r="29" spans="2:4" ht="12" customHeight="1" x14ac:dyDescent="0.25">
      <c r="B29" s="93" t="s">
        <v>74</v>
      </c>
      <c r="C29" s="94">
        <f>SUM(C30:C37)</f>
        <v>0</v>
      </c>
      <c r="D29" s="65">
        <v>0</v>
      </c>
    </row>
    <row r="30" spans="2:4" ht="12" customHeight="1" x14ac:dyDescent="0.25">
      <c r="B30" s="95" t="s">
        <v>75</v>
      </c>
      <c r="C30" s="96" t="s">
        <v>66</v>
      </c>
      <c r="D30" s="68" t="s">
        <v>66</v>
      </c>
    </row>
    <row r="31" spans="2:4" ht="12" customHeight="1" x14ac:dyDescent="0.25">
      <c r="B31" s="97" t="s">
        <v>91</v>
      </c>
      <c r="C31" s="96" t="s">
        <v>66</v>
      </c>
      <c r="D31" s="68" t="s">
        <v>66</v>
      </c>
    </row>
    <row r="32" spans="2:4" ht="12" customHeight="1" x14ac:dyDescent="0.25">
      <c r="B32" s="100" t="s">
        <v>92</v>
      </c>
      <c r="C32" s="96" t="s">
        <v>66</v>
      </c>
      <c r="D32" s="68" t="s">
        <v>66</v>
      </c>
    </row>
    <row r="33" spans="2:4" ht="14.4" customHeight="1" x14ac:dyDescent="0.25">
      <c r="B33" s="100" t="s">
        <v>93</v>
      </c>
      <c r="C33" s="96" t="s">
        <v>66</v>
      </c>
      <c r="D33" s="68" t="s">
        <v>66</v>
      </c>
    </row>
    <row r="34" spans="2:4" ht="12" customHeight="1" x14ac:dyDescent="0.25">
      <c r="B34" s="97" t="s">
        <v>94</v>
      </c>
      <c r="C34" s="96"/>
      <c r="D34" s="68"/>
    </row>
    <row r="35" spans="2:4" ht="12" customHeight="1" x14ac:dyDescent="0.25">
      <c r="B35" s="101" t="s">
        <v>95</v>
      </c>
      <c r="C35" s="96"/>
      <c r="D35" s="68"/>
    </row>
    <row r="36" spans="2:4" ht="12" customHeight="1" x14ac:dyDescent="0.25">
      <c r="B36" s="102" t="s">
        <v>96</v>
      </c>
      <c r="C36" s="103" t="s">
        <v>66</v>
      </c>
      <c r="D36" s="68" t="s">
        <v>66</v>
      </c>
    </row>
    <row r="37" spans="2:4" ht="12" customHeight="1" x14ac:dyDescent="0.25">
      <c r="B37" s="97" t="s">
        <v>80</v>
      </c>
      <c r="C37" s="96"/>
      <c r="D37" s="68"/>
    </row>
    <row r="38" spans="2:4" ht="12" customHeight="1" x14ac:dyDescent="0.25">
      <c r="B38" s="93" t="s">
        <v>81</v>
      </c>
      <c r="C38" s="94">
        <f>SUM(C39:C46)+1000</f>
        <v>162785409.29999998</v>
      </c>
      <c r="D38" s="94">
        <f>SUM(D39:D46)</f>
        <v>4096731220.9400001</v>
      </c>
    </row>
    <row r="39" spans="2:4" ht="12" customHeight="1" x14ac:dyDescent="0.25">
      <c r="B39" s="104" t="s">
        <v>75</v>
      </c>
      <c r="C39" s="96"/>
      <c r="D39" s="96"/>
    </row>
    <row r="40" spans="2:4" ht="12" customHeight="1" x14ac:dyDescent="0.25">
      <c r="B40" s="100" t="s">
        <v>97</v>
      </c>
      <c r="C40" s="96">
        <v>141342600.31999999</v>
      </c>
      <c r="D40" s="68">
        <v>3950744407.2600002</v>
      </c>
    </row>
    <row r="41" spans="2:4" ht="12" customHeight="1" x14ac:dyDescent="0.25">
      <c r="B41" s="97" t="s">
        <v>98</v>
      </c>
      <c r="C41" s="96"/>
      <c r="D41" s="68"/>
    </row>
    <row r="42" spans="2:4" ht="12" customHeight="1" x14ac:dyDescent="0.25">
      <c r="B42" s="97" t="s">
        <v>99</v>
      </c>
      <c r="C42" s="96">
        <v>21441808.98</v>
      </c>
      <c r="D42" s="68">
        <v>145986813.68000001</v>
      </c>
    </row>
    <row r="43" spans="2:4" ht="12" customHeight="1" x14ac:dyDescent="0.25">
      <c r="B43" s="97" t="s">
        <v>100</v>
      </c>
      <c r="C43" s="96"/>
      <c r="D43" s="68"/>
    </row>
    <row r="44" spans="2:4" ht="12" customHeight="1" x14ac:dyDescent="0.25">
      <c r="B44" s="97" t="s">
        <v>101</v>
      </c>
      <c r="C44" s="96"/>
      <c r="D44" s="68"/>
    </row>
    <row r="45" spans="2:4" ht="12" customHeight="1" x14ac:dyDescent="0.25">
      <c r="B45" s="105" t="s">
        <v>102</v>
      </c>
      <c r="C45" s="103"/>
      <c r="D45" s="68"/>
    </row>
    <row r="46" spans="2:4" ht="12" customHeight="1" x14ac:dyDescent="0.25">
      <c r="B46" s="100" t="s">
        <v>88</v>
      </c>
      <c r="C46" s="96"/>
      <c r="D46" s="68"/>
    </row>
    <row r="47" spans="2:4" ht="12" customHeight="1" x14ac:dyDescent="0.25">
      <c r="B47" s="106" t="s">
        <v>103</v>
      </c>
      <c r="C47" s="94">
        <f>C29-C38</f>
        <v>-162785409.29999998</v>
      </c>
      <c r="D47" s="94">
        <f>D29-D38</f>
        <v>-4096731220.9400001</v>
      </c>
    </row>
    <row r="48" spans="2:4" ht="12" customHeight="1" x14ac:dyDescent="0.25">
      <c r="B48" s="135" t="s">
        <v>104</v>
      </c>
      <c r="C48" s="135"/>
      <c r="D48" s="135"/>
    </row>
    <row r="49" spans="2:5" ht="12" customHeight="1" x14ac:dyDescent="0.25">
      <c r="B49" s="107" t="s">
        <v>74</v>
      </c>
      <c r="C49" s="94">
        <f>SUM(C50:C54)</f>
        <v>4125037345</v>
      </c>
      <c r="D49" s="94">
        <f>SUM(D50:D54)</f>
        <v>1301947519</v>
      </c>
    </row>
    <row r="50" spans="2:5" ht="12" customHeight="1" x14ac:dyDescent="0.25">
      <c r="B50" s="104" t="s">
        <v>75</v>
      </c>
      <c r="C50" s="96"/>
      <c r="D50" s="68"/>
    </row>
    <row r="51" spans="2:5" ht="12" customHeight="1" x14ac:dyDescent="0.25">
      <c r="B51" s="100" t="s">
        <v>105</v>
      </c>
      <c r="C51" s="96">
        <v>2218955415</v>
      </c>
      <c r="D51" s="68">
        <v>879973519</v>
      </c>
    </row>
    <row r="52" spans="2:5" ht="12" customHeight="1" x14ac:dyDescent="0.25">
      <c r="B52" s="100" t="s">
        <v>106</v>
      </c>
      <c r="C52" s="96">
        <v>1906081930</v>
      </c>
      <c r="D52" s="96">
        <v>421974000</v>
      </c>
    </row>
    <row r="53" spans="2:5" ht="12" customHeight="1" x14ac:dyDescent="0.25">
      <c r="B53" s="100" t="s">
        <v>107</v>
      </c>
      <c r="C53" s="96"/>
      <c r="D53" s="68"/>
    </row>
    <row r="54" spans="2:5" ht="12" customHeight="1" x14ac:dyDescent="0.25">
      <c r="B54" s="100" t="s">
        <v>80</v>
      </c>
      <c r="C54" s="96"/>
      <c r="D54" s="68"/>
    </row>
    <row r="55" spans="2:5" ht="12" customHeight="1" x14ac:dyDescent="0.25">
      <c r="B55" s="107" t="s">
        <v>81</v>
      </c>
      <c r="C55" s="94">
        <f>SUM(C57:C60)</f>
        <v>2299550000</v>
      </c>
      <c r="D55" s="94">
        <f>SUM(D57:D60)</f>
        <v>294554893.75</v>
      </c>
    </row>
    <row r="56" spans="2:5" ht="12" customHeight="1" x14ac:dyDescent="0.25">
      <c r="B56" s="104" t="s">
        <v>75</v>
      </c>
      <c r="C56" s="96" t="s">
        <v>66</v>
      </c>
      <c r="D56" s="68"/>
    </row>
    <row r="57" spans="2:5" ht="12" customHeight="1" x14ac:dyDescent="0.25">
      <c r="B57" s="97" t="s">
        <v>108</v>
      </c>
      <c r="C57" s="96">
        <v>2299550000</v>
      </c>
      <c r="D57" s="96">
        <v>287710568.63</v>
      </c>
    </row>
    <row r="58" spans="2:5" ht="12" customHeight="1" x14ac:dyDescent="0.25">
      <c r="B58" s="97" t="s">
        <v>109</v>
      </c>
      <c r="C58" s="96"/>
      <c r="D58" s="68"/>
    </row>
    <row r="59" spans="2:5" ht="12" customHeight="1" x14ac:dyDescent="0.25">
      <c r="B59" s="100" t="s">
        <v>110</v>
      </c>
      <c r="C59" s="96"/>
      <c r="D59" s="68"/>
    </row>
    <row r="60" spans="2:5" ht="12" customHeight="1" x14ac:dyDescent="0.3">
      <c r="B60" s="97" t="s">
        <v>111</v>
      </c>
      <c r="C60" s="96"/>
      <c r="D60" s="108">
        <v>6844325.1200000001</v>
      </c>
    </row>
    <row r="61" spans="2:5" ht="12" customHeight="1" x14ac:dyDescent="0.25">
      <c r="B61" s="99" t="s">
        <v>112</v>
      </c>
      <c r="C61" s="94">
        <f>C49-C55</f>
        <v>1825487345</v>
      </c>
      <c r="D61" s="94">
        <f>D49-D55</f>
        <v>1007392625.25</v>
      </c>
      <c r="E61" s="109"/>
    </row>
    <row r="62" spans="2:5" ht="12" customHeight="1" x14ac:dyDescent="0.25">
      <c r="B62" s="99" t="s">
        <v>113</v>
      </c>
      <c r="C62" s="94">
        <f>C27+C47+C61</f>
        <v>-10832462.549999952</v>
      </c>
      <c r="D62" s="94">
        <f>D27+D47+D61</f>
        <v>225588181.92000008</v>
      </c>
    </row>
    <row r="63" spans="2:5" ht="12" customHeight="1" x14ac:dyDescent="0.25">
      <c r="B63" s="110" t="s">
        <v>114</v>
      </c>
      <c r="C63" s="94">
        <v>402501.15999995201</v>
      </c>
      <c r="D63" s="96">
        <v>6287141.7399999499</v>
      </c>
    </row>
    <row r="64" spans="2:5" ht="12" customHeight="1" x14ac:dyDescent="0.25">
      <c r="B64" s="111" t="s">
        <v>115</v>
      </c>
      <c r="C64" s="96">
        <v>11175095.93</v>
      </c>
      <c r="D64" s="68">
        <v>82188841.86999999</v>
      </c>
    </row>
    <row r="65" spans="2:4" ht="12" customHeight="1" x14ac:dyDescent="0.25">
      <c r="B65" s="111" t="s">
        <v>116</v>
      </c>
      <c r="C65" s="96">
        <v>746134.53999999992</v>
      </c>
      <c r="D65" s="68">
        <v>314064165.53000003</v>
      </c>
    </row>
    <row r="68" spans="2:4" ht="12" customHeight="1" x14ac:dyDescent="0.25">
      <c r="B68" s="112" t="s">
        <v>42</v>
      </c>
      <c r="C68" s="113"/>
    </row>
    <row r="69" spans="2:4" ht="12" customHeight="1" x14ac:dyDescent="0.25">
      <c r="B69" s="114" t="s">
        <v>43</v>
      </c>
      <c r="C69" s="115" t="s">
        <v>44</v>
      </c>
    </row>
    <row r="70" spans="2:4" ht="12" customHeight="1" x14ac:dyDescent="0.25">
      <c r="B70" s="112" t="s">
        <v>45</v>
      </c>
      <c r="C70" s="113"/>
    </row>
    <row r="71" spans="2:4" ht="12" customHeight="1" x14ac:dyDescent="0.25">
      <c r="B71" s="116" t="s">
        <v>46</v>
      </c>
      <c r="C71" s="115" t="s">
        <v>44</v>
      </c>
    </row>
  </sheetData>
  <mergeCells count="6">
    <mergeCell ref="B48:D48"/>
    <mergeCell ref="C3:D3"/>
    <mergeCell ref="B6:C6"/>
    <mergeCell ref="B7:D7"/>
    <mergeCell ref="B10:D10"/>
    <mergeCell ref="B28:D28"/>
  </mergeCells>
  <pageMargins left="0.70866141732283472" right="0.31496062992125984" top="0.35433070866141736" bottom="0.35433070866141736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15" sqref="Q15"/>
    </sheetView>
  </sheetViews>
  <sheetFormatPr defaultColWidth="9.109375" defaultRowHeight="13.8" x14ac:dyDescent="0.25"/>
  <cols>
    <col min="1" max="12" width="2.5546875" style="44" customWidth="1"/>
    <col min="13" max="13" width="5.5546875" style="44" customWidth="1"/>
    <col min="14" max="14" width="2.5546875" style="44" hidden="1" customWidth="1"/>
    <col min="15" max="15" width="11.33203125" style="84" customWidth="1"/>
    <col min="16" max="16" width="13.6640625" style="84" customWidth="1"/>
    <col min="17" max="17" width="25.5546875" style="84" customWidth="1"/>
    <col min="18" max="18" width="13.44140625" style="84" customWidth="1"/>
    <col min="19" max="19" width="10.6640625" style="84" customWidth="1"/>
    <col min="20" max="20" width="13.33203125" style="117" bestFit="1" customWidth="1"/>
    <col min="21" max="16384" width="9.109375" style="43"/>
  </cols>
  <sheetData>
    <row r="1" spans="1:20" ht="9.75" customHeight="1" x14ac:dyDescent="0.25">
      <c r="A1" s="45"/>
      <c r="B1" s="45"/>
      <c r="C1" s="45"/>
      <c r="D1" s="45"/>
      <c r="E1" s="45"/>
      <c r="F1" s="45"/>
      <c r="G1" s="45"/>
      <c r="H1" s="136" t="s">
        <v>1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20" x14ac:dyDescent="0.25">
      <c r="A2" s="48" t="s">
        <v>0</v>
      </c>
      <c r="B2" s="45"/>
      <c r="C2" s="45"/>
      <c r="D2" s="45"/>
      <c r="E2" s="45"/>
      <c r="F2" s="45"/>
      <c r="G2" s="45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0" ht="5.2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2"/>
      <c r="P3" s="52"/>
      <c r="Q3" s="52"/>
      <c r="R3" s="118"/>
      <c r="S3" s="118"/>
    </row>
    <row r="4" spans="1:20" s="117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"/>
      <c r="P4" s="5"/>
      <c r="Q4" s="5"/>
      <c r="R4" s="5"/>
      <c r="S4" s="51"/>
    </row>
    <row r="5" spans="1:20" s="117" customFormat="1" ht="15.6" x14ac:dyDescent="0.25">
      <c r="A5" s="130" t="s">
        <v>117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18"/>
    </row>
    <row r="6" spans="1:20" s="117" customFormat="1" x14ac:dyDescent="0.25">
      <c r="A6" s="127" t="s">
        <v>48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18"/>
    </row>
    <row r="7" spans="1:20" s="117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2"/>
      <c r="P7" s="52"/>
      <c r="Q7" s="52"/>
      <c r="R7" s="118"/>
      <c r="S7" s="84" t="s">
        <v>49</v>
      </c>
    </row>
    <row r="8" spans="1:20" s="117" customFormat="1" ht="18.75" customHeight="1" x14ac:dyDescent="0.25">
      <c r="A8" s="138" t="s">
        <v>118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 t="s">
        <v>25</v>
      </c>
      <c r="P8" s="139" t="s">
        <v>119</v>
      </c>
      <c r="Q8" s="140" t="s">
        <v>120</v>
      </c>
      <c r="R8" s="139" t="s">
        <v>121</v>
      </c>
      <c r="S8" s="140" t="s">
        <v>122</v>
      </c>
    </row>
    <row r="9" spans="1:20" s="117" customFormat="1" ht="25.95" customHeight="1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  <c r="P9" s="139"/>
      <c r="Q9" s="141"/>
      <c r="R9" s="139"/>
      <c r="S9" s="142"/>
    </row>
    <row r="10" spans="1:20" s="117" customFormat="1" ht="12" customHeight="1" x14ac:dyDescent="0.25">
      <c r="A10" s="137" t="s">
        <v>123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19">
        <v>14176243000</v>
      </c>
      <c r="P10" s="119">
        <v>2080547000</v>
      </c>
      <c r="Q10" s="119">
        <v>5083000</v>
      </c>
      <c r="R10" s="119">
        <v>-9052884000</v>
      </c>
      <c r="S10" s="119">
        <f>SUM(O10:R10)</f>
        <v>7208989000</v>
      </c>
    </row>
    <row r="11" spans="1:20" s="117" customFormat="1" ht="12" customHeight="1" x14ac:dyDescent="0.25">
      <c r="A11" s="143" t="s">
        <v>67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68"/>
      <c r="P11" s="68"/>
      <c r="Q11" s="68"/>
      <c r="R11" s="68">
        <v>-1702415483.8299999</v>
      </c>
      <c r="S11" s="68">
        <f>R11</f>
        <v>-1702415483.8299999</v>
      </c>
    </row>
    <row r="12" spans="1:20" s="117" customFormat="1" ht="12" customHeight="1" x14ac:dyDescent="0.25">
      <c r="A12" s="144" t="s">
        <v>124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68"/>
      <c r="P12" s="68"/>
      <c r="Q12" s="68"/>
      <c r="R12" s="68"/>
      <c r="S12" s="68">
        <f>Q12</f>
        <v>0</v>
      </c>
    </row>
    <row r="13" spans="1:20" s="117" customFormat="1" ht="12" customHeight="1" x14ac:dyDescent="0.25">
      <c r="A13" s="143" t="s">
        <v>125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68">
        <v>2218956000</v>
      </c>
      <c r="P13" s="68"/>
      <c r="Q13" s="68"/>
      <c r="R13" s="68"/>
      <c r="S13" s="68">
        <f>O13+P13</f>
        <v>2218956000</v>
      </c>
      <c r="T13" s="120"/>
    </row>
    <row r="14" spans="1:20" s="117" customFormat="1" ht="12" customHeight="1" x14ac:dyDescent="0.25">
      <c r="A14" s="137" t="s">
        <v>126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19">
        <f>O10+O13</f>
        <v>16395199000</v>
      </c>
      <c r="P14" s="119">
        <f>P10+P13+P12</f>
        <v>2080547000</v>
      </c>
      <c r="Q14" s="119">
        <f>Q10+Q13+Q12</f>
        <v>5083000</v>
      </c>
      <c r="R14" s="119">
        <f>R10+R11</f>
        <v>-10755299483.83</v>
      </c>
      <c r="S14" s="119">
        <f>SUM(O14:R14)</f>
        <v>7725529516.1700001</v>
      </c>
    </row>
    <row r="15" spans="1:20" ht="12" customHeight="1" x14ac:dyDescent="0.25">
      <c r="A15" s="137" t="s">
        <v>127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19">
        <v>12976301000</v>
      </c>
      <c r="P15" s="119">
        <v>53233000</v>
      </c>
      <c r="Q15" s="119">
        <v>10344000</v>
      </c>
      <c r="R15" s="119">
        <v>-8558164000</v>
      </c>
      <c r="S15" s="119">
        <f>SUM(O15:R15)</f>
        <v>4481714000</v>
      </c>
    </row>
    <row r="16" spans="1:20" s="4" customFormat="1" ht="12" customHeight="1" x14ac:dyDescent="0.25">
      <c r="A16" s="143" t="s">
        <v>128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19"/>
      <c r="P16" s="119"/>
      <c r="Q16" s="68"/>
      <c r="R16" s="68">
        <v>-502170000</v>
      </c>
      <c r="S16" s="68">
        <f>R16</f>
        <v>-502170000</v>
      </c>
      <c r="T16" s="117"/>
    </row>
    <row r="17" spans="1:20" s="4" customFormat="1" ht="12" customHeight="1" x14ac:dyDescent="0.25">
      <c r="A17" s="144" t="s">
        <v>124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68"/>
      <c r="P17" s="68"/>
      <c r="Q17" s="68">
        <v>2737000</v>
      </c>
      <c r="R17" s="68"/>
      <c r="S17" s="68">
        <f>Q17</f>
        <v>2737000</v>
      </c>
      <c r="T17" s="117"/>
    </row>
    <row r="18" spans="1:20" s="4" customFormat="1" ht="13.2" customHeight="1" x14ac:dyDescent="0.25">
      <c r="A18" s="143" t="s">
        <v>125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68">
        <v>879974000</v>
      </c>
      <c r="P18" s="68"/>
      <c r="Q18" s="68"/>
      <c r="R18" s="68"/>
      <c r="S18" s="68">
        <f t="shared" ref="S18" si="0">O18+P18</f>
        <v>879974000</v>
      </c>
      <c r="T18" s="117"/>
    </row>
    <row r="19" spans="1:20" ht="12" customHeight="1" x14ac:dyDescent="0.25">
      <c r="A19" s="137" t="s">
        <v>129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19">
        <f>O15+O18</f>
        <v>13856275000</v>
      </c>
      <c r="P19" s="119">
        <f>P15+P18</f>
        <v>53233000</v>
      </c>
      <c r="Q19" s="119">
        <f>Q15+Q18+Q17</f>
        <v>13081000</v>
      </c>
      <c r="R19" s="119">
        <f>R15+R18+R16</f>
        <v>-9060334000</v>
      </c>
      <c r="S19" s="119">
        <f>S15+S18+S16+S17</f>
        <v>4862255000</v>
      </c>
    </row>
    <row r="20" spans="1:20" s="4" customFormat="1" ht="12" customHeight="1" x14ac:dyDescent="0.25">
      <c r="O20" s="52"/>
      <c r="P20" s="52"/>
      <c r="Q20" s="52"/>
      <c r="R20" s="118"/>
      <c r="S20" s="118"/>
      <c r="T20" s="117"/>
    </row>
    <row r="21" spans="1:20" s="4" customFormat="1" ht="18" customHeight="1" x14ac:dyDescent="0.25">
      <c r="O21" s="52"/>
      <c r="P21" s="52"/>
      <c r="Q21" s="52"/>
      <c r="R21" s="118"/>
      <c r="S21" s="118"/>
      <c r="T21" s="117"/>
    </row>
    <row r="22" spans="1:20" s="4" customFormat="1" ht="18" customHeight="1" x14ac:dyDescent="0.25">
      <c r="O22" s="52"/>
      <c r="P22" s="52"/>
      <c r="Q22" s="52"/>
      <c r="R22" s="118"/>
      <c r="S22" s="118"/>
      <c r="T22" s="117"/>
    </row>
    <row r="23" spans="1:20" s="4" customFormat="1" ht="12.75" customHeight="1" x14ac:dyDescent="0.25">
      <c r="A23" s="121" t="s">
        <v>130</v>
      </c>
      <c r="H23" s="148" t="s">
        <v>131</v>
      </c>
      <c r="I23" s="148"/>
      <c r="J23" s="148"/>
      <c r="K23" s="148"/>
      <c r="L23" s="148"/>
      <c r="M23" s="148"/>
      <c r="N23" s="148"/>
      <c r="O23" s="148"/>
      <c r="P23" s="148"/>
      <c r="Q23" s="122"/>
      <c r="R23" s="123"/>
      <c r="S23" s="118"/>
      <c r="T23" s="117"/>
    </row>
    <row r="24" spans="1:20" s="4" customFormat="1" ht="10.5" customHeight="1" x14ac:dyDescent="0.25">
      <c r="H24" s="147" t="s">
        <v>132</v>
      </c>
      <c r="I24" s="147"/>
      <c r="J24" s="147"/>
      <c r="K24" s="147"/>
      <c r="L24" s="147"/>
      <c r="M24" s="147"/>
      <c r="N24" s="147"/>
      <c r="O24" s="147"/>
      <c r="P24" s="147"/>
      <c r="Q24" s="124"/>
      <c r="R24" s="125" t="s">
        <v>44</v>
      </c>
      <c r="S24" s="118"/>
      <c r="T24" s="117"/>
    </row>
    <row r="25" spans="1:20" s="4" customFormat="1" ht="10.5" customHeight="1" x14ac:dyDescent="0.25"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18"/>
      <c r="S25" s="118"/>
      <c r="T25" s="117"/>
    </row>
    <row r="26" spans="1:20" s="4" customFormat="1" ht="12.75" customHeight="1" x14ac:dyDescent="0.25">
      <c r="A26" s="121" t="s">
        <v>133</v>
      </c>
      <c r="H26" s="148" t="s">
        <v>134</v>
      </c>
      <c r="I26" s="148"/>
      <c r="J26" s="148"/>
      <c r="K26" s="148"/>
      <c r="L26" s="148"/>
      <c r="M26" s="148"/>
      <c r="N26" s="148"/>
      <c r="O26" s="148"/>
      <c r="P26" s="148"/>
      <c r="Q26" s="122"/>
      <c r="R26" s="123"/>
      <c r="S26" s="118"/>
      <c r="T26" s="117"/>
    </row>
    <row r="27" spans="1:20" s="4" customFormat="1" ht="9.75" customHeight="1" x14ac:dyDescent="0.25">
      <c r="H27" s="147" t="s">
        <v>132</v>
      </c>
      <c r="I27" s="147"/>
      <c r="J27" s="147"/>
      <c r="K27" s="147"/>
      <c r="L27" s="147"/>
      <c r="M27" s="147"/>
      <c r="N27" s="147"/>
      <c r="O27" s="147"/>
      <c r="P27" s="147"/>
      <c r="Q27" s="124"/>
      <c r="R27" s="125" t="s">
        <v>44</v>
      </c>
      <c r="S27" s="118"/>
      <c r="T27" s="117"/>
    </row>
  </sheetData>
  <mergeCells count="23">
    <mergeCell ref="H24:P24"/>
    <mergeCell ref="H26:P26"/>
    <mergeCell ref="H27:P27"/>
    <mergeCell ref="A15:N15"/>
    <mergeCell ref="A16:N16"/>
    <mergeCell ref="A17:N17"/>
    <mergeCell ref="A18:N18"/>
    <mergeCell ref="A19:N19"/>
    <mergeCell ref="H23:P23"/>
    <mergeCell ref="H1:S2"/>
    <mergeCell ref="A14:N14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</mergeCells>
  <pageMargins left="0.51181102362204722" right="0" top="0.35433070866141736" bottom="0.35433070866141736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</vt:lpstr>
      <vt:lpstr>ОПиУ</vt:lpstr>
      <vt:lpstr>ДДС</vt:lpstr>
      <vt:lpstr>Капитал  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</cp:lastModifiedBy>
  <dcterms:created xsi:type="dcterms:W3CDTF">2023-11-14T09:06:34Z</dcterms:created>
  <dcterms:modified xsi:type="dcterms:W3CDTF">2023-11-24T05:28:40Z</dcterms:modified>
</cp:coreProperties>
</file>