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Баст\Отчеты\Финансовые\2024\6 мес 2024\"/>
    </mc:Choice>
  </mc:AlternateContent>
  <bookViews>
    <workbookView xWindow="0" yWindow="0" windowWidth="7470" windowHeight="1470" tabRatio="841"/>
  </bookViews>
  <sheets>
    <sheet name="ОФП " sheetId="1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[4]ДДС_310320!$V$139:$W$220</definedName>
    <definedName name="восьмая" localSheetId="3">[4]ДДС_310320!$V$139:$W$220</definedName>
    <definedName name="восьмая" localSheetId="1">[4]ДДС_310320!$V$139:$W$220</definedName>
    <definedName name="восьмая" localSheetId="0">[3]ДДС_310320!#REF!</definedName>
    <definedName name="восьмая">[3]ДДС_310320!#REF!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[3]ДДС_310320!$C$93:$D$128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[3]сч.3310!$B$8:$H$346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[3]сч.3310!$B$354:$H$635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[3]сч.3310_080920!$B$10:$H$346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[3]сч.3310_080920!$B$356:$H$635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[3]ДДС_310820!$B$136:$D$160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[3]ДДС_310820!$C$137:$D$160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_xlnm.Print_Area" localSheetId="2">ДДС!$A$1:$D$71</definedName>
    <definedName name="_xlnm.Print_Area" localSheetId="3">'Капитал  '!$A$1:$S$29</definedName>
    <definedName name="_xlnm.Print_Area" localSheetId="1">ОПиУ!$A$1:$D$33</definedName>
    <definedName name="_xlnm.Print_Area" localSheetId="0">'ОФП '!$A$1:$D$55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1">#REF!</definedName>
    <definedName name="прочее2" localSheetId="2">#REF!</definedName>
    <definedName name="прочее2">#REF!</definedName>
    <definedName name="прочее3" localSheetId="2">#REF!</definedName>
    <definedName name="прочее3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'[4]кредиторка торг'!$A$10:$G$272</definedName>
    <definedName name="пятая" localSheetId="3">'[4]кредиторка торг'!$A$10:$G$272</definedName>
    <definedName name="пятая" localSheetId="1">'[4]кредиторка торг'!$A$10:$G$272</definedName>
    <definedName name="пятая">'[12]кредиторка торг'!$A$10:$G$272</definedName>
    <definedName name="седьмая" localSheetId="2">[4]ДДС_310320!$V$80:$W$129</definedName>
    <definedName name="седьмая" localSheetId="3">[4]ДДС_310320!$V$80:$W$129</definedName>
    <definedName name="седьмая" localSheetId="1">[4]ДДС_310320!$V$80:$W$129</definedName>
    <definedName name="седьмая" localSheetId="0">[3]ДДС_310320!#REF!</definedName>
    <definedName name="седьмая">[3]ДДС_310320!#REF!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синяя4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'[4]кредиторка торг'!$A$282:$G$506</definedName>
    <definedName name="четвертая" localSheetId="3">'[4]кредиторка торг'!$A$282:$G$506</definedName>
    <definedName name="четвертая" localSheetId="1">'[4]кредиторка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8" i="3" l="1"/>
  <c r="C38" i="3" l="1"/>
  <c r="D38" i="3"/>
  <c r="D29" i="3"/>
  <c r="D18" i="3"/>
  <c r="D11" i="3"/>
  <c r="D27" i="3" s="1"/>
  <c r="D47" i="3" l="1"/>
  <c r="R21" i="4" l="1"/>
  <c r="S20" i="4"/>
  <c r="D45" i="1" l="1"/>
  <c r="D38" i="1"/>
  <c r="D33" i="1"/>
  <c r="D24" i="1"/>
  <c r="D16" i="1"/>
  <c r="D46" i="1" l="1"/>
  <c r="D47" i="1"/>
  <c r="D25" i="1"/>
  <c r="S12" i="4" l="1"/>
  <c r="S13" i="4"/>
  <c r="S14" i="4"/>
  <c r="S18" i="4"/>
  <c r="S19" i="4"/>
  <c r="S17" i="4"/>
  <c r="S21" i="4" s="1"/>
  <c r="C55" i="3"/>
  <c r="C11" i="3" l="1"/>
  <c r="C24" i="1" l="1"/>
  <c r="C16" i="1"/>
  <c r="C25" i="1" l="1"/>
  <c r="D49" i="1"/>
  <c r="D12" i="2" l="1"/>
  <c r="D17" i="2" s="1"/>
  <c r="D21" i="2" l="1"/>
  <c r="D23" i="2" s="1"/>
  <c r="D25" i="2" s="1"/>
  <c r="P21" i="4" l="1"/>
  <c r="P10" i="4" s="1"/>
  <c r="P15" i="4" s="1"/>
  <c r="O21" i="4"/>
  <c r="O10" i="4" s="1"/>
  <c r="O15" i="4" s="1"/>
  <c r="D55" i="3"/>
  <c r="D49" i="3"/>
  <c r="D61" i="3" s="1"/>
  <c r="C49" i="3"/>
  <c r="C29" i="3"/>
  <c r="C47" i="3" s="1"/>
  <c r="C27" i="3"/>
  <c r="C12" i="2"/>
  <c r="C17" i="2" s="1"/>
  <c r="C45" i="1"/>
  <c r="C38" i="1"/>
  <c r="C33" i="1"/>
  <c r="C61" i="3" l="1"/>
  <c r="C46" i="1"/>
  <c r="C47" i="1" l="1"/>
  <c r="C49" i="1" s="1"/>
  <c r="C62" i="3"/>
  <c r="C21" i="2"/>
  <c r="C23" i="2" s="1"/>
  <c r="C25" i="2" s="1"/>
  <c r="R11" i="4" l="1"/>
  <c r="C65" i="3"/>
  <c r="S11" i="4" l="1"/>
  <c r="R10" i="4"/>
  <c r="Q21" i="4"/>
  <c r="Q10" i="4" s="1"/>
  <c r="Q15" i="4" s="1"/>
  <c r="R15" i="4" l="1"/>
  <c r="S10" i="4"/>
  <c r="S15" i="4" s="1"/>
  <c r="D62" i="3"/>
  <c r="D65" i="3" s="1"/>
</calcChain>
</file>

<file path=xl/comments1.xml><?xml version="1.0" encoding="utf-8"?>
<comments xmlns="http://schemas.openxmlformats.org/spreadsheetml/2006/main">
  <authors>
    <author>User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Usа
авансы выдан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ликвидфонд
</t>
        </r>
      </text>
    </comment>
  </commentList>
</comments>
</file>

<file path=xl/sharedStrings.xml><?xml version="1.0" encoding="utf-8"?>
<sst xmlns="http://schemas.openxmlformats.org/spreadsheetml/2006/main" count="198" uniqueCount="137">
  <si>
    <t>Наименование</t>
  </si>
  <si>
    <t>Акционерное общество "БАСТ"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</si>
  <si>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</si>
  <si>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</si>
  <si>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</si>
  <si>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</si>
  <si>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</si>
  <si>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</si>
  <si>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</si>
  <si>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</si>
  <si>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</si>
  <si>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</si>
  <si>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</si>
  <si>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</si>
  <si>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</si>
  <si>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</si>
  <si>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</si>
  <si>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</si>
  <si>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</si>
  <si>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</si>
  <si>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</si>
  <si>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</si>
  <si>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</si>
  <si>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</si>
  <si>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</si>
  <si>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</si>
  <si>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</si>
  <si>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</si>
  <si>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</si>
  <si>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</si>
  <si>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</si>
  <si>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</si>
  <si>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</si>
  <si>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</si>
  <si>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</si>
  <si>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</si>
  <si>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</si>
  <si>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</si>
  <si>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</si>
  <si>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</si>
  <si>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 xml:space="preserve">                                                                             (фамилия, имя, отчество)</t>
  </si>
  <si>
    <t>(подпись)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</si>
  <si>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</si>
  <si>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</si>
  <si>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</si>
  <si>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</si>
  <si>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</si>
  <si>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</si>
  <si>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</si>
  <si>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</si>
  <si>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</si>
  <si>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</si>
  <si>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</si>
  <si>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</si>
  <si>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</si>
  <si>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</si>
  <si>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</si>
  <si>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</si>
  <si>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</si>
  <si>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</si>
  <si>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</si>
  <si>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</si>
  <si>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</si>
  <si>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</si>
  <si>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</si>
  <si>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</si>
  <si>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</si>
  <si>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</si>
  <si>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</si>
  <si>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</si>
  <si>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</si>
  <si>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</si>
  <si>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</si>
  <si>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</si>
  <si>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</si>
  <si>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</si>
  <si>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</si>
  <si>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</si>
  <si>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</si>
  <si>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</si>
  <si>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</si>
  <si>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</si>
  <si>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</si>
  <si>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</si>
  <si>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</si>
  <si>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</si>
  <si>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</si>
  <si>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</si>
  <si>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</si>
  <si>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</si>
  <si>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</si>
  <si>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</si>
  <si>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</si>
  <si>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</si>
  <si>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</si>
  <si>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</si>
  <si>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</si>
  <si>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</si>
  <si>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</si>
  <si>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</si>
  <si>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</si>
  <si>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</si>
  <si>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</si>
  <si>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вознаграждения по финансируемой аренде</t>
  </si>
  <si>
    <t>прочие (выплата купона)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</si>
  <si>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</si>
  <si>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</si>
  <si>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</si>
  <si>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</si>
  <si>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</si>
  <si>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</si>
  <si>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</si>
  <si>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</si>
  <si>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</si>
  <si>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</si>
  <si>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</si>
  <si>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 xml:space="preserve">На 1 января отчетного года </t>
  </si>
  <si>
    <t>Резерв на переоценку фин.активов</t>
  </si>
  <si>
    <t>Эмиссия акций</t>
  </si>
  <si>
    <t xml:space="preserve">На 1 января предыдущего года  </t>
  </si>
  <si>
    <t>Убыток за период</t>
  </si>
  <si>
    <t>(фамилия, имя, отчество)</t>
  </si>
  <si>
    <t>Главный бухгалтер</t>
  </si>
  <si>
    <t>Главный бухгалтер                                      Халилова Г.Б.</t>
  </si>
  <si>
    <t>Главный бухгалтер                                       Халилова Г.Б.</t>
  </si>
  <si>
    <t>Халилова Г.Б.</t>
  </si>
  <si>
    <t>Прочие долгосрочные обязательства</t>
  </si>
  <si>
    <t>Прочие</t>
  </si>
  <si>
    <t>вознаграждения</t>
  </si>
  <si>
    <t>Сальдо на 31 декабря предыдущего года</t>
  </si>
  <si>
    <t>в тысячах тенге</t>
  </si>
  <si>
    <t>по состоянию на 30 июня 2024 года</t>
  </si>
  <si>
    <t>Руководитель                                                 Фомичев С.Н.</t>
  </si>
  <si>
    <t>за 6 месяцев 2024 года</t>
  </si>
  <si>
    <t>на 30 июня 2024</t>
  </si>
  <si>
    <t>На конец отчетного периода</t>
  </si>
  <si>
    <t>Фомичев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</si>
</sst>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#,##0_);_(\(#,##0\)\ ;_(&quot;- &quot;_);_(@_)"/>
    <numFmt numFmtId="166" formatCode="#,##0,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FF"/>
      <name val="Arial"/>
      <family val="2"/>
      <charset val="204"/>
    </font>
    <font>
      <sz val="1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9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2" fillId="0" borderId="0"/>
    <xf numFmtId="0" fontId="1" fillId="0" borderId="0"/>
  </cellStyleXfs>
  <cellXfs count="170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9" fillId="0" borderId="0" xfId="1" applyFont="1" applyAlignment="1">
      <alignment vertical="center" wrapText="1"/>
    </xf>
    <xf numFmtId="0" fontId="10" fillId="0" borderId="0" xfId="1" applyFont="1" applyBorder="1" applyAlignment="1">
      <alignment horizontal="left"/>
    </xf>
    <xf numFmtId="0" fontId="11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9" fillId="0" borderId="0" xfId="1" applyFont="1" applyAlignment="1">
      <alignment wrapText="1"/>
    </xf>
    <xf numFmtId="165" fontId="5" fillId="0" borderId="0" xfId="1" applyNumberFormat="1" applyFont="1"/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3" applyNumberFormat="1" applyFont="1" applyBorder="1" applyAlignment="1">
      <alignment vertical="top" wrapText="1"/>
    </xf>
    <xf numFmtId="0" fontId="5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9" fillId="0" borderId="0" xfId="1" applyFont="1"/>
    <xf numFmtId="0" fontId="2" fillId="0" borderId="0" xfId="0" applyNumberFormat="1" applyFont="1" applyBorder="1" applyAlignment="1">
      <alignment horizontal="left" vertical="center"/>
    </xf>
    <xf numFmtId="0" fontId="5" fillId="0" borderId="0" xfId="1" applyFont="1" applyBorder="1"/>
    <xf numFmtId="3" fontId="13" fillId="0" borderId="0" xfId="0" applyNumberFormat="1" applyFont="1" applyFill="1" applyBorder="1"/>
    <xf numFmtId="0" fontId="9" fillId="0" borderId="0" xfId="1" applyFont="1" applyBorder="1"/>
    <xf numFmtId="0" fontId="11" fillId="0" borderId="0" xfId="0" applyNumberFormat="1" applyFont="1" applyBorder="1" applyAlignment="1">
      <alignment horizontal="left" vertical="center"/>
    </xf>
    <xf numFmtId="0" fontId="14" fillId="0" borderId="0" xfId="1" applyFont="1"/>
    <xf numFmtId="0" fontId="11" fillId="2" borderId="1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166" fontId="15" fillId="2" borderId="0" xfId="0" applyNumberFormat="1" applyFont="1" applyFill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17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0" fillId="0" borderId="0" xfId="0" applyAlignment="1"/>
    <xf numFmtId="0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9" fontId="6" fillId="2" borderId="0" xfId="0" applyNumberFormat="1" applyFont="1" applyFill="1"/>
    <xf numFmtId="0" fontId="2" fillId="2" borderId="8" xfId="0" applyNumberFormat="1" applyFont="1" applyFill="1" applyBorder="1" applyAlignment="1">
      <alignment horizontal="left" vertical="top"/>
    </xf>
    <xf numFmtId="0" fontId="11" fillId="2" borderId="8" xfId="0" applyNumberFormat="1" applyFont="1" applyFill="1" applyBorder="1" applyAlignment="1">
      <alignment horizontal="left" vertical="center"/>
    </xf>
    <xf numFmtId="9" fontId="6" fillId="2" borderId="0" xfId="0" applyNumberFormat="1" applyFont="1" applyFill="1" applyAlignment="1">
      <alignment horizontal="left"/>
    </xf>
    <xf numFmtId="0" fontId="2" fillId="2" borderId="8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2" fillId="2" borderId="4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left" vertical="center"/>
    </xf>
    <xf numFmtId="166" fontId="11" fillId="2" borderId="0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left" vertical="top" wrapText="1"/>
    </xf>
    <xf numFmtId="0" fontId="6" fillId="2" borderId="0" xfId="4" applyFont="1" applyFill="1" applyAlignment="1">
      <alignment horizontal="left"/>
    </xf>
    <xf numFmtId="3" fontId="2" fillId="2" borderId="0" xfId="4" applyNumberFormat="1" applyFont="1" applyFill="1" applyAlignment="1">
      <alignment horizontal="right" vertical="center"/>
    </xf>
    <xf numFmtId="0" fontId="11" fillId="2" borderId="4" xfId="4" applyNumberFormat="1" applyFont="1" applyFill="1" applyBorder="1" applyAlignment="1">
      <alignment horizontal="center" vertical="center"/>
    </xf>
    <xf numFmtId="166" fontId="11" fillId="2" borderId="4" xfId="4" applyNumberFormat="1" applyFont="1" applyFill="1" applyBorder="1" applyAlignment="1">
      <alignment horizontal="center" vertical="center" wrapText="1"/>
    </xf>
    <xf numFmtId="3" fontId="11" fillId="2" borderId="3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>
      <alignment horizontal="left" vertical="center"/>
    </xf>
    <xf numFmtId="0" fontId="2" fillId="0" borderId="8" xfId="4" applyNumberFormat="1" applyFont="1" applyFill="1" applyBorder="1" applyAlignment="1">
      <alignment horizontal="left" vertical="top"/>
    </xf>
    <xf numFmtId="0" fontId="2" fillId="0" borderId="8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/>
    </xf>
    <xf numFmtId="0" fontId="11" fillId="0" borderId="8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 wrapText="1" indent="5"/>
    </xf>
    <xf numFmtId="0" fontId="2" fillId="0" borderId="8" xfId="4" applyNumberFormat="1" applyFont="1" applyFill="1" applyBorder="1" applyAlignment="1">
      <alignment horizontal="left" vertical="top" wrapText="1" indent="5"/>
    </xf>
    <xf numFmtId="0" fontId="2" fillId="0" borderId="3" xfId="4" applyNumberFormat="1" applyFont="1" applyFill="1" applyBorder="1" applyAlignment="1">
      <alignment horizontal="left" vertical="top"/>
    </xf>
    <xf numFmtId="0" fontId="2" fillId="0" borderId="3" xfId="4" applyNumberFormat="1" applyFont="1" applyFill="1" applyBorder="1" applyAlignment="1">
      <alignment horizontal="left" vertical="top" wrapText="1" indent="5"/>
    </xf>
    <xf numFmtId="0" fontId="11" fillId="0" borderId="3" xfId="4" applyNumberFormat="1" applyFont="1" applyFill="1" applyBorder="1" applyAlignment="1">
      <alignment horizontal="left" vertical="center" wrapText="1"/>
    </xf>
    <xf numFmtId="0" fontId="11" fillId="0" borderId="3" xfId="4" applyNumberFormat="1" applyFont="1" applyFill="1" applyBorder="1" applyAlignment="1">
      <alignment horizontal="left" vertical="center"/>
    </xf>
    <xf numFmtId="166" fontId="11" fillId="0" borderId="10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11" fillId="2" borderId="1" xfId="4" applyNumberFormat="1" applyFont="1" applyFill="1" applyBorder="1" applyAlignment="1">
      <alignment horizontal="left" vertical="center"/>
    </xf>
    <xf numFmtId="166" fontId="2" fillId="2" borderId="1" xfId="4" applyNumberFormat="1" applyFont="1" applyFill="1" applyBorder="1" applyAlignment="1">
      <alignment horizontal="center" vertical="center"/>
    </xf>
    <xf numFmtId="0" fontId="15" fillId="2" borderId="0" xfId="4" applyNumberFormat="1" applyFont="1" applyFill="1" applyAlignment="1">
      <alignment horizontal="left" vertical="center"/>
    </xf>
    <xf numFmtId="166" fontId="15" fillId="2" borderId="0" xfId="4" applyNumberFormat="1" applyFont="1" applyFill="1" applyAlignment="1">
      <alignment horizontal="center" vertical="center"/>
    </xf>
    <xf numFmtId="0" fontId="15" fillId="0" borderId="0" xfId="4" applyNumberFormat="1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0" fontId="11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center" vertical="center"/>
    </xf>
    <xf numFmtId="3" fontId="20" fillId="2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165" fontId="9" fillId="0" borderId="0" xfId="1" applyNumberFormat="1" applyFont="1"/>
    <xf numFmtId="4" fontId="6" fillId="2" borderId="0" xfId="0" applyNumberFormat="1" applyFont="1" applyFill="1"/>
    <xf numFmtId="0" fontId="22" fillId="2" borderId="0" xfId="0" applyFont="1" applyFill="1" applyAlignment="1">
      <alignment horizontal="left"/>
    </xf>
    <xf numFmtId="0" fontId="2" fillId="0" borderId="0" xfId="1" applyFont="1"/>
    <xf numFmtId="165" fontId="2" fillId="0" borderId="0" xfId="1" applyNumberFormat="1" applyFont="1"/>
    <xf numFmtId="165" fontId="2" fillId="0" borderId="0" xfId="1" applyNumberFormat="1" applyFont="1" applyFill="1"/>
    <xf numFmtId="165" fontId="11" fillId="0" borderId="5" xfId="1" applyNumberFormat="1" applyFont="1" applyFill="1" applyBorder="1"/>
    <xf numFmtId="165" fontId="11" fillId="0" borderId="6" xfId="1" applyNumberFormat="1" applyFont="1" applyFill="1" applyBorder="1"/>
    <xf numFmtId="165" fontId="11" fillId="0" borderId="0" xfId="1" applyNumberFormat="1" applyFont="1" applyFill="1" applyBorder="1"/>
    <xf numFmtId="165" fontId="11" fillId="0" borderId="6" xfId="1" applyNumberFormat="1" applyFont="1" applyBorder="1"/>
    <xf numFmtId="0" fontId="22" fillId="0" borderId="0" xfId="0" applyFont="1" applyAlignment="1"/>
    <xf numFmtId="0" fontId="22" fillId="0" borderId="0" xfId="0" applyFont="1" applyAlignment="1">
      <alignment horizontal="left" vertical="top" wrapText="1"/>
    </xf>
    <xf numFmtId="0" fontId="11" fillId="0" borderId="0" xfId="1" applyFont="1"/>
    <xf numFmtId="165" fontId="11" fillId="0" borderId="0" xfId="1" applyNumberFormat="1" applyFont="1"/>
    <xf numFmtId="3" fontId="2" fillId="0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11" fillId="0" borderId="3" xfId="4" applyNumberFormat="1" applyFont="1" applyFill="1" applyBorder="1" applyAlignment="1">
      <alignment horizontal="right" vertical="center"/>
    </xf>
    <xf numFmtId="3" fontId="2" fillId="0" borderId="3" xfId="4" applyNumberFormat="1" applyFont="1" applyFill="1" applyBorder="1" applyAlignment="1">
      <alignment horizontal="right" vertical="center"/>
    </xf>
    <xf numFmtId="3" fontId="1" fillId="2" borderId="3" xfId="4" applyNumberFormat="1" applyFill="1" applyBorder="1"/>
    <xf numFmtId="3" fontId="21" fillId="2" borderId="3" xfId="0" applyNumberFormat="1" applyFont="1" applyFill="1" applyBorder="1" applyAlignment="1">
      <alignment horizontal="right" vertical="center"/>
    </xf>
    <xf numFmtId="3" fontId="6" fillId="2" borderId="0" xfId="0" applyNumberFormat="1" applyFont="1" applyFill="1"/>
    <xf numFmtId="0" fontId="2" fillId="2" borderId="12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right" vertical="center"/>
    </xf>
    <xf numFmtId="0" fontId="25" fillId="0" borderId="0" xfId="0" applyFont="1" applyAlignment="1"/>
    <xf numFmtId="3" fontId="22" fillId="2" borderId="0" xfId="0" applyNumberFormat="1" applyFont="1" applyFill="1" applyAlignment="1">
      <alignment horizontal="center" vertical="center"/>
    </xf>
    <xf numFmtId="3" fontId="22" fillId="2" borderId="0" xfId="0" applyNumberFormat="1" applyFont="1" applyFill="1" applyAlignment="1">
      <alignment horizontal="left"/>
    </xf>
    <xf numFmtId="166" fontId="22" fillId="2" borderId="0" xfId="0" applyNumberFormat="1" applyFont="1" applyFill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11" fillId="2" borderId="14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165" fontId="11" fillId="0" borderId="12" xfId="1" applyNumberFormat="1" applyFont="1" applyFill="1" applyBorder="1" applyAlignment="1"/>
    <xf numFmtId="165" fontId="11" fillId="0" borderId="12" xfId="1" applyNumberFormat="1" applyFont="1" applyFill="1" applyBorder="1" applyAlignment="1">
      <alignment horizontal="right"/>
    </xf>
    <xf numFmtId="0" fontId="11" fillId="2" borderId="14" xfId="0" applyNumberFormat="1" applyFont="1" applyFill="1" applyBorder="1" applyAlignment="1">
      <alignment horizontal="center" vertical="top"/>
    </xf>
    <xf numFmtId="0" fontId="11" fillId="2" borderId="15" xfId="0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/>
    <xf numFmtId="165" fontId="2" fillId="0" borderId="12" xfId="1" applyNumberFormat="1" applyFont="1" applyFill="1" applyBorder="1" applyAlignment="1">
      <alignment horizontal="right"/>
    </xf>
    <xf numFmtId="0" fontId="11" fillId="2" borderId="0" xfId="0" applyNumberFormat="1" applyFont="1" applyFill="1" applyAlignment="1">
      <alignment horizontal="left" vertical="center"/>
    </xf>
    <xf numFmtId="3" fontId="11" fillId="0" borderId="13" xfId="4" applyNumberFormat="1" applyFont="1" applyFill="1" applyBorder="1" applyAlignment="1">
      <alignment horizontal="right" vertical="center"/>
    </xf>
    <xf numFmtId="3" fontId="2" fillId="0" borderId="13" xfId="4" applyNumberFormat="1" applyFont="1" applyFill="1" applyBorder="1" applyAlignment="1">
      <alignment horizontal="right" vertical="center"/>
    </xf>
    <xf numFmtId="3" fontId="2" fillId="0" borderId="13" xfId="4" applyNumberFormat="1" applyFont="1" applyFill="1" applyBorder="1" applyAlignment="1">
      <alignment horizontal="right" vertical="top" wrapText="1"/>
    </xf>
    <xf numFmtId="3" fontId="11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center"/>
    </xf>
    <xf numFmtId="3" fontId="2" fillId="0" borderId="12" xfId="4" applyNumberFormat="1" applyFont="1" applyFill="1" applyBorder="1" applyAlignment="1">
      <alignment horizontal="right" vertical="top" wrapText="1"/>
    </xf>
    <xf numFmtId="3" fontId="2" fillId="2" borderId="12" xfId="0" applyNumberFormat="1" applyFont="1" applyFill="1" applyBorder="1" applyAlignment="1">
      <alignment horizontal="center" vertical="center"/>
    </xf>
    <xf numFmtId="3" fontId="21" fillId="0" borderId="3" xfId="4" applyNumberFormat="1" applyFont="1" applyFill="1" applyBorder="1" applyAlignment="1">
      <alignment horizontal="right" vertical="center"/>
    </xf>
    <xf numFmtId="3" fontId="26" fillId="0" borderId="3" xfId="4" applyNumberFormat="1" applyFont="1" applyFill="1" applyBorder="1" applyAlignment="1">
      <alignment horizontal="right" vertical="center"/>
    </xf>
    <xf numFmtId="3" fontId="21" fillId="0" borderId="13" xfId="4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wrapText="1"/>
    </xf>
    <xf numFmtId="0" fontId="11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9" fillId="2" borderId="0" xfId="0" applyNumberFormat="1" applyFont="1" applyFill="1" applyAlignment="1">
      <alignment horizontal="center" vertical="center"/>
    </xf>
    <xf numFmtId="0" fontId="11" fillId="0" borderId="3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9" fillId="2" borderId="0" xfId="4" applyNumberFormat="1" applyFont="1" applyFill="1" applyAlignment="1">
      <alignment horizontal="center" vertical="center"/>
    </xf>
    <xf numFmtId="0" fontId="11" fillId="2" borderId="0" xfId="4" applyNumberFormat="1" applyFont="1" applyFill="1" applyAlignment="1">
      <alignment horizontal="center" vertical="center"/>
    </xf>
    <xf numFmtId="0" fontId="11" fillId="2" borderId="3" xfId="4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8" fillId="2" borderId="3" xfId="0" applyNumberFormat="1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8" fillId="2" borderId="8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L56"/>
  <sheetViews>
    <sheetView tabSelected="1" topLeftCell="A34" zoomScaleNormal="100" workbookViewId="0">
      <selection activeCell="D49" sqref="D49"/>
    </sheetView>
  </sheetViews>
  <sheetFormatPr defaultColWidth="9.140625" defaultRowHeight="15" customHeight="1" x14ac:dyDescent="0.2"/>
  <cols>
    <col min="1" max="1" width="50.140625" style="11" customWidth="1"/>
    <col min="2" max="2" width="9.5703125" style="11" customWidth="1"/>
    <col min="3" max="3" width="19.140625" style="99" customWidth="1"/>
    <col min="4" max="4" width="17.28515625" style="108" customWidth="1"/>
    <col min="5" max="5" width="11.140625" style="2" customWidth="1"/>
    <col min="6" max="16384" width="9.140625" style="2"/>
  </cols>
  <sheetData>
    <row r="2" spans="1:4" ht="15" customHeight="1" x14ac:dyDescent="0.2">
      <c r="A2" s="1" t="s">
        <v>0</v>
      </c>
      <c r="B2" s="1"/>
      <c r="C2" s="145" t="s">
        <v>1</v>
      </c>
      <c r="D2" s="145"/>
    </row>
    <row r="3" spans="1:4" ht="15" customHeight="1" x14ac:dyDescent="0.2">
      <c r="A3" s="3"/>
      <c r="B3" s="3"/>
      <c r="C3" s="98"/>
      <c r="D3" s="98"/>
    </row>
    <row r="4" spans="1:4" ht="15" customHeight="1" x14ac:dyDescent="0.2">
      <c r="A4" s="6" t="s">
        <v>2</v>
      </c>
      <c r="B4" s="6"/>
    </row>
    <row r="5" spans="1:4" ht="15" customHeight="1" x14ac:dyDescent="0.2">
      <c r="A5" s="6" t="s">
        <v>131</v>
      </c>
      <c r="B5" s="6"/>
    </row>
    <row r="6" spans="1:4" ht="25.5" customHeight="1" x14ac:dyDescent="0.2">
      <c r="A6" s="7" t="s">
        <v>130</v>
      </c>
      <c r="B6" s="8" t="s">
        <v>3</v>
      </c>
      <c r="C6" s="9" t="s">
        <v>4</v>
      </c>
      <c r="D6" s="10" t="s">
        <v>5</v>
      </c>
    </row>
    <row r="7" spans="1:4" ht="15" customHeight="1" x14ac:dyDescent="0.2">
      <c r="D7" s="99"/>
    </row>
    <row r="8" spans="1:4" ht="15" customHeight="1" x14ac:dyDescent="0.2">
      <c r="A8" s="12" t="s">
        <v>6</v>
      </c>
      <c r="C8" s="100"/>
      <c r="D8" s="100"/>
    </row>
    <row r="9" spans="1:4" ht="15" customHeight="1" x14ac:dyDescent="0.2">
      <c r="A9" s="12" t="s">
        <v>7</v>
      </c>
      <c r="C9" s="101"/>
      <c r="D9" s="100"/>
    </row>
    <row r="10" spans="1:4" ht="15" customHeight="1" x14ac:dyDescent="0.2">
      <c r="A10" s="11" t="s">
        <v>8</v>
      </c>
      <c r="B10" s="14">
        <v>10</v>
      </c>
      <c r="C10" s="95">
        <v>6415913</v>
      </c>
      <c r="D10" s="95">
        <v>6417272</v>
      </c>
    </row>
    <row r="11" spans="1:4" ht="15" customHeight="1" x14ac:dyDescent="0.2">
      <c r="A11" s="11" t="s">
        <v>9</v>
      </c>
      <c r="B11" s="14">
        <v>9</v>
      </c>
      <c r="C11" s="95">
        <v>5239999</v>
      </c>
      <c r="D11" s="95">
        <v>5284370</v>
      </c>
    </row>
    <row r="12" spans="1:4" ht="15" customHeight="1" x14ac:dyDescent="0.2">
      <c r="A12" s="11" t="s">
        <v>10</v>
      </c>
      <c r="B12" s="14">
        <v>11</v>
      </c>
      <c r="C12" s="95">
        <v>188444</v>
      </c>
      <c r="D12" s="95">
        <v>192681</v>
      </c>
    </row>
    <row r="13" spans="1:4" ht="15" customHeight="1" x14ac:dyDescent="0.2">
      <c r="A13" s="15" t="s">
        <v>11</v>
      </c>
      <c r="B13" s="14"/>
      <c r="C13" s="95">
        <v>118357</v>
      </c>
      <c r="D13" s="95">
        <v>142028</v>
      </c>
    </row>
    <row r="14" spans="1:4" ht="15" customHeight="1" x14ac:dyDescent="0.2">
      <c r="A14" s="16" t="s">
        <v>12</v>
      </c>
      <c r="B14" s="14"/>
      <c r="C14" s="95">
        <v>177259</v>
      </c>
      <c r="D14" s="95">
        <v>121227</v>
      </c>
    </row>
    <row r="15" spans="1:4" ht="15" customHeight="1" x14ac:dyDescent="0.2">
      <c r="A15" s="16" t="s">
        <v>13</v>
      </c>
      <c r="B15" s="14"/>
      <c r="C15" s="95">
        <v>15189</v>
      </c>
      <c r="D15" s="95">
        <v>15189</v>
      </c>
    </row>
    <row r="16" spans="1:4" s="18" customFormat="1" ht="15" customHeight="1" x14ac:dyDescent="0.2">
      <c r="A16" s="17"/>
      <c r="B16" s="14"/>
      <c r="C16" s="102">
        <f>SUM(C8:C15)</f>
        <v>12155161</v>
      </c>
      <c r="D16" s="102">
        <f>SUM(D8:D15)</f>
        <v>12172767</v>
      </c>
    </row>
    <row r="17" spans="1:5" ht="15" customHeight="1" x14ac:dyDescent="0.2">
      <c r="A17" s="17" t="s">
        <v>14</v>
      </c>
      <c r="B17" s="14"/>
      <c r="C17" s="101"/>
      <c r="D17" s="101"/>
    </row>
    <row r="18" spans="1:5" ht="15" customHeight="1" x14ac:dyDescent="0.2">
      <c r="A18" s="16" t="s">
        <v>15</v>
      </c>
      <c r="B18" s="14">
        <v>5</v>
      </c>
      <c r="C18" s="95">
        <v>1400176</v>
      </c>
      <c r="D18" s="95">
        <v>1243878</v>
      </c>
      <c r="E18" s="13"/>
    </row>
    <row r="19" spans="1:5" ht="15" customHeight="1" x14ac:dyDescent="0.2">
      <c r="A19" s="16" t="s">
        <v>16</v>
      </c>
      <c r="B19" s="14">
        <v>6</v>
      </c>
      <c r="C19" s="95">
        <v>159554</v>
      </c>
      <c r="D19" s="95">
        <v>556593</v>
      </c>
      <c r="E19" s="13"/>
    </row>
    <row r="20" spans="1:5" ht="15" customHeight="1" x14ac:dyDescent="0.2">
      <c r="A20" s="19" t="s">
        <v>17</v>
      </c>
      <c r="B20" s="14">
        <v>8</v>
      </c>
      <c r="C20" s="95">
        <v>109452</v>
      </c>
      <c r="D20" s="95">
        <v>213288</v>
      </c>
    </row>
    <row r="21" spans="1:5" ht="15" customHeight="1" x14ac:dyDescent="0.2">
      <c r="A21" s="16" t="s">
        <v>18</v>
      </c>
      <c r="B21" s="14">
        <v>7</v>
      </c>
      <c r="C21" s="95">
        <v>17396</v>
      </c>
      <c r="D21" s="95">
        <v>11327</v>
      </c>
    </row>
    <row r="22" spans="1:5" ht="15" customHeight="1" x14ac:dyDescent="0.2">
      <c r="A22" s="16" t="s">
        <v>19</v>
      </c>
      <c r="B22" s="14">
        <v>4</v>
      </c>
      <c r="C22" s="95">
        <v>59102</v>
      </c>
      <c r="D22" s="95">
        <v>103557</v>
      </c>
    </row>
    <row r="23" spans="1:5" ht="15" customHeight="1" x14ac:dyDescent="0.2">
      <c r="A23" s="16" t="s">
        <v>20</v>
      </c>
      <c r="B23" s="14"/>
      <c r="C23" s="95">
        <v>5659</v>
      </c>
      <c r="D23" s="95">
        <v>1813</v>
      </c>
    </row>
    <row r="24" spans="1:5" ht="15" customHeight="1" x14ac:dyDescent="0.2">
      <c r="A24" s="16"/>
      <c r="B24" s="14"/>
      <c r="C24" s="102">
        <f>SUM(C18:C23)</f>
        <v>1751339</v>
      </c>
      <c r="D24" s="102">
        <f>SUM(D18:D23)</f>
        <v>2130456</v>
      </c>
    </row>
    <row r="25" spans="1:5" s="18" customFormat="1" ht="15" customHeight="1" thickBot="1" x14ac:dyDescent="0.25">
      <c r="A25" s="17" t="s">
        <v>21</v>
      </c>
      <c r="B25" s="14"/>
      <c r="C25" s="103">
        <f>C16+C24</f>
        <v>13906500</v>
      </c>
      <c r="D25" s="103">
        <f>D16+D24</f>
        <v>14303223</v>
      </c>
      <c r="E25" s="96"/>
    </row>
    <row r="26" spans="1:5" ht="15" customHeight="1" thickTop="1" x14ac:dyDescent="0.2">
      <c r="A26" s="16"/>
      <c r="B26" s="14"/>
      <c r="C26" s="101"/>
      <c r="D26" s="101"/>
    </row>
    <row r="27" spans="1:5" ht="15" customHeight="1" x14ac:dyDescent="0.2">
      <c r="A27" s="17" t="s">
        <v>22</v>
      </c>
      <c r="B27" s="14"/>
      <c r="C27" s="101"/>
      <c r="D27" s="101"/>
    </row>
    <row r="28" spans="1:5" ht="15" customHeight="1" x14ac:dyDescent="0.2">
      <c r="A28" s="17" t="s">
        <v>23</v>
      </c>
      <c r="B28" s="14"/>
      <c r="C28" s="101"/>
      <c r="D28" s="101"/>
    </row>
    <row r="29" spans="1:5" ht="15" customHeight="1" x14ac:dyDescent="0.2">
      <c r="A29" s="16" t="s">
        <v>24</v>
      </c>
      <c r="B29" s="14">
        <v>16</v>
      </c>
      <c r="C29" s="101">
        <v>16395198</v>
      </c>
      <c r="D29" s="101">
        <v>16395198</v>
      </c>
    </row>
    <row r="30" spans="1:5" ht="15" customHeight="1" x14ac:dyDescent="0.2">
      <c r="A30" s="16" t="s">
        <v>25</v>
      </c>
      <c r="B30" s="14">
        <v>16</v>
      </c>
      <c r="C30" s="101">
        <v>2080547</v>
      </c>
      <c r="D30" s="101">
        <v>2080547</v>
      </c>
      <c r="E30" s="13"/>
    </row>
    <row r="31" spans="1:5" ht="15" customHeight="1" x14ac:dyDescent="0.2">
      <c r="A31" s="15" t="s">
        <v>26</v>
      </c>
      <c r="B31" s="14"/>
      <c r="C31" s="101">
        <v>-36957</v>
      </c>
      <c r="D31" s="101">
        <v>-36956</v>
      </c>
    </row>
    <row r="32" spans="1:5" ht="15" customHeight="1" x14ac:dyDescent="0.2">
      <c r="A32" s="20" t="s">
        <v>27</v>
      </c>
      <c r="B32" s="14">
        <v>17</v>
      </c>
      <c r="C32" s="101">
        <v>-14676749</v>
      </c>
      <c r="D32" s="101">
        <v>-13292351</v>
      </c>
      <c r="E32" s="13"/>
    </row>
    <row r="33" spans="1:5" ht="15" customHeight="1" x14ac:dyDescent="0.2">
      <c r="A33" s="16"/>
      <c r="B33" s="14"/>
      <c r="C33" s="102">
        <f>SUM(C26:C32)</f>
        <v>3762039</v>
      </c>
      <c r="D33" s="102">
        <f>SUM(D26:D32)</f>
        <v>5146438</v>
      </c>
    </row>
    <row r="34" spans="1:5" ht="15" customHeight="1" x14ac:dyDescent="0.2">
      <c r="A34" s="17" t="s">
        <v>28</v>
      </c>
      <c r="B34" s="14"/>
      <c r="C34" s="101"/>
      <c r="D34" s="101"/>
    </row>
    <row r="35" spans="1:5" ht="15" customHeight="1" x14ac:dyDescent="0.2">
      <c r="A35" s="21" t="s">
        <v>126</v>
      </c>
      <c r="B35" s="14"/>
      <c r="C35" s="101"/>
      <c r="D35" s="101"/>
    </row>
    <row r="36" spans="1:5" ht="15" customHeight="1" x14ac:dyDescent="0.2">
      <c r="A36" s="21" t="s">
        <v>29</v>
      </c>
      <c r="B36" s="14">
        <v>14</v>
      </c>
      <c r="C36" s="101">
        <v>173378</v>
      </c>
      <c r="D36" s="101">
        <v>179643</v>
      </c>
    </row>
    <row r="37" spans="1:5" ht="15" customHeight="1" x14ac:dyDescent="0.2">
      <c r="A37" s="21" t="s">
        <v>30</v>
      </c>
      <c r="B37" s="14"/>
      <c r="C37" s="101">
        <v>99685</v>
      </c>
      <c r="D37" s="101">
        <v>99685</v>
      </c>
      <c r="E37" s="13"/>
    </row>
    <row r="38" spans="1:5" ht="15" customHeight="1" x14ac:dyDescent="0.2">
      <c r="A38" s="16"/>
      <c r="B38" s="14"/>
      <c r="C38" s="102">
        <f>SUM(C35:C37)</f>
        <v>273063</v>
      </c>
      <c r="D38" s="102">
        <f>SUM(D35:D37)</f>
        <v>279328</v>
      </c>
    </row>
    <row r="39" spans="1:5" ht="15" customHeight="1" x14ac:dyDescent="0.2">
      <c r="A39" s="17" t="s">
        <v>31</v>
      </c>
      <c r="B39" s="16"/>
      <c r="C39" s="101"/>
      <c r="D39" s="101"/>
    </row>
    <row r="40" spans="1:5" ht="15" customHeight="1" x14ac:dyDescent="0.2">
      <c r="A40" s="16" t="s">
        <v>32</v>
      </c>
      <c r="B40" s="14">
        <v>11</v>
      </c>
      <c r="C40" s="101">
        <v>8734041</v>
      </c>
      <c r="D40" s="101">
        <v>5284368</v>
      </c>
      <c r="E40" s="13"/>
    </row>
    <row r="41" spans="1:5" ht="15" customHeight="1" x14ac:dyDescent="0.2">
      <c r="A41" s="16" t="s">
        <v>33</v>
      </c>
      <c r="B41" s="14">
        <v>14</v>
      </c>
      <c r="C41" s="101">
        <v>18336</v>
      </c>
      <c r="D41" s="101">
        <v>24602</v>
      </c>
      <c r="E41" s="13"/>
    </row>
    <row r="42" spans="1:5" ht="15" customHeight="1" x14ac:dyDescent="0.2">
      <c r="A42" s="16" t="s">
        <v>34</v>
      </c>
      <c r="B42" s="14"/>
      <c r="C42" s="101">
        <v>53794</v>
      </c>
      <c r="D42" s="101">
        <v>43232</v>
      </c>
      <c r="E42" s="13"/>
    </row>
    <row r="43" spans="1:5" ht="15" customHeight="1" x14ac:dyDescent="0.2">
      <c r="A43" s="16" t="s">
        <v>35</v>
      </c>
      <c r="B43" s="14">
        <v>12</v>
      </c>
      <c r="C43" s="101">
        <v>332126</v>
      </c>
      <c r="D43" s="101">
        <v>1397573</v>
      </c>
      <c r="E43" s="13"/>
    </row>
    <row r="44" spans="1:5" ht="15" customHeight="1" x14ac:dyDescent="0.2">
      <c r="A44" s="16" t="s">
        <v>36</v>
      </c>
      <c r="B44" s="14">
        <v>13</v>
      </c>
      <c r="C44" s="101">
        <v>733101</v>
      </c>
      <c r="D44" s="101">
        <v>2127682</v>
      </c>
      <c r="E44" s="13"/>
    </row>
    <row r="45" spans="1:5" ht="15" customHeight="1" x14ac:dyDescent="0.2">
      <c r="A45" s="16"/>
      <c r="B45" s="14"/>
      <c r="C45" s="102">
        <f>SUM(C40:C44)</f>
        <v>9871398</v>
      </c>
      <c r="D45" s="102">
        <f>SUM(D40:D44)</f>
        <v>8877457</v>
      </c>
    </row>
    <row r="46" spans="1:5" s="18" customFormat="1" ht="15" customHeight="1" x14ac:dyDescent="0.2">
      <c r="A46" s="17" t="s">
        <v>37</v>
      </c>
      <c r="B46" s="14"/>
      <c r="C46" s="104">
        <f>C38+C45</f>
        <v>10144461</v>
      </c>
      <c r="D46" s="104">
        <f>D38+D45</f>
        <v>9156785</v>
      </c>
    </row>
    <row r="47" spans="1:5" s="18" customFormat="1" ht="15" customHeight="1" thickBot="1" x14ac:dyDescent="0.25">
      <c r="A47" s="17" t="s">
        <v>38</v>
      </c>
      <c r="B47" s="22"/>
      <c r="C47" s="105">
        <f>C33+C46</f>
        <v>13906500</v>
      </c>
      <c r="D47" s="105">
        <f>D33+D46</f>
        <v>14303223</v>
      </c>
    </row>
    <row r="48" spans="1:5" s="24" customFormat="1" ht="15" customHeight="1" thickTop="1" x14ac:dyDescent="0.2">
      <c r="A48" s="23" t="s">
        <v>39</v>
      </c>
      <c r="B48" s="14">
        <v>24</v>
      </c>
      <c r="C48" s="113">
        <v>1921</v>
      </c>
      <c r="D48" s="113">
        <v>2658</v>
      </c>
    </row>
    <row r="49" spans="1:4" ht="15" customHeight="1" x14ac:dyDescent="0.2">
      <c r="B49" s="16"/>
      <c r="C49" s="100">
        <f>C47-C25</f>
        <v>0</v>
      </c>
      <c r="D49" s="100">
        <f>D47-D25</f>
        <v>0</v>
      </c>
    </row>
    <row r="50" spans="1:4" ht="15" customHeight="1" x14ac:dyDescent="0.2">
      <c r="C50" s="100"/>
      <c r="D50" s="109"/>
    </row>
    <row r="52" spans="1:4" ht="15" customHeight="1" x14ac:dyDescent="0.2">
      <c r="A52" s="25" t="s">
        <v>132</v>
      </c>
      <c r="B52" s="25"/>
      <c r="C52" s="26"/>
    </row>
    <row r="53" spans="1:4" ht="15" customHeight="1" x14ac:dyDescent="0.2">
      <c r="A53" s="27" t="s">
        <v>40</v>
      </c>
      <c r="B53" s="27"/>
      <c r="C53" s="28" t="s">
        <v>41</v>
      </c>
    </row>
    <row r="54" spans="1:4" ht="15" customHeight="1" x14ac:dyDescent="0.2">
      <c r="A54" s="25" t="s">
        <v>123</v>
      </c>
      <c r="B54" s="25"/>
      <c r="C54" s="26"/>
    </row>
    <row r="55" spans="1:4" ht="15" customHeight="1" x14ac:dyDescent="0.2">
      <c r="A55" s="29" t="s">
        <v>42</v>
      </c>
      <c r="B55" s="29"/>
      <c r="C55" s="28" t="s">
        <v>41</v>
      </c>
    </row>
    <row r="56" spans="1:4" ht="15" customHeight="1" x14ac:dyDescent="0.2">
      <c r="A56" s="1"/>
      <c r="B56" s="1"/>
      <c r="C56" s="30"/>
    </row>
  </sheetData>
  <mergeCells count="1">
    <mergeCell ref="C2:D2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5"/>
  <sheetViews>
    <sheetView zoomScaleNormal="100" workbookViewId="0">
      <selection activeCell="C27" sqref="C27"/>
    </sheetView>
  </sheetViews>
  <sheetFormatPr defaultColWidth="9.140625" defaultRowHeight="14.25" x14ac:dyDescent="0.2"/>
  <cols>
    <col min="1" max="1" width="54.140625" style="33" customWidth="1"/>
    <col min="2" max="2" width="9" style="33" customWidth="1"/>
    <col min="3" max="3" width="16.42578125" style="59" customWidth="1"/>
    <col min="4" max="4" width="17.5703125" style="33" customWidth="1"/>
    <col min="5" max="6" width="9.140625" style="32"/>
    <col min="7" max="7" width="18" style="32" bestFit="1" customWidth="1"/>
    <col min="8" max="16384" width="9.140625" style="32"/>
  </cols>
  <sheetData>
    <row r="1" spans="1:6" x14ac:dyDescent="0.2">
      <c r="A1" s="4"/>
      <c r="B1" s="4"/>
      <c r="C1" s="60"/>
      <c r="D1" s="31"/>
    </row>
    <row r="2" spans="1:6" ht="15" customHeight="1" x14ac:dyDescent="0.25">
      <c r="A2" s="34"/>
      <c r="B2" s="34"/>
      <c r="C2" s="35"/>
      <c r="D2" s="36"/>
      <c r="E2" s="35"/>
    </row>
    <row r="3" spans="1:6" ht="13.9" customHeight="1" x14ac:dyDescent="0.25">
      <c r="A3" s="37" t="s">
        <v>0</v>
      </c>
      <c r="B3" s="147" t="s">
        <v>1</v>
      </c>
      <c r="C3" s="148"/>
      <c r="D3" s="148"/>
    </row>
    <row r="4" spans="1:6" ht="5.45" customHeight="1" x14ac:dyDescent="0.25">
      <c r="A4" s="4"/>
      <c r="B4" s="4"/>
      <c r="C4" s="121"/>
      <c r="D4" s="38"/>
      <c r="E4" s="38"/>
    </row>
    <row r="5" spans="1:6" x14ac:dyDescent="0.2">
      <c r="A5" s="39"/>
      <c r="B5" s="39"/>
      <c r="C5" s="122"/>
      <c r="D5" s="39"/>
    </row>
    <row r="6" spans="1:6" ht="15.75" x14ac:dyDescent="0.2">
      <c r="A6" s="149" t="s">
        <v>43</v>
      </c>
      <c r="B6" s="149"/>
      <c r="C6" s="149"/>
      <c r="D6" s="149"/>
    </row>
    <row r="7" spans="1:6" x14ac:dyDescent="0.2">
      <c r="A7" s="146" t="s">
        <v>133</v>
      </c>
      <c r="B7" s="146"/>
      <c r="C7" s="146"/>
      <c r="D7" s="146"/>
    </row>
    <row r="8" spans="1:6" x14ac:dyDescent="0.2">
      <c r="A8" s="4"/>
      <c r="B8" s="4"/>
      <c r="C8" s="123"/>
      <c r="D8" s="42" t="s">
        <v>44</v>
      </c>
    </row>
    <row r="9" spans="1:6" ht="30" customHeight="1" x14ac:dyDescent="0.2">
      <c r="A9" s="43" t="s">
        <v>45</v>
      </c>
      <c r="B9" s="43" t="s">
        <v>3</v>
      </c>
      <c r="C9" s="44" t="s">
        <v>46</v>
      </c>
      <c r="D9" s="45" t="s">
        <v>47</v>
      </c>
    </row>
    <row r="10" spans="1:6" x14ac:dyDescent="0.2">
      <c r="A10" s="46" t="s">
        <v>48</v>
      </c>
      <c r="B10" s="127">
        <v>18</v>
      </c>
      <c r="C10" s="132">
        <v>208006</v>
      </c>
      <c r="D10" s="133">
        <v>1160292</v>
      </c>
      <c r="F10" s="47"/>
    </row>
    <row r="11" spans="1:6" x14ac:dyDescent="0.2">
      <c r="A11" s="48" t="s">
        <v>49</v>
      </c>
      <c r="B11" s="130">
        <v>19</v>
      </c>
      <c r="C11" s="132">
        <v>653908</v>
      </c>
      <c r="D11" s="133">
        <v>1795553</v>
      </c>
      <c r="F11" s="47"/>
    </row>
    <row r="12" spans="1:6" ht="14.45" customHeight="1" x14ac:dyDescent="0.2">
      <c r="A12" s="49" t="s">
        <v>50</v>
      </c>
      <c r="B12" s="126"/>
      <c r="C12" s="128">
        <f>C10-C11</f>
        <v>-445902</v>
      </c>
      <c r="D12" s="129">
        <f>D10-D11</f>
        <v>-635261</v>
      </c>
      <c r="F12" s="50"/>
    </row>
    <row r="13" spans="1:6" ht="12.75" customHeight="1" x14ac:dyDescent="0.2">
      <c r="A13" s="51" t="s">
        <v>51</v>
      </c>
      <c r="B13" s="126">
        <v>21</v>
      </c>
      <c r="C13" s="132">
        <v>311151</v>
      </c>
      <c r="D13" s="133">
        <v>252452</v>
      </c>
      <c r="F13" s="50"/>
    </row>
    <row r="14" spans="1:6" ht="12.75" customHeight="1" x14ac:dyDescent="0.2">
      <c r="A14" s="51" t="s">
        <v>52</v>
      </c>
      <c r="B14" s="126">
        <v>20</v>
      </c>
      <c r="C14" s="132">
        <v>9292</v>
      </c>
      <c r="D14" s="133">
        <v>73355</v>
      </c>
      <c r="F14" s="50"/>
    </row>
    <row r="15" spans="1:6" ht="12.75" customHeight="1" x14ac:dyDescent="0.2">
      <c r="A15" s="51" t="s">
        <v>53</v>
      </c>
      <c r="B15" s="126"/>
      <c r="C15" s="132">
        <v>34218</v>
      </c>
      <c r="D15" s="133">
        <v>14022</v>
      </c>
      <c r="F15" s="50"/>
    </row>
    <row r="16" spans="1:6" x14ac:dyDescent="0.2">
      <c r="A16" s="48" t="s">
        <v>54</v>
      </c>
      <c r="B16" s="130"/>
      <c r="C16" s="132">
        <f>507275+1</f>
        <v>507276</v>
      </c>
      <c r="D16" s="133">
        <v>18293</v>
      </c>
    </row>
    <row r="17" spans="1:7" x14ac:dyDescent="0.2">
      <c r="A17" s="49" t="s">
        <v>55</v>
      </c>
      <c r="B17" s="52"/>
      <c r="C17" s="128">
        <f>C12-C13-C14+C15-C16</f>
        <v>-1239403</v>
      </c>
      <c r="D17" s="129">
        <f>D12-D13-D14+D15-D16</f>
        <v>-965339</v>
      </c>
    </row>
    <row r="18" spans="1:7" x14ac:dyDescent="0.2">
      <c r="A18" s="46" t="s">
        <v>56</v>
      </c>
      <c r="B18" s="131"/>
      <c r="C18" s="132">
        <v>455</v>
      </c>
      <c r="D18" s="133"/>
    </row>
    <row r="19" spans="1:7" x14ac:dyDescent="0.2">
      <c r="A19" s="46" t="s">
        <v>57</v>
      </c>
      <c r="B19" s="131">
        <v>22</v>
      </c>
      <c r="C19" s="132">
        <v>58929</v>
      </c>
      <c r="D19" s="133">
        <v>38828</v>
      </c>
    </row>
    <row r="20" spans="1:7" x14ac:dyDescent="0.2">
      <c r="A20" s="53" t="s">
        <v>58</v>
      </c>
      <c r="B20" s="125"/>
      <c r="C20" s="132">
        <v>-86521</v>
      </c>
      <c r="D20" s="133">
        <v>58787</v>
      </c>
    </row>
    <row r="21" spans="1:7" x14ac:dyDescent="0.2">
      <c r="A21" s="49" t="s">
        <v>59</v>
      </c>
      <c r="B21" s="126"/>
      <c r="C21" s="128">
        <f>C17-C19+C20+C18</f>
        <v>-1384398</v>
      </c>
      <c r="D21" s="129">
        <f>D17-D19+D20+D18</f>
        <v>-945380</v>
      </c>
    </row>
    <row r="22" spans="1:7" x14ac:dyDescent="0.2">
      <c r="A22" s="51" t="s">
        <v>60</v>
      </c>
      <c r="B22" s="126"/>
      <c r="C22" s="120" t="s">
        <v>61</v>
      </c>
      <c r="D22" s="133" t="s">
        <v>61</v>
      </c>
    </row>
    <row r="23" spans="1:7" x14ac:dyDescent="0.2">
      <c r="A23" s="49" t="s">
        <v>62</v>
      </c>
      <c r="B23" s="126"/>
      <c r="C23" s="128">
        <f>C21</f>
        <v>-1384398</v>
      </c>
      <c r="D23" s="129">
        <f>D21</f>
        <v>-945380</v>
      </c>
    </row>
    <row r="24" spans="1:7" x14ac:dyDescent="0.2">
      <c r="A24" s="51" t="s">
        <v>63</v>
      </c>
      <c r="B24" s="126"/>
      <c r="C24" s="120" t="s">
        <v>61</v>
      </c>
      <c r="D24" s="133"/>
    </row>
    <row r="25" spans="1:7" ht="16.899999999999999" customHeight="1" x14ac:dyDescent="0.2">
      <c r="A25" s="49" t="s">
        <v>64</v>
      </c>
      <c r="B25" s="126"/>
      <c r="C25" s="128">
        <f>C23</f>
        <v>-1384398</v>
      </c>
      <c r="D25" s="129">
        <f>D23+D24</f>
        <v>-945380</v>
      </c>
    </row>
    <row r="26" spans="1:7" x14ac:dyDescent="0.2">
      <c r="A26" s="54" t="s">
        <v>65</v>
      </c>
      <c r="B26" s="127">
        <v>23</v>
      </c>
      <c r="C26" s="128">
        <v>-737</v>
      </c>
      <c r="D26" s="133">
        <v>-503</v>
      </c>
    </row>
    <row r="27" spans="1:7" x14ac:dyDescent="0.2">
      <c r="A27" s="55"/>
      <c r="B27" s="55"/>
      <c r="C27" s="56"/>
      <c r="D27" s="57"/>
    </row>
    <row r="28" spans="1:7" x14ac:dyDescent="0.2">
      <c r="A28" s="55"/>
      <c r="B28" s="55"/>
      <c r="C28" s="56"/>
      <c r="D28" s="57"/>
    </row>
    <row r="29" spans="1:7" x14ac:dyDescent="0.2">
      <c r="A29" s="4"/>
      <c r="B29" s="4"/>
      <c r="C29" s="123"/>
      <c r="D29" s="4"/>
    </row>
    <row r="30" spans="1:7" x14ac:dyDescent="0.2">
      <c r="A30" s="25" t="s">
        <v>132</v>
      </c>
      <c r="B30" s="25"/>
      <c r="C30" s="26"/>
      <c r="D30" s="41"/>
    </row>
    <row r="31" spans="1:7" x14ac:dyDescent="0.2">
      <c r="A31" s="27" t="s">
        <v>40</v>
      </c>
      <c r="B31" s="27"/>
      <c r="C31" s="28" t="s">
        <v>41</v>
      </c>
      <c r="D31" s="41"/>
    </row>
    <row r="32" spans="1:7" x14ac:dyDescent="0.2">
      <c r="A32" s="25" t="s">
        <v>124</v>
      </c>
      <c r="B32" s="25"/>
      <c r="C32" s="26"/>
      <c r="D32" s="41"/>
      <c r="G32" s="97"/>
    </row>
    <row r="33" spans="1:4" x14ac:dyDescent="0.2">
      <c r="A33" s="29" t="s">
        <v>42</v>
      </c>
      <c r="B33" s="29"/>
      <c r="C33" s="28" t="s">
        <v>41</v>
      </c>
      <c r="D33" s="41"/>
    </row>
    <row r="34" spans="1:4" x14ac:dyDescent="0.2">
      <c r="A34" s="4"/>
      <c r="B34" s="4"/>
      <c r="C34" s="124"/>
      <c r="D34" s="41"/>
    </row>
    <row r="35" spans="1:4" x14ac:dyDescent="0.2">
      <c r="C35" s="58"/>
      <c r="D35" s="59"/>
    </row>
  </sheetData>
  <mergeCells count="3">
    <mergeCell ref="A7:D7"/>
    <mergeCell ref="B3:D3"/>
    <mergeCell ref="A6:D6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E71"/>
  <sheetViews>
    <sheetView topLeftCell="A43" workbookViewId="0">
      <selection activeCell="E65" sqref="E65:E69"/>
    </sheetView>
  </sheetViews>
  <sheetFormatPr defaultColWidth="9.140625" defaultRowHeight="12" customHeight="1" x14ac:dyDescent="0.2"/>
  <cols>
    <col min="1" max="1" width="6.7109375" style="32" customWidth="1"/>
    <col min="2" max="2" width="78.5703125" style="33" customWidth="1"/>
    <col min="3" max="3" width="14.7109375" style="59" customWidth="1"/>
    <col min="4" max="4" width="15.42578125" style="32" customWidth="1"/>
    <col min="5" max="5" width="15" style="32" bestFit="1" customWidth="1"/>
    <col min="6" max="16384" width="9.140625" style="32"/>
  </cols>
  <sheetData>
    <row r="1" spans="2:4" ht="12" customHeight="1" x14ac:dyDescent="0.2">
      <c r="B1" s="4"/>
      <c r="C1" s="60"/>
    </row>
    <row r="2" spans="2:4" ht="12" customHeight="1" x14ac:dyDescent="0.2">
      <c r="B2" s="4"/>
    </row>
    <row r="3" spans="2:4" ht="12" customHeight="1" x14ac:dyDescent="0.25">
      <c r="B3" s="37" t="s">
        <v>0</v>
      </c>
      <c r="C3" s="145" t="s">
        <v>1</v>
      </c>
      <c r="D3" s="151"/>
    </row>
    <row r="4" spans="2:4" ht="4.9000000000000004" customHeight="1" x14ac:dyDescent="0.2">
      <c r="B4" s="4"/>
      <c r="C4" s="106"/>
      <c r="D4" s="61"/>
    </row>
    <row r="5" spans="2:4" ht="17.45" customHeight="1" x14ac:dyDescent="0.2">
      <c r="B5" s="39"/>
      <c r="C5" s="107"/>
      <c r="D5" s="62"/>
    </row>
    <row r="6" spans="2:4" ht="18.75" customHeight="1" x14ac:dyDescent="0.2">
      <c r="B6" s="152" t="s">
        <v>66</v>
      </c>
      <c r="C6" s="152"/>
    </row>
    <row r="7" spans="2:4" ht="12" customHeight="1" x14ac:dyDescent="0.2">
      <c r="B7" s="153" t="s">
        <v>133</v>
      </c>
      <c r="C7" s="153"/>
      <c r="D7" s="153"/>
    </row>
    <row r="8" spans="2:4" ht="12" customHeight="1" x14ac:dyDescent="0.2">
      <c r="B8" s="63"/>
      <c r="C8" s="64" t="s">
        <v>44</v>
      </c>
    </row>
    <row r="9" spans="2:4" ht="28.5" customHeight="1" x14ac:dyDescent="0.2">
      <c r="B9" s="65" t="s">
        <v>45</v>
      </c>
      <c r="C9" s="66" t="s">
        <v>46</v>
      </c>
      <c r="D9" s="67" t="s">
        <v>47</v>
      </c>
    </row>
    <row r="10" spans="2:4" ht="12" customHeight="1" x14ac:dyDescent="0.2">
      <c r="B10" s="154" t="s">
        <v>67</v>
      </c>
      <c r="C10" s="154"/>
      <c r="D10" s="154"/>
    </row>
    <row r="11" spans="2:4" ht="12" customHeight="1" x14ac:dyDescent="0.2">
      <c r="B11" s="68" t="s">
        <v>68</v>
      </c>
      <c r="C11" s="114">
        <f>SUM(C12:C17)</f>
        <v>25556</v>
      </c>
      <c r="D11" s="114">
        <f>SUM(D12:D17)</f>
        <v>1721045</v>
      </c>
    </row>
    <row r="12" spans="2:4" ht="12" customHeight="1" x14ac:dyDescent="0.2">
      <c r="B12" s="69" t="s">
        <v>69</v>
      </c>
      <c r="C12" s="115"/>
      <c r="D12" s="115" t="s">
        <v>61</v>
      </c>
    </row>
    <row r="13" spans="2:4" ht="12" customHeight="1" x14ac:dyDescent="0.2">
      <c r="B13" s="70" t="s">
        <v>70</v>
      </c>
      <c r="C13" s="142">
        <v>5257</v>
      </c>
      <c r="D13" s="111">
        <v>166988</v>
      </c>
    </row>
    <row r="14" spans="2:4" ht="12" customHeight="1" x14ac:dyDescent="0.2">
      <c r="B14" s="70" t="s">
        <v>71</v>
      </c>
      <c r="C14" s="142">
        <v>3157</v>
      </c>
      <c r="D14" s="111"/>
    </row>
    <row r="15" spans="2:4" ht="12" customHeight="1" x14ac:dyDescent="0.2">
      <c r="B15" s="70" t="s">
        <v>72</v>
      </c>
      <c r="C15" s="115"/>
      <c r="D15" s="111">
        <v>1366572</v>
      </c>
    </row>
    <row r="16" spans="2:4" ht="12" customHeight="1" x14ac:dyDescent="0.2">
      <c r="B16" s="70" t="s">
        <v>128</v>
      </c>
      <c r="C16" s="142">
        <v>387</v>
      </c>
      <c r="D16" s="117"/>
    </row>
    <row r="17" spans="2:4" ht="12" customHeight="1" x14ac:dyDescent="0.2">
      <c r="B17" s="70" t="s">
        <v>73</v>
      </c>
      <c r="C17" s="142">
        <v>16755</v>
      </c>
      <c r="D17" s="111">
        <v>187485</v>
      </c>
    </row>
    <row r="18" spans="2:4" ht="12" customHeight="1" x14ac:dyDescent="0.2">
      <c r="B18" s="71" t="s">
        <v>74</v>
      </c>
      <c r="C18" s="114">
        <f>SUM(C19:C26)</f>
        <v>3144117</v>
      </c>
      <c r="D18" s="114">
        <f>SUM(D19:D26)</f>
        <v>2724481</v>
      </c>
    </row>
    <row r="19" spans="2:4" ht="12" customHeight="1" x14ac:dyDescent="0.2">
      <c r="B19" s="69" t="s">
        <v>69</v>
      </c>
      <c r="C19" s="115"/>
      <c r="D19" s="115" t="s">
        <v>61</v>
      </c>
    </row>
    <row r="20" spans="2:4" ht="14.45" customHeight="1" x14ac:dyDescent="0.2">
      <c r="B20" s="70" t="s">
        <v>75</v>
      </c>
      <c r="C20" s="115">
        <v>1264047</v>
      </c>
      <c r="D20" s="111">
        <v>1234792</v>
      </c>
    </row>
    <row r="21" spans="2:4" ht="16.149999999999999" customHeight="1" x14ac:dyDescent="0.2">
      <c r="B21" s="70" t="s">
        <v>76</v>
      </c>
      <c r="C21" s="115">
        <v>10918</v>
      </c>
      <c r="D21" s="111">
        <v>222184</v>
      </c>
    </row>
    <row r="22" spans="2:4" ht="13.15" customHeight="1" x14ac:dyDescent="0.2">
      <c r="B22" s="70" t="s">
        <v>77</v>
      </c>
      <c r="C22" s="142">
        <v>490629</v>
      </c>
      <c r="D22" s="117">
        <v>510730</v>
      </c>
    </row>
    <row r="23" spans="2:4" ht="13.15" customHeight="1" x14ac:dyDescent="0.2">
      <c r="B23" s="70" t="s">
        <v>78</v>
      </c>
      <c r="C23" s="142"/>
      <c r="D23" s="117"/>
    </row>
    <row r="24" spans="2:4" ht="13.15" customHeight="1" x14ac:dyDescent="0.2">
      <c r="B24" s="70" t="s">
        <v>79</v>
      </c>
      <c r="C24" s="142">
        <v>4614</v>
      </c>
      <c r="D24" s="111">
        <v>2900</v>
      </c>
    </row>
    <row r="25" spans="2:4" ht="13.15" customHeight="1" x14ac:dyDescent="0.2">
      <c r="B25" s="70" t="s">
        <v>80</v>
      </c>
      <c r="C25" s="142">
        <v>1361204</v>
      </c>
      <c r="D25" s="111">
        <v>734330</v>
      </c>
    </row>
    <row r="26" spans="2:4" ht="15.6" customHeight="1" x14ac:dyDescent="0.2">
      <c r="B26" s="70" t="s">
        <v>81</v>
      </c>
      <c r="C26" s="142">
        <v>12705</v>
      </c>
      <c r="D26" s="111">
        <v>19545</v>
      </c>
    </row>
    <row r="27" spans="2:4" ht="12" customHeight="1" x14ac:dyDescent="0.2">
      <c r="B27" s="72" t="s">
        <v>82</v>
      </c>
      <c r="C27" s="114">
        <f>C11-C18</f>
        <v>-3118561</v>
      </c>
      <c r="D27" s="114">
        <f>D11-D18</f>
        <v>-1003436</v>
      </c>
    </row>
    <row r="28" spans="2:4" ht="12" customHeight="1" x14ac:dyDescent="0.2">
      <c r="B28" s="150" t="s">
        <v>83</v>
      </c>
      <c r="C28" s="150"/>
      <c r="D28" s="150"/>
    </row>
    <row r="29" spans="2:4" ht="12" customHeight="1" x14ac:dyDescent="0.2">
      <c r="B29" s="68" t="s">
        <v>68</v>
      </c>
      <c r="C29" s="135">
        <f>SUM(C30:C37)</f>
        <v>103836</v>
      </c>
      <c r="D29" s="138">
        <f>SUM(D30:D37)</f>
        <v>0</v>
      </c>
    </row>
    <row r="30" spans="2:4" ht="12" customHeight="1" x14ac:dyDescent="0.2">
      <c r="B30" s="69" t="s">
        <v>69</v>
      </c>
      <c r="C30" s="136" t="s">
        <v>61</v>
      </c>
      <c r="D30" s="139" t="s">
        <v>61</v>
      </c>
    </row>
    <row r="31" spans="2:4" ht="12" customHeight="1" x14ac:dyDescent="0.2">
      <c r="B31" s="70" t="s">
        <v>84</v>
      </c>
      <c r="C31" s="136" t="s">
        <v>61</v>
      </c>
      <c r="D31" s="139" t="s">
        <v>61</v>
      </c>
    </row>
    <row r="32" spans="2:4" ht="12" customHeight="1" x14ac:dyDescent="0.2">
      <c r="B32" s="73" t="s">
        <v>85</v>
      </c>
      <c r="C32" s="136" t="s">
        <v>61</v>
      </c>
      <c r="D32" s="139" t="s">
        <v>61</v>
      </c>
    </row>
    <row r="33" spans="2:4" ht="14.45" customHeight="1" x14ac:dyDescent="0.2">
      <c r="B33" s="73" t="s">
        <v>86</v>
      </c>
      <c r="C33" s="136" t="s">
        <v>61</v>
      </c>
      <c r="D33" s="139" t="s">
        <v>61</v>
      </c>
    </row>
    <row r="34" spans="2:4" ht="12" customHeight="1" x14ac:dyDescent="0.2">
      <c r="B34" s="70" t="s">
        <v>87</v>
      </c>
      <c r="C34" s="144">
        <v>103836</v>
      </c>
      <c r="D34" s="139"/>
    </row>
    <row r="35" spans="2:4" ht="12" customHeight="1" x14ac:dyDescent="0.2">
      <c r="B35" s="74" t="s">
        <v>88</v>
      </c>
      <c r="C35" s="136"/>
      <c r="D35" s="139"/>
    </row>
    <row r="36" spans="2:4" ht="12" customHeight="1" x14ac:dyDescent="0.2">
      <c r="B36" s="75" t="s">
        <v>89</v>
      </c>
      <c r="C36" s="137" t="s">
        <v>61</v>
      </c>
      <c r="D36" s="140" t="s">
        <v>61</v>
      </c>
    </row>
    <row r="37" spans="2:4" ht="12" customHeight="1" x14ac:dyDescent="0.2">
      <c r="B37" s="70" t="s">
        <v>73</v>
      </c>
      <c r="D37" s="141"/>
    </row>
    <row r="38" spans="2:4" ht="12" customHeight="1" x14ac:dyDescent="0.2">
      <c r="B38" s="68" t="s">
        <v>74</v>
      </c>
      <c r="C38" s="135">
        <f>SUM(C39:C46)</f>
        <v>358223</v>
      </c>
      <c r="D38" s="138">
        <f>SUM(D39:D46)</f>
        <v>142775</v>
      </c>
    </row>
    <row r="39" spans="2:4" ht="12" customHeight="1" x14ac:dyDescent="0.2">
      <c r="B39" s="76" t="s">
        <v>69</v>
      </c>
      <c r="C39" s="136"/>
      <c r="D39" s="139"/>
    </row>
    <row r="40" spans="2:4" ht="12" customHeight="1" x14ac:dyDescent="0.2">
      <c r="B40" s="73" t="s">
        <v>90</v>
      </c>
      <c r="C40" s="144">
        <v>17457</v>
      </c>
      <c r="D40" s="139">
        <v>106355</v>
      </c>
    </row>
    <row r="41" spans="2:4" ht="12" customHeight="1" x14ac:dyDescent="0.2">
      <c r="B41" s="70" t="s">
        <v>91</v>
      </c>
      <c r="C41" s="136"/>
      <c r="D41" s="139"/>
    </row>
    <row r="42" spans="2:4" ht="12" customHeight="1" x14ac:dyDescent="0.2">
      <c r="B42" s="70" t="s">
        <v>92</v>
      </c>
      <c r="C42" s="144">
        <v>199601</v>
      </c>
      <c r="D42" s="139">
        <v>36420</v>
      </c>
    </row>
    <row r="43" spans="2:4" ht="12" customHeight="1" x14ac:dyDescent="0.2">
      <c r="B43" s="70" t="s">
        <v>93</v>
      </c>
      <c r="C43" s="136"/>
      <c r="D43" s="139"/>
    </row>
    <row r="44" spans="2:4" ht="12" customHeight="1" x14ac:dyDescent="0.2">
      <c r="B44" s="70" t="s">
        <v>94</v>
      </c>
      <c r="C44" s="136"/>
      <c r="D44" s="139"/>
    </row>
    <row r="45" spans="2:4" ht="12" customHeight="1" x14ac:dyDescent="0.2">
      <c r="B45" s="77" t="s">
        <v>95</v>
      </c>
      <c r="C45" s="137"/>
      <c r="D45" s="140"/>
    </row>
    <row r="46" spans="2:4" ht="12" customHeight="1" x14ac:dyDescent="0.2">
      <c r="B46" s="73" t="s">
        <v>81</v>
      </c>
      <c r="C46" s="144">
        <v>141165</v>
      </c>
      <c r="D46" s="139"/>
    </row>
    <row r="47" spans="2:4" ht="12" customHeight="1" x14ac:dyDescent="0.2">
      <c r="B47" s="78" t="s">
        <v>96</v>
      </c>
      <c r="C47" s="114">
        <f>C29-C38</f>
        <v>-254387</v>
      </c>
      <c r="D47" s="114">
        <f>D29-D38</f>
        <v>-142775</v>
      </c>
    </row>
    <row r="48" spans="2:4" ht="12" customHeight="1" x14ac:dyDescent="0.2">
      <c r="B48" s="150" t="s">
        <v>97</v>
      </c>
      <c r="C48" s="150"/>
      <c r="D48" s="150"/>
    </row>
    <row r="49" spans="2:5" ht="12" customHeight="1" x14ac:dyDescent="0.2">
      <c r="B49" s="79" t="s">
        <v>68</v>
      </c>
      <c r="C49" s="114">
        <f>SUM(C50:C54)</f>
        <v>3494844</v>
      </c>
      <c r="D49" s="114">
        <f>SUM(D50:D54)</f>
        <v>3445037</v>
      </c>
    </row>
    <row r="50" spans="2:5" ht="12" customHeight="1" x14ac:dyDescent="0.2">
      <c r="B50" s="76" t="s">
        <v>69</v>
      </c>
      <c r="C50" s="115"/>
      <c r="D50" s="111"/>
    </row>
    <row r="51" spans="2:5" ht="12" customHeight="1" x14ac:dyDescent="0.2">
      <c r="B51" s="73" t="s">
        <v>98</v>
      </c>
      <c r="C51" s="115"/>
      <c r="D51" s="111">
        <v>2218955</v>
      </c>
    </row>
    <row r="52" spans="2:5" ht="12" customHeight="1" x14ac:dyDescent="0.2">
      <c r="B52" s="73" t="s">
        <v>99</v>
      </c>
      <c r="C52" s="142">
        <v>3494844</v>
      </c>
      <c r="D52" s="115">
        <v>1226082</v>
      </c>
    </row>
    <row r="53" spans="2:5" ht="12" customHeight="1" x14ac:dyDescent="0.2">
      <c r="B53" s="73" t="s">
        <v>100</v>
      </c>
      <c r="C53" s="115"/>
      <c r="D53" s="111"/>
    </row>
    <row r="54" spans="2:5" ht="12" customHeight="1" x14ac:dyDescent="0.2">
      <c r="B54" s="73" t="s">
        <v>73</v>
      </c>
      <c r="C54" s="115"/>
      <c r="D54" s="111"/>
    </row>
    <row r="55" spans="2:5" ht="12" customHeight="1" x14ac:dyDescent="0.2">
      <c r="B55" s="79" t="s">
        <v>74</v>
      </c>
      <c r="C55" s="114">
        <f>SUM(C57:C60)</f>
        <v>166956</v>
      </c>
      <c r="D55" s="114">
        <f>SUM(D57:D60)</f>
        <v>2299550</v>
      </c>
    </row>
    <row r="56" spans="2:5" ht="12" customHeight="1" x14ac:dyDescent="0.2">
      <c r="B56" s="76" t="s">
        <v>69</v>
      </c>
      <c r="C56" s="115" t="s">
        <v>61</v>
      </c>
      <c r="D56" s="111"/>
    </row>
    <row r="57" spans="2:5" ht="12" customHeight="1" x14ac:dyDescent="0.2">
      <c r="B57" s="70" t="s">
        <v>101</v>
      </c>
      <c r="C57" s="142">
        <v>155490</v>
      </c>
      <c r="D57" s="115">
        <v>2299550</v>
      </c>
    </row>
    <row r="58" spans="2:5" ht="12" customHeight="1" x14ac:dyDescent="0.2">
      <c r="B58" s="70" t="s">
        <v>102</v>
      </c>
      <c r="C58" s="115"/>
      <c r="D58" s="111"/>
    </row>
    <row r="59" spans="2:5" ht="12" customHeight="1" x14ac:dyDescent="0.2">
      <c r="B59" s="73" t="s">
        <v>103</v>
      </c>
      <c r="C59" s="142">
        <v>11466</v>
      </c>
      <c r="D59" s="111"/>
    </row>
    <row r="60" spans="2:5" ht="12" customHeight="1" x14ac:dyDescent="0.25">
      <c r="B60" s="70" t="s">
        <v>104</v>
      </c>
      <c r="C60" s="115"/>
      <c r="D60" s="116"/>
    </row>
    <row r="61" spans="2:5" ht="12" customHeight="1" x14ac:dyDescent="0.2">
      <c r="B61" s="72" t="s">
        <v>105</v>
      </c>
      <c r="C61" s="114">
        <f>C49-C55</f>
        <v>3327888</v>
      </c>
      <c r="D61" s="114">
        <f>D49-D55</f>
        <v>1145487</v>
      </c>
      <c r="E61" s="80"/>
    </row>
    <row r="62" spans="2:5" ht="12" customHeight="1" x14ac:dyDescent="0.2">
      <c r="B62" s="72" t="s">
        <v>106</v>
      </c>
      <c r="C62" s="114">
        <f>C27+C47+C61</f>
        <v>-45060</v>
      </c>
      <c r="D62" s="114">
        <f>D27+D47+D61</f>
        <v>-724</v>
      </c>
    </row>
    <row r="63" spans="2:5" ht="12" customHeight="1" x14ac:dyDescent="0.2">
      <c r="B63" s="81" t="s">
        <v>107</v>
      </c>
      <c r="C63" s="143">
        <v>605</v>
      </c>
      <c r="D63" s="115">
        <v>-379</v>
      </c>
    </row>
    <row r="64" spans="2:5" ht="12" customHeight="1" x14ac:dyDescent="0.2">
      <c r="B64" s="82" t="s">
        <v>108</v>
      </c>
      <c r="C64" s="142">
        <v>103557</v>
      </c>
      <c r="D64" s="111">
        <v>11175</v>
      </c>
    </row>
    <row r="65" spans="2:5" ht="12" customHeight="1" x14ac:dyDescent="0.2">
      <c r="B65" s="82" t="s">
        <v>109</v>
      </c>
      <c r="C65" s="115">
        <f>C64+C62+C63</f>
        <v>59102</v>
      </c>
      <c r="D65" s="115">
        <f>D64+D62+D63</f>
        <v>10072</v>
      </c>
      <c r="E65" s="97"/>
    </row>
    <row r="66" spans="2:5" ht="12" customHeight="1" x14ac:dyDescent="0.2">
      <c r="E66" s="118"/>
    </row>
    <row r="68" spans="2:5" ht="12" customHeight="1" x14ac:dyDescent="0.2">
      <c r="B68" s="25" t="s">
        <v>132</v>
      </c>
      <c r="C68" s="84"/>
    </row>
    <row r="69" spans="2:5" ht="12" customHeight="1" x14ac:dyDescent="0.2">
      <c r="B69" s="85" t="s">
        <v>40</v>
      </c>
      <c r="C69" s="86" t="s">
        <v>41</v>
      </c>
    </row>
    <row r="70" spans="2:5" ht="12" customHeight="1" x14ac:dyDescent="0.2">
      <c r="B70" s="83" t="s">
        <v>123</v>
      </c>
      <c r="C70" s="84"/>
    </row>
    <row r="71" spans="2:5" ht="12" customHeight="1" x14ac:dyDescent="0.2">
      <c r="B71" s="87" t="s">
        <v>42</v>
      </c>
      <c r="C71" s="86" t="s">
        <v>41</v>
      </c>
    </row>
  </sheetData>
  <mergeCells count="6">
    <mergeCell ref="B48:D48"/>
    <mergeCell ref="C3:D3"/>
    <mergeCell ref="B6:C6"/>
    <mergeCell ref="B7:D7"/>
    <mergeCell ref="B10:D10"/>
    <mergeCell ref="B28:D28"/>
  </mergeCells>
  <pageMargins left="0.70866141732283472" right="0.31496062992125984" top="0.35433070866141736" bottom="0.35433070866141736" header="0.31496062992125984" footer="0.31496062992125984"/>
  <pageSetup paperSize="9" scale="7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29"/>
  <sheetViews>
    <sheetView workbookViewId="0">
      <selection activeCell="R17" sqref="R17"/>
    </sheetView>
  </sheetViews>
  <sheetFormatPr defaultColWidth="9.140625" defaultRowHeight="14.25" x14ac:dyDescent="0.2"/>
  <cols>
    <col min="1" max="12" width="2.5703125" style="33" customWidth="1"/>
    <col min="13" max="13" width="5.5703125" style="33" customWidth="1"/>
    <col min="14" max="14" width="2.5703125" style="33" hidden="1" customWidth="1"/>
    <col min="15" max="15" width="14.28515625" style="59" customWidth="1"/>
    <col min="16" max="16" width="13.7109375" style="59" customWidth="1"/>
    <col min="17" max="17" width="25.5703125" style="59" customWidth="1"/>
    <col min="18" max="18" width="13.42578125" style="59" customWidth="1"/>
    <col min="19" max="19" width="14.42578125" style="59" customWidth="1"/>
    <col min="20" max="20" width="20.140625" style="88" customWidth="1"/>
    <col min="21" max="16384" width="9.140625" style="32"/>
  </cols>
  <sheetData>
    <row r="1" spans="1:20" ht="9.75" customHeight="1" x14ac:dyDescent="0.2">
      <c r="A1" s="34"/>
      <c r="B1" s="34"/>
      <c r="C1" s="34"/>
      <c r="D1" s="34"/>
      <c r="E1" s="34"/>
      <c r="F1" s="34"/>
      <c r="G1" s="34"/>
      <c r="H1" s="155" t="s">
        <v>1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20" x14ac:dyDescent="0.2">
      <c r="A2" s="37" t="s">
        <v>0</v>
      </c>
      <c r="B2" s="34"/>
      <c r="C2" s="34"/>
      <c r="D2" s="34"/>
      <c r="E2" s="34"/>
      <c r="F2" s="34"/>
      <c r="G2" s="34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20" ht="5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1"/>
      <c r="P3" s="41"/>
      <c r="Q3" s="41"/>
      <c r="R3" s="89"/>
      <c r="S3" s="89"/>
    </row>
    <row r="4" spans="1:20" s="88" customForma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5"/>
      <c r="P4" s="5"/>
      <c r="Q4" s="5"/>
      <c r="R4" s="5"/>
      <c r="S4" s="40"/>
    </row>
    <row r="5" spans="1:20" s="88" customFormat="1" ht="15.75" x14ac:dyDescent="0.2">
      <c r="A5" s="149" t="s">
        <v>110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89"/>
    </row>
    <row r="6" spans="1:20" s="88" customFormat="1" x14ac:dyDescent="0.2">
      <c r="A6" s="146" t="s">
        <v>134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89"/>
    </row>
    <row r="7" spans="1:20" s="88" customForma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1"/>
      <c r="P7" s="41"/>
      <c r="Q7" s="41"/>
      <c r="R7" s="89"/>
      <c r="S7" s="59" t="s">
        <v>44</v>
      </c>
    </row>
    <row r="8" spans="1:20" s="88" customFormat="1" ht="18.75" customHeight="1" x14ac:dyDescent="0.2">
      <c r="A8" s="157" t="s">
        <v>111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8" t="s">
        <v>24</v>
      </c>
      <c r="P8" s="158" t="s">
        <v>112</v>
      </c>
      <c r="Q8" s="159" t="s">
        <v>113</v>
      </c>
      <c r="R8" s="158" t="s">
        <v>114</v>
      </c>
      <c r="S8" s="159" t="s">
        <v>115</v>
      </c>
    </row>
    <row r="9" spans="1:20" s="88" customFormat="1" ht="25.9" customHeight="1" x14ac:dyDescent="0.2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8"/>
      <c r="P9" s="158"/>
      <c r="Q9" s="160"/>
      <c r="R9" s="158"/>
      <c r="S9" s="161"/>
    </row>
    <row r="10" spans="1:20" s="88" customFormat="1" ht="12" customHeight="1" x14ac:dyDescent="0.2">
      <c r="A10" s="156" t="s">
        <v>116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12">
        <f>O21</f>
        <v>16395198</v>
      </c>
      <c r="P10" s="112">
        <f>P21</f>
        <v>2080547</v>
      </c>
      <c r="Q10" s="112">
        <f>Q21</f>
        <v>-36956</v>
      </c>
      <c r="R10" s="112">
        <f>R21</f>
        <v>-13292351</v>
      </c>
      <c r="S10" s="112">
        <f>SUM(O10:R10)</f>
        <v>5146438</v>
      </c>
    </row>
    <row r="11" spans="1:20" s="88" customFormat="1" ht="12" customHeight="1" x14ac:dyDescent="0.2">
      <c r="A11" s="162" t="s">
        <v>62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11"/>
      <c r="P11" s="111"/>
      <c r="Q11" s="111"/>
      <c r="R11" s="111">
        <f>ОПиУ!C25</f>
        <v>-1384398</v>
      </c>
      <c r="S11" s="111">
        <f>SUM(O11:R11)</f>
        <v>-1384398</v>
      </c>
    </row>
    <row r="12" spans="1:20" s="88" customFormat="1" ht="12" customHeight="1" x14ac:dyDescent="0.2">
      <c r="A12" s="163" t="s">
        <v>117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5"/>
      <c r="O12" s="111"/>
      <c r="P12" s="111"/>
      <c r="Q12" s="111"/>
      <c r="R12" s="111"/>
      <c r="S12" s="111">
        <f t="shared" ref="S12:S14" si="0">SUM(O12:R12)</f>
        <v>0</v>
      </c>
    </row>
    <row r="13" spans="1:20" s="88" customFormat="1" ht="12" customHeight="1" x14ac:dyDescent="0.2">
      <c r="A13" s="162" t="s">
        <v>118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11"/>
      <c r="P13" s="111"/>
      <c r="Q13" s="111"/>
      <c r="R13" s="111"/>
      <c r="S13" s="111">
        <f t="shared" si="0"/>
        <v>0</v>
      </c>
      <c r="T13" s="90"/>
    </row>
    <row r="14" spans="1:20" s="88" customFormat="1" ht="12" customHeight="1" x14ac:dyDescent="0.2">
      <c r="A14" s="162" t="s">
        <v>127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19"/>
      <c r="O14" s="120"/>
      <c r="P14" s="120"/>
      <c r="Q14" s="120"/>
      <c r="R14" s="120"/>
      <c r="S14" s="111">
        <f t="shared" si="0"/>
        <v>0</v>
      </c>
      <c r="T14" s="90"/>
    </row>
    <row r="15" spans="1:20" s="88" customFormat="1" ht="12" customHeight="1" x14ac:dyDescent="0.2">
      <c r="A15" s="168" t="s">
        <v>135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>
        <f t="shared" ref="O15:Q15" si="1">SUM(O10:O14)</f>
        <v>16395198</v>
      </c>
      <c r="P15" s="169">
        <f t="shared" si="1"/>
        <v>2080547</v>
      </c>
      <c r="Q15" s="169">
        <f t="shared" si="1"/>
        <v>-36956</v>
      </c>
      <c r="R15" s="169">
        <f>SUM(R10:R14)</f>
        <v>-14676749</v>
      </c>
      <c r="S15" s="169">
        <f>SUM(S10:S14)</f>
        <v>3762040</v>
      </c>
      <c r="T15" s="89"/>
    </row>
    <row r="16" spans="1:20" ht="12" customHeight="1" x14ac:dyDescent="0.2">
      <c r="A16" s="156" t="s">
        <v>119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12">
        <v>14176243</v>
      </c>
      <c r="P16" s="112">
        <v>2080547</v>
      </c>
      <c r="Q16" s="112">
        <v>5083</v>
      </c>
      <c r="R16" s="112">
        <v>-9052884</v>
      </c>
      <c r="S16" s="112">
        <v>7208989</v>
      </c>
    </row>
    <row r="17" spans="1:20" s="4" customFormat="1" ht="12" customHeight="1" x14ac:dyDescent="0.2">
      <c r="A17" s="162" t="s">
        <v>120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12"/>
      <c r="P17" s="112"/>
      <c r="Q17" s="111"/>
      <c r="R17" s="110">
        <v>-4239467</v>
      </c>
      <c r="S17" s="111">
        <f>SUM(O17:R17)</f>
        <v>-4239467</v>
      </c>
      <c r="T17" s="88"/>
    </row>
    <row r="18" spans="1:20" s="4" customFormat="1" ht="12" customHeight="1" x14ac:dyDescent="0.2">
      <c r="A18" s="163" t="s">
        <v>117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5"/>
      <c r="O18" s="111"/>
      <c r="P18" s="111"/>
      <c r="Q18" s="111">
        <v>-42039</v>
      </c>
      <c r="R18" s="111"/>
      <c r="S18" s="111">
        <f t="shared" ref="S18:S20" si="2">SUM(O18:R18)</f>
        <v>-42039</v>
      </c>
      <c r="T18" s="88"/>
    </row>
    <row r="19" spans="1:20" s="4" customFormat="1" ht="13.15" customHeight="1" x14ac:dyDescent="0.2">
      <c r="A19" s="162" t="s">
        <v>118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11">
        <v>2218955</v>
      </c>
      <c r="P19" s="111"/>
      <c r="Q19" s="111"/>
      <c r="R19" s="111"/>
      <c r="S19" s="111">
        <f t="shared" si="2"/>
        <v>2218955</v>
      </c>
      <c r="T19" s="88"/>
    </row>
    <row r="20" spans="1:20" s="88" customFormat="1" ht="12" customHeight="1" x14ac:dyDescent="0.2">
      <c r="A20" s="162" t="s">
        <v>127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19"/>
      <c r="O20" s="120"/>
      <c r="P20" s="120"/>
      <c r="Q20" s="120"/>
      <c r="R20" s="120"/>
      <c r="S20" s="111">
        <f t="shared" si="2"/>
        <v>0</v>
      </c>
      <c r="T20" s="90"/>
    </row>
    <row r="21" spans="1:20" ht="12" customHeight="1" x14ac:dyDescent="0.2">
      <c r="A21" s="156" t="s">
        <v>129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12">
        <f>O16+O19</f>
        <v>16395198</v>
      </c>
      <c r="P21" s="112">
        <f>P16+P19</f>
        <v>2080547</v>
      </c>
      <c r="Q21" s="112">
        <f>Q16+Q19+Q18</f>
        <v>-36956</v>
      </c>
      <c r="R21" s="112">
        <f>R16+R19+R17+R20</f>
        <v>-13292351</v>
      </c>
      <c r="S21" s="112">
        <f>SUM(S16:S20)</f>
        <v>5146438</v>
      </c>
      <c r="T21" s="90"/>
    </row>
    <row r="22" spans="1:20" s="4" customFormat="1" ht="12" customHeight="1" x14ac:dyDescent="0.2">
      <c r="O22" s="41"/>
      <c r="P22" s="41"/>
      <c r="Q22" s="41"/>
      <c r="R22" s="89"/>
      <c r="S22" s="89"/>
      <c r="T22" s="90"/>
    </row>
    <row r="23" spans="1:20" s="4" customFormat="1" ht="18" customHeight="1" x14ac:dyDescent="0.2">
      <c r="O23" s="41"/>
      <c r="P23" s="41"/>
      <c r="Q23" s="41"/>
      <c r="R23" s="89"/>
      <c r="S23" s="89"/>
      <c r="T23" s="88"/>
    </row>
    <row r="24" spans="1:20" s="4" customFormat="1" ht="18" customHeight="1" x14ac:dyDescent="0.2">
      <c r="O24" s="41"/>
      <c r="P24" s="41"/>
      <c r="Q24" s="41"/>
      <c r="R24" s="89"/>
      <c r="S24" s="89"/>
      <c r="T24" s="88"/>
    </row>
    <row r="25" spans="1:20" s="4" customFormat="1" ht="12.75" customHeight="1" x14ac:dyDescent="0.2">
      <c r="A25" s="55" t="s">
        <v>132</v>
      </c>
      <c r="H25" s="167" t="s">
        <v>136</v>
      </c>
      <c r="I25" s="167"/>
      <c r="J25" s="167"/>
      <c r="K25" s="167"/>
      <c r="L25" s="167"/>
      <c r="M25" s="167"/>
      <c r="N25" s="167"/>
      <c r="O25" s="167"/>
      <c r="P25" s="167"/>
      <c r="Q25" s="91"/>
      <c r="R25" s="92"/>
      <c r="S25" s="89"/>
      <c r="T25" s="88"/>
    </row>
    <row r="26" spans="1:20" s="4" customFormat="1" ht="10.5" customHeight="1" x14ac:dyDescent="0.2">
      <c r="H26" s="166" t="s">
        <v>121</v>
      </c>
      <c r="I26" s="166"/>
      <c r="J26" s="166"/>
      <c r="K26" s="166"/>
      <c r="L26" s="166"/>
      <c r="M26" s="166"/>
      <c r="N26" s="166"/>
      <c r="O26" s="166"/>
      <c r="P26" s="166"/>
      <c r="Q26" s="93"/>
      <c r="R26" s="94" t="s">
        <v>41</v>
      </c>
      <c r="S26" s="89"/>
      <c r="T26" s="88"/>
    </row>
    <row r="27" spans="1:20" s="4" customFormat="1" ht="10.5" customHeight="1" x14ac:dyDescent="0.2"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89"/>
      <c r="S27" s="89"/>
      <c r="T27" s="88"/>
    </row>
    <row r="28" spans="1:20" s="4" customFormat="1" ht="12.75" customHeight="1" x14ac:dyDescent="0.2">
      <c r="A28" s="134" t="s">
        <v>122</v>
      </c>
      <c r="H28" s="167" t="s">
        <v>125</v>
      </c>
      <c r="I28" s="167"/>
      <c r="J28" s="167"/>
      <c r="K28" s="167"/>
      <c r="L28" s="167"/>
      <c r="M28" s="167"/>
      <c r="N28" s="167"/>
      <c r="O28" s="167"/>
      <c r="P28" s="167"/>
      <c r="Q28" s="91"/>
      <c r="R28" s="92"/>
      <c r="S28" s="89"/>
      <c r="T28" s="88"/>
    </row>
    <row r="29" spans="1:20" s="4" customFormat="1" ht="9.75" customHeight="1" x14ac:dyDescent="0.2">
      <c r="H29" s="166" t="s">
        <v>121</v>
      </c>
      <c r="I29" s="166"/>
      <c r="J29" s="166"/>
      <c r="K29" s="166"/>
      <c r="L29" s="166"/>
      <c r="M29" s="166"/>
      <c r="N29" s="166"/>
      <c r="O29" s="166"/>
      <c r="P29" s="166"/>
      <c r="Q29" s="93"/>
      <c r="R29" s="94" t="s">
        <v>41</v>
      </c>
      <c r="S29" s="89"/>
      <c r="T29" s="88"/>
    </row>
  </sheetData>
  <mergeCells count="25">
    <mergeCell ref="H26:P26"/>
    <mergeCell ref="H28:P28"/>
    <mergeCell ref="H29:P29"/>
    <mergeCell ref="A16:N16"/>
    <mergeCell ref="A17:N17"/>
    <mergeCell ref="A18:N18"/>
    <mergeCell ref="A19:N19"/>
    <mergeCell ref="A21:N21"/>
    <mergeCell ref="H25:P25"/>
    <mergeCell ref="A20:M20"/>
    <mergeCell ref="H1:S2"/>
    <mergeCell ref="A15:N15"/>
    <mergeCell ref="A5:R5"/>
    <mergeCell ref="A6:R6"/>
    <mergeCell ref="A8:N9"/>
    <mergeCell ref="O8:O9"/>
    <mergeCell ref="P8:P9"/>
    <mergeCell ref="Q8:Q9"/>
    <mergeCell ref="R8:R9"/>
    <mergeCell ref="S8:S9"/>
    <mergeCell ref="A10:N10"/>
    <mergeCell ref="A11:N11"/>
    <mergeCell ref="A12:N12"/>
    <mergeCell ref="A13:N13"/>
    <mergeCell ref="A14:M14"/>
  </mergeCells>
  <pageMargins left="0.51181102362204722" right="0" top="0.35433070866141736" bottom="0.35433070866141736" header="0.31496062992125984" footer="0.11811023622047245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ОПиУ</vt:lpstr>
      <vt:lpstr>ДДС</vt:lpstr>
      <vt:lpstr>Капитал  </vt:lpstr>
      <vt:lpstr>ДДС!Область_печати</vt:lpstr>
      <vt:lpstr>'Капитал  '!Область_печати</vt:lpstr>
      <vt:lpstr>ОПиУ!Область_печати</vt:lpstr>
      <vt:lpstr>'ОФП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2024-05-23T10:41:49Z</cp:lastPrinted>
  <dcterms:created xsi:type="dcterms:W3CDTF">2023-11-14T09:06:34Z</dcterms:created>
  <dcterms:modified xsi:type="dcterms:W3CDTF">2024-07-29T11:37:35Z</dcterms:modified>
</cp:coreProperties>
</file>