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BS" sheetId="1" r:id="rId1"/>
    <sheet name="PL" sheetId="2" r:id="rId2"/>
    <sheet name="Equity" sheetId="3" r:id="rId3"/>
    <sheet name="CFS" sheetId="4" r:id="rId4"/>
  </sheets>
  <definedNames>
    <definedName name="_xlnm.Print_Area" localSheetId="0">BS!$A$1:$F$61</definedName>
    <definedName name="_xlnm.Print_Area" localSheetId="3">CFS!$A$1:$F$43</definedName>
    <definedName name="_xlnm.Print_Area" localSheetId="1">PL!$A$1:$E$36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I15" i="3" l="1"/>
  <c r="C32" i="1"/>
  <c r="C33" i="1" s="1"/>
  <c r="I9" i="3"/>
  <c r="I14" i="3"/>
  <c r="I13" i="3"/>
  <c r="I11" i="3"/>
  <c r="F14" i="3"/>
  <c r="F9" i="3"/>
  <c r="F12" i="3" s="1"/>
  <c r="F15" i="3" l="1"/>
  <c r="E33" i="1"/>
  <c r="E24" i="1"/>
  <c r="E16" i="1"/>
  <c r="E31" i="4" l="1"/>
  <c r="C31" i="4"/>
  <c r="E25" i="4"/>
  <c r="C25" i="4"/>
  <c r="C16" i="4"/>
  <c r="E16" i="4"/>
  <c r="G9" i="3"/>
  <c r="G12" i="3" s="1"/>
  <c r="E9" i="3"/>
  <c r="E12" i="3" s="1"/>
  <c r="E15" i="3" s="1"/>
  <c r="C9" i="3"/>
  <c r="C12" i="3" s="1"/>
  <c r="C15" i="3" s="1"/>
  <c r="I8" i="3"/>
  <c r="I7" i="3"/>
  <c r="I6" i="3"/>
  <c r="E8" i="2"/>
  <c r="C8" i="2"/>
  <c r="C13" i="2" s="1"/>
  <c r="C18" i="2" s="1"/>
  <c r="C21" i="2" s="1"/>
  <c r="E47" i="1"/>
  <c r="C47" i="1"/>
  <c r="E39" i="1"/>
  <c r="C39" i="1"/>
  <c r="C53" i="1"/>
  <c r="C24" i="1"/>
  <c r="C16" i="1"/>
  <c r="E48" i="1" l="1"/>
  <c r="C48" i="1"/>
  <c r="E13" i="2"/>
  <c r="E18" i="2" s="1"/>
  <c r="E21" i="2" s="1"/>
  <c r="E29" i="2" s="1"/>
  <c r="C32" i="4"/>
  <c r="G14" i="3"/>
  <c r="C29" i="2"/>
  <c r="C25" i="2"/>
  <c r="E32" i="4"/>
  <c r="E35" i="4" s="1"/>
  <c r="C25" i="1"/>
  <c r="E25" i="1"/>
  <c r="C35" i="4"/>
  <c r="C49" i="1" l="1"/>
  <c r="E49" i="1"/>
  <c r="E25" i="2"/>
  <c r="G15" i="3"/>
  <c r="I12" i="3"/>
  <c r="I17" i="3" l="1"/>
  <c r="I16" i="3"/>
</calcChain>
</file>

<file path=xl/sharedStrings.xml><?xml version="1.0" encoding="utf-8"?>
<sst xmlns="http://schemas.openxmlformats.org/spreadsheetml/2006/main" count="156" uniqueCount="106">
  <si>
    <t>АО БАСТ</t>
  </si>
  <si>
    <t>Отчет о финансовом положении</t>
  </si>
  <si>
    <t>(в тысячах тенге)</t>
  </si>
  <si>
    <t>31 марта 2017 г.</t>
  </si>
  <si>
    <t>31 декабря 2016 г.</t>
  </si>
  <si>
    <t>Активы</t>
  </si>
  <si>
    <t>Долгосрочные активы</t>
  </si>
  <si>
    <t>Основные средства</t>
  </si>
  <si>
    <t>Горнодобывающие активы</t>
  </si>
  <si>
    <t>Активы по отсроченному налогу</t>
  </si>
  <si>
    <t>Авансы выданные для приобретения основных средств</t>
  </si>
  <si>
    <t>Займы выданные</t>
  </si>
  <si>
    <t>НДС к возмещению</t>
  </si>
  <si>
    <t>Итого долгосрочных активов</t>
  </si>
  <si>
    <t>Краткосрочные активы</t>
  </si>
  <si>
    <t>Торговая и прочая дебиторская задолженность</t>
  </si>
  <si>
    <t>Авансы выданные</t>
  </si>
  <si>
    <t>Текущие активы по налогам и платежам в бюджет</t>
  </si>
  <si>
    <t>Товарно-материальные запасы</t>
  </si>
  <si>
    <t>Деньги и их эквиваленты</t>
  </si>
  <si>
    <t>Итого краткосрочных активов</t>
  </si>
  <si>
    <t>Итого активов</t>
  </si>
  <si>
    <t>Капитал и обязательства</t>
  </si>
  <si>
    <t>Капитал</t>
  </si>
  <si>
    <t>Уставный капитал</t>
  </si>
  <si>
    <t>Эмиссионный доход</t>
  </si>
  <si>
    <t>Накопленный дефицит</t>
  </si>
  <si>
    <t>Итого капитал</t>
  </si>
  <si>
    <t>Долгосрочные обязательства</t>
  </si>
  <si>
    <t>Долгосрочные займы</t>
  </si>
  <si>
    <t>Долгосрочные резервы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</si>
  <si>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</si>
  <si>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</si>
  <si>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</si>
  <si>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Краткосрочные резервы</t>
  </si>
  <si>
    <t>Торговая и прочая кредиторская задолженность</t>
  </si>
  <si>
    <t>Текущие обязательства по налогам и платежам в бюджет</t>
  </si>
  <si>
    <t>Прочие краткосрочные обязательства</t>
  </si>
  <si>
    <t>Итого краткосрочных обязательств</t>
  </si>
  <si>
    <t>Итого капитал и обязательства</t>
  </si>
  <si>
    <t>Количество простых акций</t>
  </si>
  <si>
    <t>Балансовая стоимость одной акции</t>
  </si>
  <si>
    <t>Руководитель</t>
  </si>
  <si>
    <t>Оспанов Р. В.</t>
  </si>
  <si>
    <t>(фамилия, имя, отчество)</t>
  </si>
  <si>
    <t>(подпись)</t>
  </si>
  <si>
    <t>Главный бухгалтер</t>
  </si>
  <si>
    <t>Едигеев А. Л.</t>
  </si>
  <si>
    <t>Отчет о совокупном доходе</t>
  </si>
  <si>
    <t>Q1 2017</t>
  </si>
  <si>
    <t>Q1 2016</t>
  </si>
  <si>
    <t>Доходы от реализации продукции</t>
  </si>
  <si>
    <t>Себестоимость реализованной продукции</t>
  </si>
  <si>
    <t>Валовый доход</t>
  </si>
  <si>
    <t>Общие и административные расходы</t>
  </si>
  <si>
    <t>Убытки от обесценения</t>
  </si>
  <si>
    <t>Расходы по реализации продукции</t>
  </si>
  <si>
    <t>Операционный убыток</t>
  </si>
  <si>
    <t>Расходы на финансирование, нетто</t>
  </si>
  <si>
    <t>Доход/(убыток) от курсовой разницы</t>
  </si>
  <si>
    <t>Прочие доходы/(убытки), нетто</t>
  </si>
  <si>
    <t>Убыток до налогообложения</t>
  </si>
  <si>
    <t>Экономия по подоходному налогу</t>
  </si>
  <si>
    <t>Чистый убыток за год</t>
  </si>
  <si>
    <t>Прочий совокупный доход</t>
  </si>
  <si>
    <t>Совокупный доход за период</t>
  </si>
  <si>
    <t>Убыток на простую акцию</t>
  </si>
  <si>
    <t>Отчет об изменениях в собственном капитале</t>
  </si>
  <si>
    <t>Акционерный капитал</t>
  </si>
  <si>
    <t>Эмиссионный капитал</t>
  </si>
  <si>
    <t>На 1 января 2015 г.</t>
  </si>
  <si>
    <t>Выпуск акций</t>
  </si>
  <si>
    <t>На 31 декабря 2015 г.</t>
  </si>
  <si>
    <t>Чистый убыток за период</t>
  </si>
  <si>
    <t>На 31 декабря 2016 г.</t>
  </si>
  <si>
    <t>На 31 марта 2017 г.</t>
  </si>
  <si>
    <t>Отчет о движении денежных средств</t>
  </si>
  <si>
    <t>Денежные потоки от операционной деятельности</t>
  </si>
  <si>
    <t>Поступление денежных средств от покупателей</t>
  </si>
  <si>
    <t>Прочие поступления</t>
  </si>
  <si>
    <t>Платежи поставщикам за товары и услуги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</si>
  <si>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</si>
  <si>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</si>
  <si>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</si>
  <si>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</si>
  <si>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</si>
  <si>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Чистая сумма денежных средств от операционной деятельности</t>
  </si>
  <si>
    <t>Денежные потоки от инвестиционной деятельности</t>
  </si>
  <si>
    <t>Реализация финансовых активов</t>
  </si>
  <si>
    <t>Погашение займов, предоставленных другим организациям</t>
  </si>
  <si>
    <t>Приобретение основных средств</t>
  </si>
  <si>
    <t>Приобретение горнодобывающих активов</t>
  </si>
  <si>
    <t>Авансы выданные на приобретение основных средств</t>
  </si>
  <si>
    <t>Чистая сумма денежных средств от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</si>
  <si>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</si>
  <si>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</si>
  <si>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</si>
  <si>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 xml:space="preserve">Чистая сумма денежных средств от финансовой деятельности </t>
  </si>
  <si>
    <t>Увеличение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</si>
  <si>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</si>
  <si>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</si>
  <si>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-</t>
  </si>
  <si>
    <t>Дополнительный оплаченный капитал</t>
  </si>
  <si>
    <t>Краткосрочные займы</t>
  </si>
  <si>
    <t>Операции с акционерами</t>
  </si>
  <si>
    <t>Прочие долгосрочные активы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</si>
</sst>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₽_-;\-* #,##0.00\ _₽_-;_-* &quot;-&quot;\ _₽_-;_-@_-"/>
    <numFmt numFmtId="165" formatCode="_-* #,##0.0000\ _₽_-;\-* #,##0.0000\ _₽_-;_-* &quot;-&quot;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B050"/>
      <name val="Verdana"/>
      <family val="2"/>
      <charset val="204"/>
    </font>
    <font>
      <sz val="10"/>
      <name val="Verdana"/>
      <family val="2"/>
      <charset val="204"/>
    </font>
    <font>
      <i/>
      <sz val="10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1" fontId="3" fillId="0" borderId="0" xfId="1" applyNumberFormat="1" applyFont="1"/>
    <xf numFmtId="0" fontId="7" fillId="0" borderId="0" xfId="0" applyFont="1"/>
    <xf numFmtId="0" fontId="3" fillId="0" borderId="0" xfId="0" applyFont="1" applyAlignment="1"/>
    <xf numFmtId="41" fontId="3" fillId="0" borderId="0" xfId="0" applyNumberFormat="1" applyFont="1"/>
    <xf numFmtId="0" fontId="6" fillId="0" borderId="1" xfId="0" applyFont="1" applyFill="1" applyBorder="1" applyAlignment="1">
      <alignment vertical="center"/>
    </xf>
    <xf numFmtId="41" fontId="3" fillId="0" borderId="1" xfId="1" applyNumberFormat="1" applyFont="1" applyBorder="1"/>
    <xf numFmtId="41" fontId="3" fillId="0" borderId="1" xfId="0" applyNumberFormat="1" applyFont="1" applyBorder="1"/>
    <xf numFmtId="0" fontId="5" fillId="0" borderId="0" xfId="0" applyFont="1" applyFill="1" applyBorder="1" applyAlignment="1">
      <alignment vertical="center"/>
    </xf>
    <xf numFmtId="41" fontId="2" fillId="0" borderId="0" xfId="0" applyNumberFormat="1" applyFont="1"/>
    <xf numFmtId="0" fontId="3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0" xfId="0" applyNumberFormat="1" applyFont="1" applyBorder="1"/>
    <xf numFmtId="41" fontId="3" fillId="0" borderId="0" xfId="0" applyNumberFormat="1" applyFont="1" applyBorder="1"/>
    <xf numFmtId="164" fontId="3" fillId="0" borderId="0" xfId="1" applyNumberFormat="1" applyFont="1"/>
    <xf numFmtId="0" fontId="8" fillId="0" borderId="0" xfId="0" applyNumberFormat="1" applyFont="1" applyFill="1" applyAlignment="1">
      <alignment horizontal="left" vertical="center"/>
    </xf>
    <xf numFmtId="0" fontId="8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0" fontId="4" fillId="0" borderId="1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/>
    <xf numFmtId="43" fontId="3" fillId="0" borderId="0" xfId="1" applyNumberFormat="1" applyFont="1"/>
    <xf numFmtId="0" fontId="8" fillId="0" borderId="2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9" fillId="0" borderId="0" xfId="0" applyNumberFormat="1" applyFont="1" applyFill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41" fontId="2" fillId="0" borderId="1" xfId="0" applyNumberFormat="1" applyFont="1" applyBorder="1"/>
    <xf numFmtId="0" fontId="3" fillId="0" borderId="1" xfId="0" applyFont="1" applyBorder="1"/>
    <xf numFmtId="41" fontId="10" fillId="0" borderId="0" xfId="0" applyNumberFormat="1" applyFont="1"/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41" fontId="12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10" fillId="0" borderId="0" xfId="0" applyNumberFormat="1" applyFont="1"/>
    <xf numFmtId="0" fontId="9" fillId="0" borderId="0" xfId="0" applyNumberFormat="1" applyFont="1" applyFill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topLeftCell="A35" zoomScale="80" zoomScaleNormal="80" workbookViewId="0">
      <selection activeCell="J52" sqref="J52"/>
    </sheetView>
  </sheetViews>
  <sheetFormatPr defaultRowHeight="12.75" x14ac:dyDescent="0.2"/>
  <cols>
    <col min="1" max="1" width="64.42578125" style="2" bestFit="1" customWidth="1"/>
    <col min="2" max="2" width="1.7109375" style="2" customWidth="1"/>
    <col min="3" max="3" width="16.42578125" style="2" customWidth="1"/>
    <col min="4" max="4" width="0.85546875" style="2" customWidth="1"/>
    <col min="5" max="5" width="19" style="2" customWidth="1"/>
    <col min="6" max="6" width="0.5703125" style="2" customWidth="1"/>
    <col min="7" max="16384" width="9.140625" style="2"/>
  </cols>
  <sheetData>
    <row r="1" spans="1:6" x14ac:dyDescent="0.2">
      <c r="A1" s="1" t="s">
        <v>0</v>
      </c>
      <c r="D1" s="3"/>
    </row>
    <row r="2" spans="1:6" x14ac:dyDescent="0.2">
      <c r="A2" s="1" t="s">
        <v>1</v>
      </c>
      <c r="D2" s="3"/>
    </row>
    <row r="3" spans="1:6" x14ac:dyDescent="0.2">
      <c r="B3" s="3"/>
      <c r="D3" s="3"/>
    </row>
    <row r="4" spans="1:6" ht="35.25" customHeight="1" thickBot="1" x14ac:dyDescent="0.25">
      <c r="A4" s="4" t="s">
        <v>2</v>
      </c>
      <c r="B4" s="5"/>
      <c r="C4" s="6" t="s">
        <v>3</v>
      </c>
      <c r="D4" s="7"/>
      <c r="E4" s="6" t="s">
        <v>4</v>
      </c>
      <c r="F4" s="8"/>
    </row>
    <row r="5" spans="1:6" x14ac:dyDescent="0.2">
      <c r="B5" s="3"/>
      <c r="D5" s="3"/>
    </row>
    <row r="6" spans="1:6" x14ac:dyDescent="0.2">
      <c r="A6" s="9" t="s">
        <v>5</v>
      </c>
      <c r="D6" s="3"/>
    </row>
    <row r="7" spans="1:6" x14ac:dyDescent="0.2">
      <c r="A7" s="9" t="s">
        <v>6</v>
      </c>
    </row>
    <row r="8" spans="1:6" x14ac:dyDescent="0.2">
      <c r="A8" s="10" t="s">
        <v>7</v>
      </c>
      <c r="C8" s="11">
        <v>892786</v>
      </c>
      <c r="E8" s="11">
        <v>666817</v>
      </c>
      <c r="F8" s="12"/>
    </row>
    <row r="9" spans="1:6" x14ac:dyDescent="0.2">
      <c r="A9" s="13" t="s">
        <v>8</v>
      </c>
      <c r="C9" s="11">
        <v>800855</v>
      </c>
      <c r="E9" s="14">
        <v>779267</v>
      </c>
      <c r="F9" s="12"/>
    </row>
    <row r="10" spans="1:6" x14ac:dyDescent="0.2">
      <c r="A10" s="13" t="s">
        <v>9</v>
      </c>
      <c r="C10" s="11">
        <v>164272</v>
      </c>
      <c r="E10" s="14">
        <v>160705</v>
      </c>
      <c r="F10" s="12"/>
    </row>
    <row r="11" spans="1:6" x14ac:dyDescent="0.2">
      <c r="A11" s="13" t="s">
        <v>10</v>
      </c>
      <c r="C11" s="11">
        <v>376408</v>
      </c>
      <c r="E11" s="14">
        <v>362497</v>
      </c>
      <c r="F11" s="12"/>
    </row>
    <row r="12" spans="1:6" x14ac:dyDescent="0.2">
      <c r="A12" s="13" t="s">
        <v>11</v>
      </c>
      <c r="C12" s="11">
        <v>31975</v>
      </c>
      <c r="E12" s="14">
        <v>36440</v>
      </c>
      <c r="F12" s="12"/>
    </row>
    <row r="13" spans="1:6" x14ac:dyDescent="0.2">
      <c r="A13" s="13" t="s">
        <v>12</v>
      </c>
      <c r="C13" s="11">
        <v>117134</v>
      </c>
      <c r="E13" s="14">
        <v>91302</v>
      </c>
      <c r="F13" s="12"/>
    </row>
    <row r="14" spans="1:6" x14ac:dyDescent="0.2">
      <c r="A14" s="13" t="s">
        <v>105</v>
      </c>
      <c r="C14" s="11">
        <v>62397</v>
      </c>
      <c r="E14" s="14" t="s">
        <v>101</v>
      </c>
    </row>
    <row r="15" spans="1:6" ht="6" customHeight="1" thickBot="1" x14ac:dyDescent="0.25">
      <c r="A15" s="15"/>
      <c r="C15" s="16"/>
      <c r="E15" s="17"/>
    </row>
    <row r="16" spans="1:6" x14ac:dyDescent="0.2">
      <c r="A16" s="18" t="s">
        <v>13</v>
      </c>
      <c r="C16" s="19">
        <f>SUM(C8:C15)</f>
        <v>2445827</v>
      </c>
      <c r="E16" s="19">
        <f>SUM(E8:E15)</f>
        <v>2097028</v>
      </c>
    </row>
    <row r="17" spans="1:6" x14ac:dyDescent="0.2">
      <c r="C17" s="19"/>
      <c r="E17" s="14"/>
    </row>
    <row r="18" spans="1:6" x14ac:dyDescent="0.2">
      <c r="A18" s="9" t="s">
        <v>14</v>
      </c>
      <c r="E18" s="14"/>
    </row>
    <row r="19" spans="1:6" x14ac:dyDescent="0.2">
      <c r="A19" s="13" t="s">
        <v>15</v>
      </c>
      <c r="C19" s="11">
        <v>50039</v>
      </c>
      <c r="E19" s="14">
        <v>26104</v>
      </c>
      <c r="F19" s="12"/>
    </row>
    <row r="20" spans="1:6" x14ac:dyDescent="0.2">
      <c r="A20" s="10" t="s">
        <v>16</v>
      </c>
      <c r="C20" s="11">
        <v>415514</v>
      </c>
      <c r="E20" s="14">
        <v>57515</v>
      </c>
      <c r="F20" s="12"/>
    </row>
    <row r="21" spans="1:6" x14ac:dyDescent="0.2">
      <c r="A21" s="10" t="s">
        <v>17</v>
      </c>
      <c r="C21" s="11">
        <v>589</v>
      </c>
      <c r="E21" s="14" t="s">
        <v>101</v>
      </c>
      <c r="F21" s="12"/>
    </row>
    <row r="22" spans="1:6" x14ac:dyDescent="0.2">
      <c r="A22" s="10" t="s">
        <v>18</v>
      </c>
      <c r="C22" s="11">
        <v>335191</v>
      </c>
      <c r="E22" s="14">
        <v>38149</v>
      </c>
      <c r="F22" s="12"/>
    </row>
    <row r="23" spans="1:6" ht="13.5" thickBot="1" x14ac:dyDescent="0.25">
      <c r="A23" s="20" t="s">
        <v>19</v>
      </c>
      <c r="C23" s="16">
        <v>13345</v>
      </c>
      <c r="E23" s="17">
        <v>716</v>
      </c>
      <c r="F23" s="12"/>
    </row>
    <row r="24" spans="1:6" x14ac:dyDescent="0.2">
      <c r="A24" s="18" t="s">
        <v>20</v>
      </c>
      <c r="C24" s="19">
        <f>SUM(C19:C23)</f>
        <v>814678</v>
      </c>
      <c r="E24" s="19">
        <f>SUM(E19:E23)</f>
        <v>122484</v>
      </c>
    </row>
    <row r="25" spans="1:6" x14ac:dyDescent="0.2">
      <c r="A25" s="18" t="s">
        <v>21</v>
      </c>
      <c r="C25" s="19">
        <f>C24+C16</f>
        <v>3260505</v>
      </c>
      <c r="E25" s="19">
        <f>E24+E16</f>
        <v>2219512</v>
      </c>
    </row>
    <row r="26" spans="1:6" x14ac:dyDescent="0.2">
      <c r="E26" s="14"/>
    </row>
    <row r="27" spans="1:6" x14ac:dyDescent="0.2">
      <c r="A27" s="9" t="s">
        <v>22</v>
      </c>
      <c r="E27" s="14"/>
    </row>
    <row r="28" spans="1:6" x14ac:dyDescent="0.2">
      <c r="A28" s="9" t="s">
        <v>23</v>
      </c>
      <c r="E28" s="14"/>
    </row>
    <row r="29" spans="1:6" x14ac:dyDescent="0.2">
      <c r="A29" s="10" t="s">
        <v>24</v>
      </c>
      <c r="C29" s="11">
        <v>239838</v>
      </c>
      <c r="E29" s="14">
        <v>202951</v>
      </c>
    </row>
    <row r="30" spans="1:6" x14ac:dyDescent="0.2">
      <c r="A30" s="13" t="s">
        <v>25</v>
      </c>
      <c r="C30" s="11">
        <v>1346447</v>
      </c>
      <c r="E30" s="14">
        <v>258300</v>
      </c>
    </row>
    <row r="31" spans="1:6" x14ac:dyDescent="0.2">
      <c r="A31" s="13" t="s">
        <v>102</v>
      </c>
      <c r="C31" s="11">
        <v>16776</v>
      </c>
      <c r="E31" s="14">
        <v>16776</v>
      </c>
    </row>
    <row r="32" spans="1:6" ht="13.5" thickBot="1" x14ac:dyDescent="0.25">
      <c r="A32" s="15" t="s">
        <v>26</v>
      </c>
      <c r="C32" s="16">
        <f>E32+PL!C21</f>
        <v>-1140121</v>
      </c>
      <c r="E32" s="17">
        <v>-885698</v>
      </c>
      <c r="F32" s="14"/>
    </row>
    <row r="33" spans="1:6" x14ac:dyDescent="0.2">
      <c r="A33" s="9" t="s">
        <v>27</v>
      </c>
      <c r="C33" s="19">
        <f>SUM(C29:C32)</f>
        <v>462940</v>
      </c>
      <c r="E33" s="19">
        <f>SUM(E29:E32)</f>
        <v>-407671</v>
      </c>
    </row>
    <row r="34" spans="1:6" x14ac:dyDescent="0.2">
      <c r="E34" s="14"/>
    </row>
    <row r="35" spans="1:6" x14ac:dyDescent="0.2">
      <c r="A35" s="9" t="s">
        <v>28</v>
      </c>
      <c r="E35" s="14"/>
    </row>
    <row r="36" spans="1:6" x14ac:dyDescent="0.2">
      <c r="A36" s="21" t="s">
        <v>29</v>
      </c>
      <c r="C36" s="11">
        <v>645279</v>
      </c>
      <c r="E36" s="14">
        <v>645279</v>
      </c>
    </row>
    <row r="37" spans="1:6" x14ac:dyDescent="0.2">
      <c r="A37" s="10" t="s">
        <v>30</v>
      </c>
      <c r="C37" s="11">
        <v>181822</v>
      </c>
      <c r="E37" s="14">
        <v>148361</v>
      </c>
    </row>
    <row r="38" spans="1:6" ht="13.5" thickBot="1" x14ac:dyDescent="0.25">
      <c r="A38" s="15" t="s">
        <v>31</v>
      </c>
      <c r="C38" s="16">
        <v>22855</v>
      </c>
      <c r="E38" s="17" t="s">
        <v>101</v>
      </c>
    </row>
    <row r="39" spans="1:6" x14ac:dyDescent="0.2">
      <c r="A39" s="18" t="s">
        <v>32</v>
      </c>
      <c r="C39" s="19">
        <f>SUM(C36:C38)</f>
        <v>849956</v>
      </c>
      <c r="E39" s="19">
        <f>SUM(E36:E38)</f>
        <v>793640</v>
      </c>
    </row>
    <row r="40" spans="1:6" x14ac:dyDescent="0.2">
      <c r="A40" s="10"/>
      <c r="E40" s="14"/>
    </row>
    <row r="41" spans="1:6" x14ac:dyDescent="0.2">
      <c r="A41" s="22" t="s">
        <v>33</v>
      </c>
      <c r="E41" s="14"/>
    </row>
    <row r="42" spans="1:6" x14ac:dyDescent="0.2">
      <c r="A42" s="21" t="s">
        <v>103</v>
      </c>
      <c r="C42" s="11">
        <v>1056648</v>
      </c>
      <c r="E42" s="14">
        <v>1228328</v>
      </c>
      <c r="F42" s="14"/>
    </row>
    <row r="43" spans="1:6" x14ac:dyDescent="0.2">
      <c r="A43" s="10" t="s">
        <v>34</v>
      </c>
      <c r="C43" s="11">
        <v>48305</v>
      </c>
      <c r="E43" s="14">
        <v>104527</v>
      </c>
      <c r="F43" s="14"/>
    </row>
    <row r="44" spans="1:6" x14ac:dyDescent="0.2">
      <c r="A44" s="21" t="s">
        <v>35</v>
      </c>
      <c r="C44" s="11">
        <v>672928</v>
      </c>
      <c r="E44" s="14">
        <v>370799</v>
      </c>
    </row>
    <row r="45" spans="1:6" x14ac:dyDescent="0.2">
      <c r="A45" s="21" t="s">
        <v>36</v>
      </c>
      <c r="C45" s="11">
        <v>145817</v>
      </c>
      <c r="E45" s="14">
        <v>113477</v>
      </c>
    </row>
    <row r="46" spans="1:6" ht="13.5" thickBot="1" x14ac:dyDescent="0.25">
      <c r="A46" s="23" t="s">
        <v>37</v>
      </c>
      <c r="C46" s="16">
        <v>23911</v>
      </c>
      <c r="E46" s="17">
        <v>16412</v>
      </c>
    </row>
    <row r="47" spans="1:6" x14ac:dyDescent="0.2">
      <c r="A47" s="24" t="s">
        <v>38</v>
      </c>
      <c r="B47" s="3"/>
      <c r="C47" s="25">
        <f>SUM(C42:C46)</f>
        <v>1947609</v>
      </c>
      <c r="E47" s="25">
        <f>SUM(E42:E46)</f>
        <v>1833543</v>
      </c>
    </row>
    <row r="48" spans="1:6" x14ac:dyDescent="0.2">
      <c r="A48" s="24" t="s">
        <v>39</v>
      </c>
      <c r="B48" s="3"/>
      <c r="C48" s="25">
        <f>C47+C39+C33</f>
        <v>3260505</v>
      </c>
      <c r="E48" s="25">
        <f>E47+E39+E33</f>
        <v>2219512</v>
      </c>
    </row>
    <row r="49" spans="1:6" x14ac:dyDescent="0.2">
      <c r="A49" s="3"/>
      <c r="B49" s="3"/>
      <c r="C49" s="26">
        <f>C25-C48</f>
        <v>0</v>
      </c>
      <c r="E49" s="26">
        <f>E25-E48</f>
        <v>0</v>
      </c>
    </row>
    <row r="50" spans="1:6" x14ac:dyDescent="0.2">
      <c r="A50" s="3"/>
      <c r="B50" s="3"/>
      <c r="C50" s="3"/>
      <c r="E50" s="14"/>
    </row>
    <row r="51" spans="1:6" x14ac:dyDescent="0.2">
      <c r="A51" s="13" t="s">
        <v>40</v>
      </c>
      <c r="C51" s="14">
        <v>239837</v>
      </c>
      <c r="D51" s="14"/>
      <c r="E51" s="14">
        <v>202951</v>
      </c>
    </row>
    <row r="52" spans="1:6" x14ac:dyDescent="0.2">
      <c r="E52" s="14"/>
    </row>
    <row r="53" spans="1:6" hidden="1" x14ac:dyDescent="0.2">
      <c r="A53" s="13" t="s">
        <v>41</v>
      </c>
      <c r="C53" s="27">
        <f>C33/C51</f>
        <v>1.9302276129204419</v>
      </c>
      <c r="E53" s="27">
        <f>E33/E51</f>
        <v>-2.008716389670413</v>
      </c>
    </row>
    <row r="54" spans="1:6" x14ac:dyDescent="0.2">
      <c r="A54" s="13" t="s">
        <v>41</v>
      </c>
      <c r="C54" s="75">
        <v>-0.75099338300595819</v>
      </c>
      <c r="D54" s="75"/>
      <c r="E54" s="75">
        <v>-5.1772447536597506</v>
      </c>
    </row>
    <row r="55" spans="1:6" x14ac:dyDescent="0.2">
      <c r="A55" s="13"/>
      <c r="C55" s="75"/>
      <c r="E55" s="75"/>
    </row>
    <row r="56" spans="1:6" x14ac:dyDescent="0.2">
      <c r="A56" s="13"/>
      <c r="C56" s="75"/>
      <c r="E56" s="75"/>
    </row>
    <row r="57" spans="1:6" x14ac:dyDescent="0.2">
      <c r="A57" s="28" t="s">
        <v>42</v>
      </c>
      <c r="C57" s="29" t="s">
        <v>43</v>
      </c>
      <c r="D57" s="30"/>
      <c r="E57" s="31"/>
      <c r="F57" s="32"/>
    </row>
    <row r="58" spans="1:6" x14ac:dyDescent="0.2">
      <c r="A58" s="30"/>
      <c r="C58" s="33" t="s">
        <v>44</v>
      </c>
      <c r="D58" s="30"/>
      <c r="E58" s="34" t="s">
        <v>45</v>
      </c>
      <c r="F58" s="32"/>
    </row>
    <row r="59" spans="1:6" x14ac:dyDescent="0.2">
      <c r="A59" s="30"/>
      <c r="C59" s="33"/>
      <c r="D59" s="30"/>
      <c r="E59" s="77"/>
      <c r="F59" s="32"/>
    </row>
    <row r="60" spans="1:6" x14ac:dyDescent="0.2">
      <c r="A60" s="28" t="s">
        <v>46</v>
      </c>
      <c r="C60" s="29" t="s">
        <v>47</v>
      </c>
      <c r="D60" s="30"/>
      <c r="E60" s="31"/>
      <c r="F60" s="32"/>
    </row>
    <row r="61" spans="1:6" x14ac:dyDescent="0.2">
      <c r="A61" s="30"/>
      <c r="C61" s="33" t="s">
        <v>44</v>
      </c>
      <c r="D61" s="30"/>
      <c r="E61" s="34" t="s">
        <v>45</v>
      </c>
      <c r="F61" s="32"/>
    </row>
    <row r="62" spans="1:6" x14ac:dyDescent="0.2">
      <c r="A62" s="13"/>
      <c r="E62" s="14"/>
    </row>
    <row r="63" spans="1:6" x14ac:dyDescent="0.2">
      <c r="A63" s="13"/>
      <c r="E63" s="14"/>
    </row>
    <row r="64" spans="1:6" x14ac:dyDescent="0.2">
      <c r="A64" s="13"/>
      <c r="E64" s="14"/>
    </row>
    <row r="65" spans="1:5" x14ac:dyDescent="0.2">
      <c r="A65" s="13"/>
      <c r="E65" s="14"/>
    </row>
    <row r="66" spans="1:5" x14ac:dyDescent="0.2">
      <c r="A66" s="13"/>
      <c r="E66" s="14"/>
    </row>
    <row r="67" spans="1:5" x14ac:dyDescent="0.2">
      <c r="A67" s="13"/>
      <c r="E67" s="14"/>
    </row>
    <row r="68" spans="1:5" x14ac:dyDescent="0.2">
      <c r="A68" s="13"/>
      <c r="E68" s="14"/>
    </row>
    <row r="69" spans="1:5" x14ac:dyDescent="0.2">
      <c r="A69" s="13"/>
      <c r="E69" s="14"/>
    </row>
    <row r="70" spans="1:5" x14ac:dyDescent="0.2">
      <c r="A70" s="13"/>
      <c r="E70" s="14"/>
    </row>
    <row r="71" spans="1:5" x14ac:dyDescent="0.2">
      <c r="A71" s="13"/>
      <c r="E71" s="14"/>
    </row>
    <row r="72" spans="1:5" x14ac:dyDescent="0.2">
      <c r="A72" s="13"/>
      <c r="E72" s="14"/>
    </row>
    <row r="73" spans="1:5" x14ac:dyDescent="0.2">
      <c r="A73" s="13"/>
      <c r="E73" s="14"/>
    </row>
    <row r="74" spans="1:5" x14ac:dyDescent="0.2">
      <c r="A74" s="13"/>
      <c r="E74" s="14"/>
    </row>
    <row r="75" spans="1:5" x14ac:dyDescent="0.2">
      <c r="A75" s="13"/>
      <c r="E75" s="14"/>
    </row>
    <row r="76" spans="1:5" x14ac:dyDescent="0.2">
      <c r="A76" s="13"/>
      <c r="E76" s="14"/>
    </row>
    <row r="77" spans="1:5" x14ac:dyDescent="0.2">
      <c r="A77" s="13"/>
      <c r="E77" s="14"/>
    </row>
    <row r="78" spans="1:5" x14ac:dyDescent="0.2">
      <c r="A78" s="35"/>
      <c r="E78" s="14"/>
    </row>
    <row r="79" spans="1:5" x14ac:dyDescent="0.2">
      <c r="A79" s="35"/>
      <c r="E79" s="14"/>
    </row>
    <row r="80" spans="1:5" x14ac:dyDescent="0.2">
      <c r="A80" s="13"/>
      <c r="E80" s="14"/>
    </row>
    <row r="81" spans="1:5" x14ac:dyDescent="0.2">
      <c r="A81" s="13"/>
      <c r="E81" s="14"/>
    </row>
    <row r="82" spans="1:5" x14ac:dyDescent="0.2">
      <c r="A82" s="13"/>
      <c r="E82" s="14"/>
    </row>
    <row r="83" spans="1:5" x14ac:dyDescent="0.2">
      <c r="A83" s="13"/>
      <c r="E83" s="14"/>
    </row>
    <row r="84" spans="1:5" x14ac:dyDescent="0.2">
      <c r="A84" s="13"/>
      <c r="E84" s="14"/>
    </row>
    <row r="85" spans="1:5" x14ac:dyDescent="0.2">
      <c r="A85" s="13"/>
      <c r="E85" s="14"/>
    </row>
    <row r="86" spans="1:5" x14ac:dyDescent="0.2">
      <c r="A86" s="13"/>
      <c r="E86" s="14"/>
    </row>
    <row r="87" spans="1:5" x14ac:dyDescent="0.2">
      <c r="A87" s="13"/>
      <c r="E87" s="14"/>
    </row>
    <row r="88" spans="1:5" x14ac:dyDescent="0.2">
      <c r="A88" s="13"/>
      <c r="E88" s="14"/>
    </row>
    <row r="89" spans="1:5" x14ac:dyDescent="0.2">
      <c r="A89" s="13"/>
      <c r="E89" s="14"/>
    </row>
    <row r="90" spans="1:5" x14ac:dyDescent="0.2">
      <c r="E90" s="14"/>
    </row>
    <row r="91" spans="1:5" x14ac:dyDescent="0.2">
      <c r="E91" s="14"/>
    </row>
    <row r="92" spans="1:5" x14ac:dyDescent="0.2">
      <c r="E92" s="14"/>
    </row>
    <row r="93" spans="1:5" x14ac:dyDescent="0.2">
      <c r="E93" s="14"/>
    </row>
    <row r="94" spans="1:5" x14ac:dyDescent="0.2">
      <c r="E94" s="14"/>
    </row>
    <row r="95" spans="1:5" x14ac:dyDescent="0.2">
      <c r="E95" s="14"/>
    </row>
    <row r="96" spans="1:5" x14ac:dyDescent="0.2">
      <c r="E96" s="14"/>
    </row>
    <row r="97" spans="5:5" x14ac:dyDescent="0.2">
      <c r="E97" s="14"/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80" zoomScaleNormal="80" workbookViewId="0">
      <selection activeCell="C16" sqref="C16"/>
    </sheetView>
  </sheetViews>
  <sheetFormatPr defaultRowHeight="12.75" x14ac:dyDescent="0.2"/>
  <cols>
    <col min="1" max="1" width="47.140625" style="2" customWidth="1"/>
    <col min="2" max="2" width="1.42578125" style="2" customWidth="1"/>
    <col min="3" max="3" width="17.28515625" style="2" customWidth="1"/>
    <col min="4" max="4" width="2" style="2" customWidth="1"/>
    <col min="5" max="5" width="14.140625" style="2" customWidth="1"/>
    <col min="6" max="16384" width="9.140625" style="2"/>
  </cols>
  <sheetData>
    <row r="1" spans="1:5" x14ac:dyDescent="0.2">
      <c r="A1" s="1" t="s">
        <v>0</v>
      </c>
    </row>
    <row r="2" spans="1:5" x14ac:dyDescent="0.2">
      <c r="A2" s="1" t="s">
        <v>48</v>
      </c>
    </row>
    <row r="4" spans="1:5" ht="13.5" thickBot="1" x14ac:dyDescent="0.25">
      <c r="A4" s="36" t="s">
        <v>2</v>
      </c>
      <c r="B4" s="37"/>
      <c r="C4" s="38" t="s">
        <v>49</v>
      </c>
      <c r="D4" s="39"/>
      <c r="E4" s="38" t="s">
        <v>50</v>
      </c>
    </row>
    <row r="6" spans="1:5" x14ac:dyDescent="0.2">
      <c r="A6" s="13" t="s">
        <v>51</v>
      </c>
      <c r="C6" s="11">
        <v>33879</v>
      </c>
      <c r="E6" s="14">
        <v>66338</v>
      </c>
    </row>
    <row r="7" spans="1:5" ht="13.5" thickBot="1" x14ac:dyDescent="0.25">
      <c r="A7" s="20" t="s">
        <v>52</v>
      </c>
      <c r="C7" s="16">
        <v>-7114</v>
      </c>
      <c r="E7" s="17">
        <v>-78821</v>
      </c>
    </row>
    <row r="8" spans="1:5" x14ac:dyDescent="0.2">
      <c r="A8" s="9" t="s">
        <v>53</v>
      </c>
      <c r="C8" s="19">
        <f>SUM(C6:C7)</f>
        <v>26765</v>
      </c>
      <c r="D8" s="14"/>
      <c r="E8" s="19">
        <f>SUM(E6:E7)</f>
        <v>-12483</v>
      </c>
    </row>
    <row r="9" spans="1:5" x14ac:dyDescent="0.2">
      <c r="A9" s="13"/>
      <c r="C9" s="11"/>
      <c r="D9" s="14"/>
      <c r="E9" s="14"/>
    </row>
    <row r="10" spans="1:5" x14ac:dyDescent="0.2">
      <c r="A10" s="13" t="s">
        <v>54</v>
      </c>
      <c r="C10" s="11">
        <v>-192027</v>
      </c>
      <c r="E10" s="14">
        <v>-48284</v>
      </c>
    </row>
    <row r="11" spans="1:5" x14ac:dyDescent="0.2">
      <c r="A11" s="13" t="s">
        <v>55</v>
      </c>
      <c r="C11" s="11">
        <v>0</v>
      </c>
      <c r="D11" s="14"/>
      <c r="E11" s="14">
        <v>0</v>
      </c>
    </row>
    <row r="12" spans="1:5" ht="13.5" thickBot="1" x14ac:dyDescent="0.25">
      <c r="A12" s="20" t="s">
        <v>56</v>
      </c>
      <c r="C12" s="16">
        <v>-6315</v>
      </c>
      <c r="E12" s="17"/>
    </row>
    <row r="13" spans="1:5" x14ac:dyDescent="0.2">
      <c r="A13" s="40" t="s">
        <v>57</v>
      </c>
      <c r="C13" s="19">
        <f>SUM(C8:C12)</f>
        <v>-171577</v>
      </c>
      <c r="D13" s="14"/>
      <c r="E13" s="19">
        <f>SUM(E8:E12)</f>
        <v>-60767</v>
      </c>
    </row>
    <row r="14" spans="1:5" x14ac:dyDescent="0.2">
      <c r="A14" s="13"/>
      <c r="C14" s="11"/>
      <c r="D14" s="14"/>
      <c r="E14" s="14"/>
    </row>
    <row r="15" spans="1:5" x14ac:dyDescent="0.2">
      <c r="A15" s="13" t="s">
        <v>58</v>
      </c>
      <c r="C15" s="11">
        <v>-99118</v>
      </c>
      <c r="E15" s="14">
        <v>-19989</v>
      </c>
    </row>
    <row r="16" spans="1:5" x14ac:dyDescent="0.2">
      <c r="A16" s="13" t="s">
        <v>59</v>
      </c>
      <c r="C16" s="11">
        <v>23114</v>
      </c>
      <c r="E16" s="14">
        <v>5972</v>
      </c>
    </row>
    <row r="17" spans="1:5" ht="13.5" thickBot="1" x14ac:dyDescent="0.25">
      <c r="A17" s="20" t="s">
        <v>60</v>
      </c>
      <c r="C17" s="16">
        <v>-6842</v>
      </c>
      <c r="E17" s="17">
        <v>-2029</v>
      </c>
    </row>
    <row r="18" spans="1:5" x14ac:dyDescent="0.2">
      <c r="A18" s="41" t="s">
        <v>61</v>
      </c>
      <c r="C18" s="19">
        <f>SUM(C13:C17)</f>
        <v>-254423</v>
      </c>
      <c r="D18" s="14"/>
      <c r="E18" s="19">
        <f>SUM(E13:E17)</f>
        <v>-76813</v>
      </c>
    </row>
    <row r="19" spans="1:5" x14ac:dyDescent="0.2">
      <c r="A19" s="13"/>
      <c r="C19" s="11"/>
      <c r="D19" s="14"/>
      <c r="E19" s="14"/>
    </row>
    <row r="20" spans="1:5" ht="13.5" thickBot="1" x14ac:dyDescent="0.25">
      <c r="A20" s="20" t="s">
        <v>62</v>
      </c>
      <c r="C20" s="16"/>
      <c r="D20" s="14"/>
      <c r="E20" s="17"/>
    </row>
    <row r="21" spans="1:5" x14ac:dyDescent="0.2">
      <c r="A21" s="40" t="s">
        <v>63</v>
      </c>
      <c r="C21" s="19">
        <f>SUM(C18:C20)</f>
        <v>-254423</v>
      </c>
      <c r="D21" s="14"/>
      <c r="E21" s="19">
        <f>SUM(E18:E20)</f>
        <v>-76813</v>
      </c>
    </row>
    <row r="22" spans="1:5" x14ac:dyDescent="0.2">
      <c r="A22" s="40"/>
      <c r="C22" s="14"/>
      <c r="D22" s="14"/>
      <c r="E22" s="14"/>
    </row>
    <row r="23" spans="1:5" x14ac:dyDescent="0.2">
      <c r="A23" s="40" t="s">
        <v>64</v>
      </c>
      <c r="C23" s="19">
        <v>0</v>
      </c>
      <c r="D23" s="14"/>
      <c r="E23" s="19">
        <v>0</v>
      </c>
    </row>
    <row r="24" spans="1:5" x14ac:dyDescent="0.2">
      <c r="A24" s="40"/>
      <c r="C24" s="14"/>
      <c r="D24" s="14"/>
      <c r="E24" s="14"/>
    </row>
    <row r="25" spans="1:5" s="3" customFormat="1" x14ac:dyDescent="0.2">
      <c r="A25" s="42" t="s">
        <v>65</v>
      </c>
      <c r="C25" s="25">
        <f>C21+C23</f>
        <v>-254423</v>
      </c>
      <c r="D25" s="43"/>
      <c r="E25" s="25">
        <f>E21+E23</f>
        <v>-76813</v>
      </c>
    </row>
    <row r="26" spans="1:5" s="3" customFormat="1" x14ac:dyDescent="0.2">
      <c r="A26" s="44"/>
    </row>
    <row r="27" spans="1:5" hidden="1" x14ac:dyDescent="0.2">
      <c r="A27" s="13" t="s">
        <v>40</v>
      </c>
      <c r="C27" s="14">
        <v>239837</v>
      </c>
      <c r="D27" s="14"/>
      <c r="E27" s="14">
        <v>202951</v>
      </c>
    </row>
    <row r="28" spans="1:5" hidden="1" x14ac:dyDescent="0.2">
      <c r="A28" s="13"/>
    </row>
    <row r="29" spans="1:5" hidden="1" x14ac:dyDescent="0.2">
      <c r="A29" s="13" t="s">
        <v>66</v>
      </c>
      <c r="C29" s="45">
        <f>C21/C27</f>
        <v>-1.0608163044067429</v>
      </c>
      <c r="D29" s="45"/>
      <c r="E29" s="45">
        <f>E21/E27</f>
        <v>-0.37848051992845566</v>
      </c>
    </row>
    <row r="31" spans="1:5" x14ac:dyDescent="0.2">
      <c r="A31" s="28" t="s">
        <v>42</v>
      </c>
      <c r="B31" s="30"/>
      <c r="C31" s="29" t="s">
        <v>43</v>
      </c>
      <c r="D31" s="47"/>
      <c r="E31" s="46"/>
    </row>
    <row r="32" spans="1:5" x14ac:dyDescent="0.2">
      <c r="A32" s="30"/>
      <c r="B32" s="30"/>
      <c r="C32" s="33" t="s">
        <v>44</v>
      </c>
      <c r="D32" s="47"/>
      <c r="E32" s="49" t="s">
        <v>45</v>
      </c>
    </row>
    <row r="33" spans="1:5" x14ac:dyDescent="0.2">
      <c r="A33" s="30"/>
      <c r="B33" s="30"/>
      <c r="C33" s="33"/>
      <c r="D33" s="47"/>
      <c r="E33" s="50"/>
    </row>
    <row r="34" spans="1:5" x14ac:dyDescent="0.2">
      <c r="A34" s="28" t="s">
        <v>46</v>
      </c>
      <c r="B34" s="30"/>
      <c r="C34" s="29" t="s">
        <v>47</v>
      </c>
      <c r="D34" s="47"/>
      <c r="E34" s="46"/>
    </row>
    <row r="35" spans="1:5" x14ac:dyDescent="0.2">
      <c r="A35" s="30"/>
      <c r="B35" s="30"/>
      <c r="C35" s="51" t="s">
        <v>44</v>
      </c>
      <c r="D35" s="47"/>
      <c r="E35" s="48" t="s">
        <v>45</v>
      </c>
    </row>
    <row r="36" spans="1:5" x14ac:dyDescent="0.2">
      <c r="A36" s="30"/>
      <c r="B36" s="30"/>
      <c r="C36" s="33"/>
      <c r="D36" s="47"/>
      <c r="E36" s="50"/>
    </row>
    <row r="37" spans="1:5" x14ac:dyDescent="0.2">
      <c r="A37" s="30"/>
      <c r="B37" s="30"/>
      <c r="C37" s="33"/>
      <c r="D37" s="47"/>
      <c r="E37" s="50"/>
    </row>
    <row r="38" spans="1:5" x14ac:dyDescent="0.2">
      <c r="A38" s="30"/>
      <c r="B38" s="30"/>
      <c r="C38" s="33"/>
      <c r="D38" s="47"/>
      <c r="E38" s="50"/>
    </row>
    <row r="39" spans="1:5" x14ac:dyDescent="0.2">
      <c r="A39" s="30"/>
      <c r="B39" s="30"/>
      <c r="C39" s="33"/>
      <c r="D39" s="47"/>
      <c r="E39" s="50"/>
    </row>
    <row r="40" spans="1:5" x14ac:dyDescent="0.2">
      <c r="A40" s="30"/>
      <c r="B40" s="30"/>
      <c r="C40" s="33"/>
      <c r="D40" s="47"/>
      <c r="E40" s="50"/>
    </row>
    <row r="41" spans="1:5" x14ac:dyDescent="0.2">
      <c r="A41" s="30"/>
      <c r="B41" s="30"/>
      <c r="C41" s="33"/>
      <c r="D41" s="47"/>
      <c r="E41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="80" zoomScaleNormal="80" workbookViewId="0">
      <selection activeCell="I10" sqref="I10"/>
    </sheetView>
  </sheetViews>
  <sheetFormatPr defaultRowHeight="12.75" x14ac:dyDescent="0.2"/>
  <cols>
    <col min="1" max="1" width="41.140625" style="2" customWidth="1"/>
    <col min="2" max="2" width="0.7109375" style="2" customWidth="1"/>
    <col min="3" max="3" width="17.7109375" style="2" customWidth="1"/>
    <col min="4" max="4" width="0.7109375" style="2" customWidth="1"/>
    <col min="5" max="5" width="16.85546875" style="2" customWidth="1"/>
    <col min="6" max="6" width="23.5703125" style="2" customWidth="1"/>
    <col min="7" max="7" width="18" style="2" customWidth="1"/>
    <col min="8" max="8" width="0.7109375" style="2" customWidth="1"/>
    <col min="9" max="9" width="16" style="2" customWidth="1"/>
    <col min="10" max="16384" width="9.140625" style="2"/>
  </cols>
  <sheetData>
    <row r="1" spans="1:10" x14ac:dyDescent="0.2">
      <c r="A1" s="1" t="s">
        <v>0</v>
      </c>
    </row>
    <row r="2" spans="1:10" x14ac:dyDescent="0.2">
      <c r="A2" s="1" t="s">
        <v>67</v>
      </c>
    </row>
    <row r="3" spans="1:10" x14ac:dyDescent="0.2">
      <c r="A3" s="1"/>
    </row>
    <row r="4" spans="1:10" ht="39" thickBot="1" x14ac:dyDescent="0.25">
      <c r="A4" s="36" t="s">
        <v>2</v>
      </c>
      <c r="B4" s="52"/>
      <c r="C4" s="53" t="s">
        <v>68</v>
      </c>
      <c r="D4" s="54"/>
      <c r="E4" s="53" t="s">
        <v>69</v>
      </c>
      <c r="F4" s="6" t="s">
        <v>102</v>
      </c>
      <c r="G4" s="6" t="s">
        <v>26</v>
      </c>
      <c r="H4" s="54"/>
      <c r="I4" s="53" t="s">
        <v>27</v>
      </c>
      <c r="J4" s="52"/>
    </row>
    <row r="6" spans="1:10" ht="13.5" thickBot="1" x14ac:dyDescent="0.25">
      <c r="A6" s="55" t="s">
        <v>70</v>
      </c>
      <c r="B6" s="41"/>
      <c r="C6" s="56">
        <v>184501</v>
      </c>
      <c r="D6" s="19"/>
      <c r="E6" s="56">
        <v>0</v>
      </c>
      <c r="F6" s="56" t="s">
        <v>101</v>
      </c>
      <c r="G6" s="56">
        <v>-132758</v>
      </c>
      <c r="H6" s="19"/>
      <c r="I6" s="56">
        <f>SUM(C6:G6)</f>
        <v>51743</v>
      </c>
    </row>
    <row r="7" spans="1:10" x14ac:dyDescent="0.2">
      <c r="A7" s="2" t="s">
        <v>71</v>
      </c>
      <c r="C7" s="14">
        <v>18450</v>
      </c>
      <c r="D7" s="14"/>
      <c r="E7" s="14">
        <v>258300</v>
      </c>
      <c r="F7" s="14">
        <v>0</v>
      </c>
      <c r="G7" s="14">
        <v>0</v>
      </c>
      <c r="H7" s="14"/>
      <c r="I7" s="14">
        <f>SUM(C7:G7)</f>
        <v>276750</v>
      </c>
    </row>
    <row r="8" spans="1:10" ht="13.5" thickBot="1" x14ac:dyDescent="0.25">
      <c r="A8" s="57" t="s">
        <v>63</v>
      </c>
      <c r="C8" s="17">
        <v>0</v>
      </c>
      <c r="D8" s="14"/>
      <c r="E8" s="17">
        <v>0</v>
      </c>
      <c r="F8" s="17" t="s">
        <v>101</v>
      </c>
      <c r="G8" s="17">
        <v>-493897</v>
      </c>
      <c r="H8" s="14"/>
      <c r="I8" s="17">
        <f>SUM(C8:G8)</f>
        <v>-493897</v>
      </c>
    </row>
    <row r="9" spans="1:10" x14ac:dyDescent="0.2">
      <c r="A9" s="41" t="s">
        <v>72</v>
      </c>
      <c r="C9" s="19">
        <f>SUM(C6:C8)</f>
        <v>202951</v>
      </c>
      <c r="D9" s="14"/>
      <c r="E9" s="19">
        <f>SUM(E6:E8)</f>
        <v>258300</v>
      </c>
      <c r="F9" s="19">
        <f>SUM(F6:F8)</f>
        <v>0</v>
      </c>
      <c r="G9" s="19">
        <f>SUM(G6:G8)</f>
        <v>-626655</v>
      </c>
      <c r="H9" s="14"/>
      <c r="I9" s="19">
        <f>SUM(I6:I8)</f>
        <v>-165404</v>
      </c>
    </row>
    <row r="10" spans="1:10" x14ac:dyDescent="0.2">
      <c r="A10" s="2" t="s">
        <v>104</v>
      </c>
      <c r="C10" s="14"/>
      <c r="D10" s="14"/>
      <c r="E10" s="14"/>
      <c r="F10" s="14">
        <v>16776</v>
      </c>
      <c r="G10" s="14"/>
      <c r="H10" s="14"/>
      <c r="I10" s="14"/>
    </row>
    <row r="11" spans="1:10" ht="13.5" thickBot="1" x14ac:dyDescent="0.25">
      <c r="A11" s="57" t="s">
        <v>73</v>
      </c>
      <c r="C11" s="17"/>
      <c r="D11" s="14"/>
      <c r="E11" s="17"/>
      <c r="F11" s="17" t="s">
        <v>101</v>
      </c>
      <c r="G11" s="17">
        <v>-259043</v>
      </c>
      <c r="H11" s="14"/>
      <c r="I11" s="17">
        <f>SUM(C11:G11)+F10</f>
        <v>-242267</v>
      </c>
    </row>
    <row r="12" spans="1:10" x14ac:dyDescent="0.2">
      <c r="A12" s="41" t="s">
        <v>74</v>
      </c>
      <c r="C12" s="19">
        <f>SUM(C9:C11)</f>
        <v>202951</v>
      </c>
      <c r="D12" s="14"/>
      <c r="E12" s="19">
        <f>SUM(E9:E11)</f>
        <v>258300</v>
      </c>
      <c r="F12" s="19">
        <f>SUM(F9:F11)</f>
        <v>16776</v>
      </c>
      <c r="G12" s="19">
        <f>SUM(G9:G11)</f>
        <v>-885698</v>
      </c>
      <c r="H12" s="14"/>
      <c r="I12" s="19">
        <f>SUM(I9:I11)</f>
        <v>-407671</v>
      </c>
    </row>
    <row r="13" spans="1:10" x14ac:dyDescent="0.2">
      <c r="A13" s="2" t="s">
        <v>71</v>
      </c>
      <c r="C13" s="14">
        <v>36886</v>
      </c>
      <c r="D13" s="14"/>
      <c r="E13" s="14">
        <v>1088147</v>
      </c>
      <c r="F13" s="14"/>
      <c r="G13" s="14"/>
      <c r="H13" s="14"/>
      <c r="I13" s="14">
        <f>SUM(C13:G13)</f>
        <v>1125033</v>
      </c>
    </row>
    <row r="14" spans="1:10" ht="13.5" thickBot="1" x14ac:dyDescent="0.25">
      <c r="A14" s="57" t="s">
        <v>73</v>
      </c>
      <c r="C14" s="17">
        <v>0</v>
      </c>
      <c r="D14" s="14"/>
      <c r="E14" s="17">
        <v>0</v>
      </c>
      <c r="F14" s="17">
        <f>PL!B21</f>
        <v>0</v>
      </c>
      <c r="G14" s="17">
        <f>PL!C21</f>
        <v>-254423</v>
      </c>
      <c r="H14" s="14"/>
      <c r="I14" s="17">
        <f>SUM(C14:G14)</f>
        <v>-254423</v>
      </c>
    </row>
    <row r="15" spans="1:10" x14ac:dyDescent="0.2">
      <c r="A15" s="41" t="s">
        <v>75</v>
      </c>
      <c r="C15" s="19">
        <f>SUM(C12:C14)</f>
        <v>239837</v>
      </c>
      <c r="D15" s="14"/>
      <c r="E15" s="19">
        <f>SUM(E12:E14)</f>
        <v>1346447</v>
      </c>
      <c r="F15" s="19">
        <f>SUM(F12:F14)</f>
        <v>16776</v>
      </c>
      <c r="G15" s="19">
        <f>SUM(G12:G14)</f>
        <v>-1140121</v>
      </c>
      <c r="H15" s="14"/>
      <c r="I15" s="19">
        <f>SUM(I12:I14)</f>
        <v>462939</v>
      </c>
    </row>
    <row r="16" spans="1:10" ht="12" hidden="1" customHeight="1" x14ac:dyDescent="0.2">
      <c r="C16" s="75"/>
      <c r="D16" s="75"/>
      <c r="E16" s="75"/>
      <c r="F16" s="75"/>
      <c r="G16" s="75"/>
      <c r="H16" s="75"/>
      <c r="I16" s="76">
        <f>I15-BS!C33</f>
        <v>-1</v>
      </c>
    </row>
    <row r="17" spans="1:9" x14ac:dyDescent="0.2">
      <c r="C17" s="14"/>
      <c r="D17" s="14"/>
      <c r="E17" s="14"/>
      <c r="F17" s="14"/>
      <c r="G17" s="14"/>
      <c r="H17" s="14"/>
      <c r="I17" s="58">
        <f>I12-BS!E33</f>
        <v>0</v>
      </c>
    </row>
    <row r="18" spans="1:9" x14ac:dyDescent="0.2">
      <c r="A18" s="28" t="s">
        <v>42</v>
      </c>
      <c r="B18" s="30"/>
      <c r="C18" s="80" t="s">
        <v>43</v>
      </c>
      <c r="D18" s="80"/>
      <c r="E18" s="80"/>
      <c r="F18" s="47"/>
      <c r="G18" s="80"/>
      <c r="H18" s="80"/>
      <c r="I18" s="80"/>
    </row>
    <row r="19" spans="1:9" x14ac:dyDescent="0.2">
      <c r="A19" s="30"/>
      <c r="B19" s="30"/>
      <c r="C19" s="79" t="s">
        <v>44</v>
      </c>
      <c r="D19" s="79"/>
      <c r="E19" s="79"/>
      <c r="F19" s="47"/>
      <c r="G19" s="78" t="s">
        <v>45</v>
      </c>
      <c r="H19" s="78"/>
      <c r="I19" s="78"/>
    </row>
    <row r="20" spans="1:9" x14ac:dyDescent="0.2">
      <c r="A20" s="30"/>
      <c r="B20" s="30"/>
      <c r="C20" s="34"/>
      <c r="D20" s="34"/>
      <c r="E20" s="34"/>
      <c r="F20" s="47"/>
      <c r="G20" s="50"/>
      <c r="H20" s="50"/>
      <c r="I20" s="50"/>
    </row>
    <row r="21" spans="1:9" x14ac:dyDescent="0.2">
      <c r="A21" s="28" t="s">
        <v>46</v>
      </c>
      <c r="B21" s="30"/>
      <c r="C21" s="80" t="s">
        <v>47</v>
      </c>
      <c r="D21" s="80"/>
      <c r="E21" s="80"/>
      <c r="F21" s="47"/>
      <c r="G21" s="80"/>
      <c r="H21" s="80"/>
      <c r="I21" s="80"/>
    </row>
    <row r="22" spans="1:9" x14ac:dyDescent="0.2">
      <c r="A22" s="30"/>
      <c r="B22" s="30"/>
      <c r="C22" s="78" t="s">
        <v>44</v>
      </c>
      <c r="D22" s="78"/>
      <c r="E22" s="78"/>
      <c r="F22" s="47"/>
      <c r="G22" s="79" t="s">
        <v>45</v>
      </c>
      <c r="H22" s="79"/>
      <c r="I22" s="79"/>
    </row>
    <row r="27" spans="1:9" x14ac:dyDescent="0.2">
      <c r="C27" s="14"/>
    </row>
  </sheetData>
  <mergeCells count="8">
    <mergeCell ref="C22:E22"/>
    <mergeCell ref="G22:I22"/>
    <mergeCell ref="C18:E18"/>
    <mergeCell ref="G18:I18"/>
    <mergeCell ref="C19:E19"/>
    <mergeCell ref="G19:I19"/>
    <mergeCell ref="C21:E21"/>
    <mergeCell ref="G21:I2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2" zoomScale="80" zoomScaleNormal="80" workbookViewId="0">
      <selection activeCell="C28" sqref="C28"/>
    </sheetView>
  </sheetViews>
  <sheetFormatPr defaultRowHeight="12" customHeight="1" x14ac:dyDescent="0.2"/>
  <cols>
    <col min="1" max="1" width="80.85546875" style="47" customWidth="1"/>
    <col min="2" max="2" width="1.42578125" style="47" customWidth="1"/>
    <col min="3" max="3" width="17" style="47" customWidth="1"/>
    <col min="4" max="4" width="1.42578125" style="47" customWidth="1"/>
    <col min="5" max="5" width="15.28515625" style="47" customWidth="1"/>
    <col min="6" max="16384" width="9.140625" style="47"/>
  </cols>
  <sheetData>
    <row r="1" spans="1:5" ht="12" customHeight="1" x14ac:dyDescent="0.2">
      <c r="A1" s="1" t="s">
        <v>0</v>
      </c>
    </row>
    <row r="2" spans="1:5" ht="12" customHeight="1" x14ac:dyDescent="0.2">
      <c r="A2" s="1" t="s">
        <v>76</v>
      </c>
    </row>
    <row r="4" spans="1:5" ht="12" customHeight="1" thickBot="1" x14ac:dyDescent="0.25">
      <c r="A4" s="36" t="s">
        <v>2</v>
      </c>
      <c r="B4" s="59"/>
      <c r="C4" s="60" t="s">
        <v>49</v>
      </c>
      <c r="D4" s="59"/>
      <c r="E4" s="60" t="s">
        <v>50</v>
      </c>
    </row>
    <row r="5" spans="1:5" ht="12" customHeight="1" x14ac:dyDescent="0.2">
      <c r="A5" s="61"/>
      <c r="B5" s="61"/>
      <c r="C5" s="61"/>
      <c r="D5" s="61"/>
    </row>
    <row r="6" spans="1:5" ht="12" customHeight="1" x14ac:dyDescent="0.2">
      <c r="A6" s="61" t="s">
        <v>77</v>
      </c>
      <c r="B6" s="62"/>
      <c r="C6" s="62"/>
      <c r="D6" s="62"/>
    </row>
    <row r="7" spans="1:5" ht="12" customHeight="1" x14ac:dyDescent="0.2">
      <c r="A7" s="64" t="s">
        <v>78</v>
      </c>
      <c r="B7" s="65"/>
      <c r="C7" s="66">
        <v>15292</v>
      </c>
      <c r="D7" s="65"/>
      <c r="E7" s="66">
        <v>18900</v>
      </c>
    </row>
    <row r="8" spans="1:5" ht="12" customHeight="1" x14ac:dyDescent="0.2">
      <c r="A8" s="64" t="s">
        <v>79</v>
      </c>
      <c r="B8" s="65"/>
      <c r="C8" s="66">
        <v>74519</v>
      </c>
      <c r="D8" s="65"/>
      <c r="E8" s="66">
        <v>28560</v>
      </c>
    </row>
    <row r="9" spans="1:5" ht="12" customHeight="1" x14ac:dyDescent="0.2">
      <c r="A9" s="64" t="s">
        <v>80</v>
      </c>
      <c r="B9" s="65"/>
      <c r="C9" s="66">
        <v>-545507</v>
      </c>
      <c r="D9" s="65"/>
      <c r="E9" s="66">
        <v>-177911</v>
      </c>
    </row>
    <row r="10" spans="1:5" ht="12" customHeight="1" x14ac:dyDescent="0.2">
      <c r="A10" s="64" t="s">
        <v>16</v>
      </c>
      <c r="B10" s="65"/>
      <c r="C10" s="66">
        <v>-12925</v>
      </c>
      <c r="D10" s="65"/>
      <c r="E10" s="66">
        <v>-11819</v>
      </c>
    </row>
    <row r="11" spans="1:5" ht="12" customHeight="1" x14ac:dyDescent="0.2">
      <c r="A11" s="64" t="s">
        <v>81</v>
      </c>
      <c r="B11" s="65"/>
      <c r="C11" s="66">
        <v>-111148</v>
      </c>
      <c r="D11" s="65"/>
      <c r="E11" s="66">
        <v>-55522</v>
      </c>
    </row>
    <row r="12" spans="1:5" ht="12" customHeight="1" x14ac:dyDescent="0.2">
      <c r="A12" s="64" t="s">
        <v>82</v>
      </c>
      <c r="B12" s="65"/>
      <c r="C12" s="66">
        <v>0</v>
      </c>
      <c r="D12" s="65"/>
      <c r="E12" s="66">
        <v>-1447</v>
      </c>
    </row>
    <row r="13" spans="1:5" ht="12" customHeight="1" x14ac:dyDescent="0.2">
      <c r="A13" s="64" t="s">
        <v>83</v>
      </c>
      <c r="B13" s="65"/>
      <c r="C13" s="66">
        <v>-34</v>
      </c>
      <c r="D13" s="65"/>
      <c r="E13" s="66">
        <v>-31</v>
      </c>
    </row>
    <row r="14" spans="1:5" ht="12" customHeight="1" x14ac:dyDescent="0.2">
      <c r="A14" s="64" t="s">
        <v>84</v>
      </c>
      <c r="B14" s="65"/>
      <c r="C14" s="66">
        <v>-48829</v>
      </c>
      <c r="D14" s="65"/>
      <c r="E14" s="66">
        <v>-29772</v>
      </c>
    </row>
    <row r="15" spans="1:5" ht="12" customHeight="1" thickBot="1" x14ac:dyDescent="0.25">
      <c r="A15" s="67" t="s">
        <v>85</v>
      </c>
      <c r="B15" s="65"/>
      <c r="C15" s="68">
        <v>-41506</v>
      </c>
      <c r="D15" s="65"/>
      <c r="E15" s="68">
        <v>-20924</v>
      </c>
    </row>
    <row r="16" spans="1:5" ht="12" customHeight="1" x14ac:dyDescent="0.2">
      <c r="A16" s="69" t="s">
        <v>86</v>
      </c>
      <c r="B16" s="62"/>
      <c r="C16" s="63">
        <f>SUM(C7:C15)</f>
        <v>-670138</v>
      </c>
      <c r="D16" s="62"/>
      <c r="E16" s="63">
        <f>SUM(E7:E15)</f>
        <v>-249966</v>
      </c>
    </row>
    <row r="17" spans="1:5" ht="12" customHeight="1" x14ac:dyDescent="0.2">
      <c r="A17" s="69"/>
      <c r="B17" s="62"/>
      <c r="C17" s="62"/>
      <c r="D17" s="62"/>
      <c r="E17" s="66"/>
    </row>
    <row r="18" spans="1:5" ht="12" customHeight="1" x14ac:dyDescent="0.2">
      <c r="A18" s="61" t="s">
        <v>87</v>
      </c>
      <c r="B18" s="61"/>
      <c r="C18" s="61"/>
      <c r="D18" s="61"/>
      <c r="E18" s="66"/>
    </row>
    <row r="19" spans="1:5" ht="12" customHeight="1" x14ac:dyDescent="0.2">
      <c r="A19" s="64" t="s">
        <v>88</v>
      </c>
      <c r="B19" s="65"/>
      <c r="C19" s="66">
        <v>0</v>
      </c>
      <c r="D19" s="65"/>
      <c r="E19" s="66">
        <v>0</v>
      </c>
    </row>
    <row r="20" spans="1:5" ht="12" customHeight="1" x14ac:dyDescent="0.2">
      <c r="A20" s="70" t="s">
        <v>89</v>
      </c>
      <c r="B20" s="65"/>
      <c r="C20" s="66">
        <v>0</v>
      </c>
      <c r="D20" s="65"/>
      <c r="E20" s="66">
        <v>0</v>
      </c>
    </row>
    <row r="21" spans="1:5" ht="12" customHeight="1" x14ac:dyDescent="0.2">
      <c r="A21" s="64" t="s">
        <v>90</v>
      </c>
      <c r="B21" s="65"/>
      <c r="C21" s="66">
        <v>-2265</v>
      </c>
      <c r="D21" s="65"/>
      <c r="E21" s="66">
        <v>-1053</v>
      </c>
    </row>
    <row r="22" spans="1:5" ht="12" customHeight="1" x14ac:dyDescent="0.2">
      <c r="A22" s="64" t="s">
        <v>91</v>
      </c>
      <c r="B22" s="65"/>
      <c r="C22" s="66">
        <v>0</v>
      </c>
      <c r="D22" s="65"/>
      <c r="E22" s="66">
        <v>0</v>
      </c>
    </row>
    <row r="23" spans="1:5" ht="12" customHeight="1" x14ac:dyDescent="0.2">
      <c r="A23" s="64" t="s">
        <v>92</v>
      </c>
      <c r="B23" s="65"/>
      <c r="C23" s="66">
        <v>0</v>
      </c>
      <c r="D23" s="65"/>
      <c r="E23" s="66">
        <v>0</v>
      </c>
    </row>
    <row r="24" spans="1:5" ht="12" customHeight="1" thickBot="1" x14ac:dyDescent="0.25">
      <c r="A24" s="67" t="s">
        <v>85</v>
      </c>
      <c r="B24" s="65"/>
      <c r="C24" s="68">
        <v>-38842</v>
      </c>
      <c r="D24" s="65"/>
      <c r="E24" s="68">
        <v>-26200</v>
      </c>
    </row>
    <row r="25" spans="1:5" ht="12" customHeight="1" x14ac:dyDescent="0.2">
      <c r="A25" s="69" t="s">
        <v>93</v>
      </c>
      <c r="B25" s="62"/>
      <c r="C25" s="63">
        <f>SUM(C19:C24)</f>
        <v>-41107</v>
      </c>
      <c r="D25" s="62"/>
      <c r="E25" s="63">
        <f>SUM(E19:E24)</f>
        <v>-27253</v>
      </c>
    </row>
    <row r="26" spans="1:5" ht="12" customHeight="1" x14ac:dyDescent="0.2">
      <c r="A26" s="69"/>
      <c r="B26" s="62"/>
      <c r="C26" s="62"/>
      <c r="D26" s="62"/>
      <c r="E26" s="66"/>
    </row>
    <row r="27" spans="1:5" ht="12" customHeight="1" x14ac:dyDescent="0.2">
      <c r="A27" s="61" t="s">
        <v>94</v>
      </c>
      <c r="B27" s="61"/>
      <c r="C27" s="61"/>
      <c r="D27" s="61"/>
      <c r="E27" s="66"/>
    </row>
    <row r="28" spans="1:5" ht="12" customHeight="1" x14ac:dyDescent="0.2">
      <c r="A28" s="64" t="s">
        <v>71</v>
      </c>
      <c r="B28" s="61"/>
      <c r="C28" s="66">
        <v>724649</v>
      </c>
      <c r="D28" s="61"/>
      <c r="E28" s="66">
        <v>0</v>
      </c>
    </row>
    <row r="29" spans="1:5" ht="12" customHeight="1" x14ac:dyDescent="0.2">
      <c r="A29" s="64" t="s">
        <v>95</v>
      </c>
      <c r="B29" s="65"/>
      <c r="C29" s="66">
        <v>0</v>
      </c>
      <c r="D29" s="65"/>
      <c r="E29" s="66">
        <v>314250</v>
      </c>
    </row>
    <row r="30" spans="1:5" ht="12" customHeight="1" thickBot="1" x14ac:dyDescent="0.25">
      <c r="A30" s="67" t="s">
        <v>96</v>
      </c>
      <c r="B30" s="65"/>
      <c r="C30" s="68">
        <v>-775</v>
      </c>
      <c r="D30" s="65"/>
      <c r="E30" s="68">
        <v>-1860</v>
      </c>
    </row>
    <row r="31" spans="1:5" ht="12" customHeight="1" x14ac:dyDescent="0.2">
      <c r="A31" s="69" t="s">
        <v>97</v>
      </c>
      <c r="B31" s="62"/>
      <c r="C31" s="63">
        <f>SUM(C28:C30)</f>
        <v>723874</v>
      </c>
      <c r="D31" s="62"/>
      <c r="E31" s="63">
        <f>SUM(E28:E30)</f>
        <v>312390</v>
      </c>
    </row>
    <row r="32" spans="1:5" ht="12" customHeight="1" x14ac:dyDescent="0.2">
      <c r="A32" s="69" t="s">
        <v>98</v>
      </c>
      <c r="B32" s="62"/>
      <c r="C32" s="63">
        <f>C31+C25+C16</f>
        <v>12629</v>
      </c>
      <c r="D32" s="62"/>
      <c r="E32" s="63">
        <f>E31+E25+E16</f>
        <v>35171</v>
      </c>
    </row>
    <row r="33" spans="1:5" ht="12" customHeight="1" x14ac:dyDescent="0.2">
      <c r="A33" s="69"/>
      <c r="B33" s="62"/>
      <c r="C33" s="62"/>
      <c r="D33" s="62"/>
      <c r="E33" s="66"/>
    </row>
    <row r="34" spans="1:5" ht="12" customHeight="1" x14ac:dyDescent="0.2">
      <c r="A34" s="70" t="s">
        <v>99</v>
      </c>
      <c r="B34" s="65"/>
      <c r="C34" s="66">
        <v>445</v>
      </c>
      <c r="D34" s="65"/>
      <c r="E34" s="66">
        <v>1193</v>
      </c>
    </row>
    <row r="35" spans="1:5" ht="12" customHeight="1" x14ac:dyDescent="0.2">
      <c r="A35" s="70" t="s">
        <v>100</v>
      </c>
      <c r="B35" s="65"/>
      <c r="C35" s="66">
        <f>C32+C34</f>
        <v>13074</v>
      </c>
      <c r="D35" s="65"/>
      <c r="E35" s="66">
        <f>E32+E34</f>
        <v>36364</v>
      </c>
    </row>
    <row r="36" spans="1:5" ht="12" customHeight="1" x14ac:dyDescent="0.2">
      <c r="A36" s="71"/>
      <c r="B36" s="71"/>
      <c r="C36" s="72"/>
      <c r="D36" s="71"/>
      <c r="E36" s="66"/>
    </row>
    <row r="37" spans="1:5" ht="12" customHeight="1" x14ac:dyDescent="0.2">
      <c r="A37" s="71"/>
      <c r="B37" s="71"/>
      <c r="C37" s="71"/>
      <c r="D37" s="71"/>
      <c r="E37" s="73"/>
    </row>
    <row r="38" spans="1:5" ht="12" customHeight="1" x14ac:dyDescent="0.2">
      <c r="A38" s="28" t="s">
        <v>42</v>
      </c>
      <c r="B38" s="30"/>
      <c r="C38" s="31" t="s">
        <v>43</v>
      </c>
      <c r="D38" s="31"/>
      <c r="E38" s="46"/>
    </row>
    <row r="39" spans="1:5" ht="12" customHeight="1" x14ac:dyDescent="0.2">
      <c r="A39" s="30"/>
      <c r="B39" s="30"/>
      <c r="C39" s="34" t="s">
        <v>44</v>
      </c>
      <c r="D39" s="34"/>
      <c r="E39" s="49" t="s">
        <v>45</v>
      </c>
    </row>
    <row r="40" spans="1:5" ht="12" customHeight="1" x14ac:dyDescent="0.2">
      <c r="A40" s="30"/>
      <c r="B40" s="30"/>
      <c r="C40" s="30"/>
      <c r="D40" s="30"/>
    </row>
    <row r="41" spans="1:5" ht="12" customHeight="1" x14ac:dyDescent="0.2">
      <c r="A41" s="28" t="s">
        <v>46</v>
      </c>
      <c r="B41" s="30"/>
      <c r="C41" s="31" t="s">
        <v>47</v>
      </c>
      <c r="D41" s="31"/>
      <c r="E41" s="46"/>
    </row>
    <row r="42" spans="1:5" ht="12" customHeight="1" x14ac:dyDescent="0.2">
      <c r="A42" s="30"/>
      <c r="B42" s="30"/>
      <c r="C42" s="74" t="s">
        <v>44</v>
      </c>
      <c r="D42" s="74"/>
      <c r="E42" s="49" t="s">
        <v>45</v>
      </c>
    </row>
    <row r="43" spans="1:5" ht="12" customHeight="1" x14ac:dyDescent="0.2">
      <c r="A43" s="71"/>
      <c r="B43" s="71"/>
      <c r="C43" s="71"/>
      <c r="D43" s="71"/>
      <c r="E43" s="66"/>
    </row>
    <row r="44" spans="1:5" ht="12" customHeight="1" x14ac:dyDescent="0.2">
      <c r="E44" s="66"/>
    </row>
    <row r="45" spans="1:5" ht="12" customHeight="1" x14ac:dyDescent="0.2">
      <c r="E45" s="66"/>
    </row>
    <row r="46" spans="1:5" ht="12" customHeight="1" x14ac:dyDescent="0.2">
      <c r="E46" s="66"/>
    </row>
    <row r="47" spans="1:5" ht="12" customHeight="1" x14ac:dyDescent="0.2">
      <c r="E47" s="66"/>
    </row>
  </sheetData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BS</vt:lpstr>
      <vt:lpstr>PL</vt:lpstr>
      <vt:lpstr>Equity</vt:lpstr>
      <vt:lpstr>CFS</vt:lpstr>
      <vt:lpstr>BS!Область_печати</vt:lpstr>
      <vt:lpstr>CFS!Область_печати</vt:lpstr>
      <vt:lpstr>PL!Область_печати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Asset Yedigeyev</dc:creator>
  <cp:lastModifiedBy>1</cp:lastModifiedBy>
  <cp:lastPrinted>2017-06-21T06:39:11Z</cp:lastPrinted>
  <dcterms:created xsi:type="dcterms:W3CDTF">2017-04-28T09:18:26Z</dcterms:created>
  <dcterms:modified xsi:type="dcterms:W3CDTF">2017-06-21T11:28:55Z</dcterms:modified>
</cp:coreProperties>
</file>