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erver\share\БУХГАЛТЕРИЯ\KASE\2020 годов\"/>
    </mc:Choice>
  </mc:AlternateContent>
  <bookViews>
    <workbookView xWindow="0" yWindow="0" windowWidth="23040" windowHeight="7656"/>
  </bookViews>
  <sheets>
    <sheet name="ББ " sheetId="5" r:id="rId1"/>
    <sheet name="ОПиУ" sheetId="2" r:id="rId2"/>
    <sheet name="ДДС" sheetId="4" r:id="rId3"/>
    <sheet name="Капитал 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EUR">'[1]1710_3310_вал'!$B$41:$D$69</definedName>
    <definedName name="белая">'[1]1710_3310_вал'!$G$47:$I$74</definedName>
    <definedName name="восьмая" localSheetId="0">[2]ДДС_310320!#REF!</definedName>
    <definedName name="восьмая">[3]ДДС_310320!$V$139:$W$220</definedName>
    <definedName name="второй" localSheetId="0">#REF!</definedName>
    <definedName name="второй">#REF!</definedName>
    <definedName name="желтая1">[4]ДДС_300920!$C$92:$D$144</definedName>
    <definedName name="Желтая7">[4]сч.3310_1710_300920!$B$371:$H$675</definedName>
    <definedName name="Желтая8">[4]сч.3310_1710_300920!$B$6:$H$368</definedName>
    <definedName name="зеленая" localSheetId="0">#REF!</definedName>
    <definedName name="зеленая">'[5]1710_3310_тг'!$B$604:$D$1053</definedName>
    <definedName name="книга1" localSheetId="0">#REF!</definedName>
    <definedName name="книга1">'[5]кредиторка торг'!$B$5:$H$161</definedName>
    <definedName name="книга10" localSheetId="0">#REF!</definedName>
    <definedName name="книга10" localSheetId="2">[5]РасшКредТорг!#REF!</definedName>
    <definedName name="книга10" localSheetId="3">[5]РасшКредТорг!#REF!</definedName>
    <definedName name="книга10" localSheetId="1">[5]РасшКредТорг!#REF!</definedName>
    <definedName name="книга10">[5]РасшКредТорг!#REF!</definedName>
    <definedName name="книга11" localSheetId="0">#REF!</definedName>
    <definedName name="книга11" localSheetId="2">[5]РасшКредТорг!#REF!</definedName>
    <definedName name="книга11" localSheetId="3">[5]РасшКредТорг!#REF!</definedName>
    <definedName name="книга11" localSheetId="1">[5]РасшКредТорг!#REF!</definedName>
    <definedName name="книга11">[5]РасшКредТорг!#REF!</definedName>
    <definedName name="книга12" localSheetId="0">#REF!</definedName>
    <definedName name="книга12" localSheetId="2">[5]РасшКредТорг!#REF!</definedName>
    <definedName name="книга12" localSheetId="3">[5]РасшКредТорг!#REF!</definedName>
    <definedName name="книга12" localSheetId="1">[5]РасшКредТорг!#REF!</definedName>
    <definedName name="книга12">[5]РасшКредТорг!#REF!</definedName>
    <definedName name="книга13" localSheetId="0">#REF!</definedName>
    <definedName name="книга13">[5]РасшКредТорг!#REF!</definedName>
    <definedName name="книга14" localSheetId="0">#REF!</definedName>
    <definedName name="книга14">[5]ДДС_31122019!$C$103:$D$136</definedName>
    <definedName name="Книга15" localSheetId="0">#REF!</definedName>
    <definedName name="Книга15">ДДС!#REF!</definedName>
    <definedName name="книга2" localSheetId="0">#REF!</definedName>
    <definedName name="книга2">'[5]кредиторка торг'!$B$166:$H$321</definedName>
    <definedName name="книга3" localSheetId="0">#REF!</definedName>
    <definedName name="книга3" localSheetId="2">'[5]кредиторка торг'!#REF!</definedName>
    <definedName name="книга3" localSheetId="3">'[5]кредиторка торг'!#REF!</definedName>
    <definedName name="книга3" localSheetId="1">'[5]кредиторка торг'!#REF!</definedName>
    <definedName name="книга3">'[5]кредиторка торг'!#REF!</definedName>
    <definedName name="книга4" localSheetId="0">#REF!</definedName>
    <definedName name="книга4" localSheetId="2">[5]РасшКредТорг!#REF!</definedName>
    <definedName name="книга4" localSheetId="3">[5]РасшКредТорг!#REF!</definedName>
    <definedName name="книга4" localSheetId="1">[5]РасшКредТорг!#REF!</definedName>
    <definedName name="книга4">[5]РасшКредТорг!#REF!</definedName>
    <definedName name="книга5" localSheetId="0">#REF!</definedName>
    <definedName name="книга5" localSheetId="2">[5]РасшКредТорг!#REF!</definedName>
    <definedName name="книга5" localSheetId="3">[5]РасшКредТорг!#REF!</definedName>
    <definedName name="книга5" localSheetId="1">[5]РасшКредТорг!#REF!</definedName>
    <definedName name="книга5">[5]РасшКредТорг!#REF!</definedName>
    <definedName name="книга6" localSheetId="0">#REF!</definedName>
    <definedName name="книга6" localSheetId="2">[5]РасшКредТорг!#REF!</definedName>
    <definedName name="книга6" localSheetId="3">[5]РасшКредТорг!#REF!</definedName>
    <definedName name="книга6" localSheetId="1">[5]РасшКредТорг!#REF!</definedName>
    <definedName name="книга6">[5]РасшКредТорг!#REF!</definedName>
    <definedName name="книга7" localSheetId="0">#REF!</definedName>
    <definedName name="книга7">'[5]кредиторка торг'!$B$342:$H$364</definedName>
    <definedName name="книга75" localSheetId="0">'[5]кредиторка торг'!#REF!</definedName>
    <definedName name="книга75">'[5]кредиторка торг'!#REF!</definedName>
    <definedName name="книга8" localSheetId="0">#REF!</definedName>
    <definedName name="книга8">'[5]кредиторка торг'!$B$326:$H$339</definedName>
    <definedName name="книга9" localSheetId="0">#REF!</definedName>
    <definedName name="книга9" localSheetId="2">[5]РасшКредТорг!#REF!</definedName>
    <definedName name="книга9" localSheetId="3">[5]РасшКредТорг!#REF!</definedName>
    <definedName name="книга9" localSheetId="1">[5]РасшКредТорг!#REF!</definedName>
    <definedName name="книга9">[5]РасшКредТорг!#REF!</definedName>
    <definedName name="красная">'[1]1710_3310_кз'!$B$597:$D$1045</definedName>
    <definedName name="красная1">[2]ДДС_310320!$C$93:$D$128</definedName>
    <definedName name="Красная2">[2]сч.3310!$B$8:$H$346</definedName>
    <definedName name="Красная3">[2]сч.3310!$B$354:$H$635</definedName>
    <definedName name="красная4">[2]сч.3310_080920!$B$10:$H$346</definedName>
    <definedName name="красная5">[2]сч.3310_080920!$B$356:$H$635</definedName>
    <definedName name="красная6">[2]ДДС_310820!$B$136:$D$160</definedName>
    <definedName name="красная7">[2]ДДС_310820!$C$137:$D$160</definedName>
    <definedName name="облако" localSheetId="0">#REF!</definedName>
    <definedName name="облако">[5]вал1710_3310!$B$44:$D$81</definedName>
    <definedName name="облачко">[1]Лист1!$B$460:$D$909</definedName>
    <definedName name="пано" localSheetId="0">#REF!</definedName>
    <definedName name="пано">[5]вал1710_3310!$H$48:$J$82</definedName>
    <definedName name="первый" localSheetId="0">#REF!</definedName>
    <definedName name="первый">#REF!</definedName>
    <definedName name="пятая">'[3]кредиторка торг'!$A$10:$G$272</definedName>
    <definedName name="седьмая" localSheetId="0">[2]ДДС_310320!#REF!</definedName>
    <definedName name="седьмая">[3]ДДС_310320!$V$80:$W$129</definedName>
    <definedName name="синяя">'[1]Лист3 (2)'!$B$64:$E$136</definedName>
    <definedName name="туча">[1]Лист1!$J$598:$L$1186</definedName>
    <definedName name="четвертая">'[3]кредиторка торг'!$A$282:$G$506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3" l="1"/>
  <c r="T33" i="3"/>
  <c r="S35" i="3"/>
  <c r="T35" i="3" s="1"/>
  <c r="T32" i="3"/>
  <c r="R32" i="3"/>
  <c r="Q32" i="3"/>
  <c r="S32" i="3"/>
  <c r="S28" i="3" l="1"/>
  <c r="D33" i="4"/>
  <c r="C52" i="5" l="1"/>
  <c r="C46" i="5"/>
  <c r="C37" i="5"/>
  <c r="T50" i="3" l="1"/>
  <c r="V50" i="3" s="1"/>
  <c r="R50" i="3"/>
  <c r="Q50" i="3"/>
  <c r="S46" i="3"/>
  <c r="V45" i="3"/>
  <c r="T45" i="3"/>
  <c r="V33" i="3"/>
  <c r="R35" i="3"/>
  <c r="V35" i="3"/>
  <c r="Q35" i="3"/>
  <c r="V27" i="3"/>
  <c r="V22" i="3"/>
  <c r="V20" i="3"/>
  <c r="V32" i="3"/>
  <c r="T28" i="3"/>
  <c r="V28" i="3" s="1"/>
  <c r="T27" i="3"/>
  <c r="S22" i="3"/>
  <c r="R22" i="3"/>
  <c r="Q22" i="3"/>
  <c r="T20" i="3"/>
  <c r="T22" i="3" s="1"/>
  <c r="E72" i="4"/>
  <c r="D71" i="4"/>
  <c r="E59" i="4"/>
  <c r="D59" i="4"/>
  <c r="E65" i="4"/>
  <c r="D65" i="4"/>
  <c r="E46" i="4"/>
  <c r="E55" i="4" s="1"/>
  <c r="D46" i="4"/>
  <c r="E37" i="4"/>
  <c r="D37" i="4"/>
  <c r="E19" i="4"/>
  <c r="E26" i="4"/>
  <c r="E35" i="4" s="1"/>
  <c r="D26" i="4"/>
  <c r="D19" i="4"/>
  <c r="C39" i="2"/>
  <c r="D21" i="2"/>
  <c r="D29" i="2" s="1"/>
  <c r="D31" i="2" s="1"/>
  <c r="D33" i="2" s="1"/>
  <c r="D35" i="2" s="1"/>
  <c r="D39" i="2" s="1"/>
  <c r="C35" i="2"/>
  <c r="C33" i="2"/>
  <c r="C31" i="2"/>
  <c r="C29" i="2"/>
  <c r="C27" i="2"/>
  <c r="C21" i="2"/>
  <c r="D47" i="5"/>
  <c r="D40" i="5"/>
  <c r="D53" i="5"/>
  <c r="T46" i="3" l="1"/>
  <c r="V46" i="3" s="1"/>
  <c r="E71" i="4"/>
  <c r="D55" i="4"/>
  <c r="D35" i="4"/>
  <c r="D72" i="4" s="1"/>
  <c r="D17" i="5"/>
  <c r="D25" i="5"/>
  <c r="D37" i="5"/>
  <c r="D39" i="5" l="1"/>
  <c r="D60" i="5" s="1"/>
  <c r="D38" i="5"/>
  <c r="C47" i="5"/>
  <c r="C48" i="5"/>
  <c r="C41" i="5"/>
  <c r="C53" i="5"/>
  <c r="C25" i="5"/>
  <c r="C18" i="5"/>
  <c r="C24" i="5"/>
  <c r="C17" i="5"/>
  <c r="C40" i="5" l="1"/>
  <c r="C39" i="5" s="1"/>
  <c r="C38" i="5"/>
  <c r="C60" i="5" l="1"/>
</calcChain>
</file>

<file path=xl/sharedStrings.xml><?xml version="1.0" encoding="utf-8"?>
<sst xmlns="http://schemas.openxmlformats.org/spreadsheetml/2006/main" count="519" uniqueCount="273">
  <si>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</si>
  <si>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</si>
  <si>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</si>
  <si>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</si>
  <si>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</si>
  <si>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</si>
  <si>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</si>
  <si>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Отчет о финансовом положении (бухгалтерский баланс)</t>
  </si>
  <si>
    <t>тыс.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</si>
  <si>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</si>
  <si>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</si>
  <si>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</si>
  <si>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</si>
  <si>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</si>
  <si>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</si>
  <si>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</si>
  <si>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</si>
  <si>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</si>
  <si>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</si>
  <si>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>-</t>
  </si>
  <si>
    <t xml:space="preserve">Краткосрочная дебиторская задолженность					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</si>
  <si>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</si>
  <si>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</si>
  <si>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</si>
  <si>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</si>
  <si>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</si>
  <si>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</si>
  <si>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</si>
  <si>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</si>
  <si>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</si>
  <si>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</si>
  <si>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</si>
  <si>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</si>
  <si>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</si>
  <si>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</si>
  <si>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</si>
  <si>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 xml:space="preserve">Инвестиции в совместно контролируемые предприятия </t>
  </si>
  <si>
    <t>12</t>
  </si>
  <si>
    <t xml:space="preserve">Инвестиции в ассоциированные предприятия 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</si>
  <si>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</si>
  <si>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</si>
  <si>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</si>
  <si>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</si>
  <si>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</si>
  <si>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</si>
  <si>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</si>
  <si>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</si>
  <si>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</si>
  <si>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</si>
  <si>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</si>
  <si>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Долгосрочные налоговые активы</t>
  </si>
  <si>
    <t>19</t>
  </si>
  <si>
    <t>Отложенные налоговые активы</t>
  </si>
  <si>
    <t>20</t>
  </si>
  <si>
    <t>Прочие долгосрочные активы</t>
  </si>
  <si>
    <t>21</t>
  </si>
  <si>
    <t>БАЛАНС (строка 01 + строка 09)</t>
  </si>
  <si>
    <t>22</t>
  </si>
  <si>
    <t>Обязательства</t>
  </si>
  <si>
    <t>23</t>
  </si>
  <si>
    <t>III. Краткосрочные обязательства</t>
  </si>
  <si>
    <t>24</t>
  </si>
  <si>
    <t>Краткосрочные финансовые обязательства</t>
  </si>
  <si>
    <t>25</t>
  </si>
  <si>
    <t>Обязательства по налогам</t>
  </si>
  <si>
    <t>26</t>
  </si>
  <si>
    <t>Обязательства по другим обязательным и добровольным платежам</t>
  </si>
  <si>
    <t>27</t>
  </si>
  <si>
    <t>Краткосрочная кредиторская задолженность</t>
  </si>
  <si>
    <t>28</t>
  </si>
  <si>
    <t>Краткосрочные оценочные обязательства</t>
  </si>
  <si>
    <t>29</t>
  </si>
  <si>
    <t>Прочие краткосрочные обязательства</t>
  </si>
  <si>
    <t>30</t>
  </si>
  <si>
    <t>IV. Долгосрочные обязательства</t>
  </si>
  <si>
    <t>31</t>
  </si>
  <si>
    <t>Долгосрочные финансовые обязательства</t>
  </si>
  <si>
    <t>32</t>
  </si>
  <si>
    <t>Долгосрочная кредиторская задолженность</t>
  </si>
  <si>
    <t>33</t>
  </si>
  <si>
    <t>Долгосрочные оценочные обязательства</t>
  </si>
  <si>
    <t>34</t>
  </si>
  <si>
    <t>Отложенные налоговые обязательства</t>
  </si>
  <si>
    <t>35</t>
  </si>
  <si>
    <t>Прочие долгосрочные обязательства</t>
  </si>
  <si>
    <t>36</t>
  </si>
  <si>
    <t>V. Капитал</t>
  </si>
  <si>
    <t>37</t>
  </si>
  <si>
    <t>Уставный капитал</t>
  </si>
  <si>
    <t>38</t>
  </si>
  <si>
    <t>Неоплаченный капитал</t>
  </si>
  <si>
    <t>39</t>
  </si>
  <si>
    <t>Выкупленные собственные долевые инструменты</t>
  </si>
  <si>
    <t>40</t>
  </si>
  <si>
    <t>Эмиссионный доход</t>
  </si>
  <si>
    <t>41</t>
  </si>
  <si>
    <t>Резервы</t>
  </si>
  <si>
    <t>42</t>
  </si>
  <si>
    <t>Нераспределенная прибыль (непокрытый убыток)</t>
  </si>
  <si>
    <t>43</t>
  </si>
  <si>
    <t>БАЛАНС (строка 22 + строка 36)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</si>
  <si>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</si>
  <si>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</si>
  <si>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</si>
  <si>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</si>
  <si>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</si>
  <si>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составлен в соответствии с требованиями к содержанию и раскрытию информации МСФО для предприятий МСБ</t>
  </si>
  <si>
    <t>ОТЧЕТ О СОВОКУПНОМ ДОХОДЕ</t>
  </si>
  <si>
    <t>За отчетный период</t>
  </si>
  <si>
    <t>За предыдущий период</t>
  </si>
  <si>
    <t>Доход от реализации продукции и оказания услуг</t>
  </si>
  <si>
    <t>010</t>
  </si>
  <si>
    <t>Себестоимость реализованной продукции и оказанных услуг</t>
  </si>
  <si>
    <t>020</t>
  </si>
  <si>
    <t>Валовая прибыль (стр. 010 - стр. 020)</t>
  </si>
  <si>
    <t>030</t>
  </si>
  <si>
    <t>Доходы от финансирования</t>
  </si>
  <si>
    <t>040</t>
  </si>
  <si>
    <t>Прочие доходы</t>
  </si>
  <si>
    <t>050</t>
  </si>
  <si>
    <t>Расходы на реализацию продукции и оказание услуг</t>
  </si>
  <si>
    <t>060</t>
  </si>
  <si>
    <t>Административные расходы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</si>
  <si>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</si>
  <si>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</si>
  <si>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</si>
  <si>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</si>
  <si>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</si>
  <si>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долевого участия</t>
  </si>
  <si>
    <t>100</t>
  </si>
  <si>
    <t>Прибыль (убыток) за  период  от  продолжаемой деятельности (стр. 030+стр. 040+стр. 050-стр.060 – стр. 070 - стр.080 - стр. 090+/- стр. 100)</t>
  </si>
  <si>
    <t>110</t>
  </si>
  <si>
    <t>Прибыль (убыток) от прекращенной деятельности</t>
  </si>
  <si>
    <t>120</t>
  </si>
  <si>
    <t>Прибыль (убыток) до налогообложения  (стр.110+/-стр. 120)</t>
  </si>
  <si>
    <t>130</t>
  </si>
  <si>
    <t>Расходы по корпоративному подоходному налогу</t>
  </si>
  <si>
    <t>140</t>
  </si>
  <si>
    <t>Чистая прибыль (убыток) за период (стр. 130 - стр.140) до вычета доли меньшинства</t>
  </si>
  <si>
    <t>150</t>
  </si>
  <si>
    <t>Доля меньшинства</t>
  </si>
  <si>
    <t>160</t>
  </si>
  <si>
    <t>Итоговая прибыль (итоговый убыток) за период (стр. 150-стр. 160)</t>
  </si>
  <si>
    <t>200</t>
  </si>
  <si>
    <t>Прибыль/Убыток на акцию</t>
  </si>
  <si>
    <t>210</t>
  </si>
  <si>
    <t xml:space="preserve">Прочий совокупный доход </t>
  </si>
  <si>
    <t>220</t>
  </si>
  <si>
    <t>Доля предприятий по методу долевого участия</t>
  </si>
  <si>
    <t>230</t>
  </si>
  <si>
    <t>Общий совокупный доход</t>
  </si>
  <si>
    <t>240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</si>
  <si>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</si>
  <si>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</si>
  <si>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</si>
  <si>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</si>
  <si>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</si>
  <si>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Нераспределенная прибыль</t>
  </si>
  <si>
    <t>Всего</t>
  </si>
  <si>
    <t>1</t>
  </si>
  <si>
    <t>2</t>
  </si>
  <si>
    <t>3</t>
  </si>
  <si>
    <t>5</t>
  </si>
  <si>
    <t>6</t>
  </si>
  <si>
    <t>7</t>
  </si>
  <si>
    <t>8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</si>
  <si>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</si>
  <si>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</si>
  <si>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</si>
  <si>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</si>
  <si>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</si>
  <si>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</si>
  <si>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</si>
  <si>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</si>
  <si>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</si>
  <si>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</si>
  <si>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Прибыль/убыток за период</t>
  </si>
  <si>
    <t>Всего прибыль/убыток за период 
(стр. 040+/-стр. 050)</t>
  </si>
  <si>
    <t>Дивиденды</t>
  </si>
  <si>
    <t>Эмиссия акций</t>
  </si>
  <si>
    <t>Сальдо на 1 января предыдущего года</t>
  </si>
  <si>
    <t>Пересчитанное сальдо (стр.110+/-стр. 120)</t>
  </si>
  <si>
    <t>131</t>
  </si>
  <si>
    <t>132</t>
  </si>
  <si>
    <t>133</t>
  </si>
  <si>
    <t>Прибыль/убыток, признанная/ый непосредственно в самом капитале
(стр. 131+/-стр. 132+/- стр.133)</t>
  </si>
  <si>
    <t>Всего прибыль/убыток за период
(стр. 140+/-стр. 150)</t>
  </si>
  <si>
    <t>170</t>
  </si>
  <si>
    <t>180</t>
  </si>
  <si>
    <t>190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</si>
  <si>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</si>
  <si>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</si>
  <si>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</si>
  <si>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</si>
  <si>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</si>
  <si>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</si>
  <si>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</si>
  <si>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</si>
  <si>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</si>
  <si>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</si>
  <si>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</si>
  <si>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</si>
  <si>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</si>
  <si>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</si>
  <si>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</si>
  <si>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</si>
  <si>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</si>
  <si>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</si>
  <si>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</si>
  <si>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</si>
  <si>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</si>
  <si>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</si>
  <si>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</si>
  <si>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</si>
  <si>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</si>
  <si>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</si>
  <si>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</si>
  <si>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</si>
  <si>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</si>
  <si>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</si>
  <si>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</si>
  <si>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</si>
  <si>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</si>
  <si>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</si>
  <si>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</si>
  <si>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</si>
  <si>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</si>
  <si>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</si>
  <si>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</si>
  <si>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</si>
  <si>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</si>
  <si>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</si>
  <si>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</si>
  <si>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</si>
  <si>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</si>
  <si>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</si>
  <si>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</si>
  <si>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</si>
  <si>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</si>
  <si>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</si>
  <si>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</si>
  <si>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</si>
  <si>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</si>
  <si>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</si>
  <si>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</si>
  <si>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</si>
  <si>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</si>
  <si>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</si>
  <si>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</si>
  <si>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</si>
  <si>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</si>
  <si>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</si>
  <si>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</si>
  <si>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</si>
  <si>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83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</si>
  <si>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</si>
  <si>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</si>
  <si>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</si>
  <si>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</si>
  <si>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</si>
  <si>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</si>
  <si>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</si>
  <si>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 xml:space="preserve">РК, ВКО, Абайский район, Каскабулакский сельский округ, </t>
  </si>
  <si>
    <t xml:space="preserve">село Каскабулак, участок Максут, строение 1, </t>
  </si>
  <si>
    <t>БИН 060440009840</t>
  </si>
  <si>
    <t>выплата купона</t>
  </si>
  <si>
    <t xml:space="preserve">прочие </t>
  </si>
  <si>
    <t>по состоянию на 31 декабря 2020 года</t>
  </si>
  <si>
    <t xml:space="preserve">Юридический адрес, БИН </t>
  </si>
  <si>
    <t>12 месяцев 2020 г.</t>
  </si>
  <si>
    <t>Сальдо на 31 декабря отчетного года
(стр.030+стр. 060+стр. 070+стр. 080+стр. 090)</t>
  </si>
  <si>
    <t>Сальдо на 31 декабря предыдущего года (стр.130 + стр. 160-стр. 170+стр. 180-стр.
190)</t>
  </si>
  <si>
    <t>Балансовая стоимость акции,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</si>
</sst>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);\(#,##0\)"/>
  </numFmts>
  <fonts count="14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204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2" borderId="0" xfId="0" applyFill="1" applyAlignment="1">
      <alignment horizontal="left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right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0" fillId="2" borderId="0" xfId="0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left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/>
    </xf>
    <xf numFmtId="164" fontId="2" fillId="0" borderId="7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164" fontId="2" fillId="0" borderId="4" xfId="1" applyNumberFormat="1" applyFont="1" applyFill="1" applyBorder="1" applyAlignment="1">
      <alignment horizontal="right" vertical="center"/>
    </xf>
    <xf numFmtId="0" fontId="8" fillId="2" borderId="0" xfId="1" applyFill="1" applyAlignment="1">
      <alignment horizontal="left"/>
    </xf>
    <xf numFmtId="164" fontId="8" fillId="2" borderId="0" xfId="1" applyNumberFormat="1" applyFill="1" applyAlignment="1">
      <alignment horizontal="left"/>
    </xf>
    <xf numFmtId="3" fontId="2" fillId="2" borderId="0" xfId="1" applyNumberFormat="1" applyFont="1" applyFill="1" applyAlignment="1">
      <alignment horizontal="right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/>
    </xf>
    <xf numFmtId="0" fontId="3" fillId="0" borderId="4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top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indent="5"/>
    </xf>
    <xf numFmtId="0" fontId="2" fillId="0" borderId="5" xfId="1" applyNumberFormat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center" indent="5"/>
    </xf>
    <xf numFmtId="0" fontId="2" fillId="0" borderId="5" xfId="1" applyNumberFormat="1" applyFont="1" applyFill="1" applyBorder="1" applyAlignment="1">
      <alignment horizontal="left" vertical="center" wrapText="1" indent="5"/>
    </xf>
    <xf numFmtId="0" fontId="2" fillId="0" borderId="5" xfId="1" applyNumberFormat="1" applyFont="1" applyFill="1" applyBorder="1" applyAlignment="1">
      <alignment horizontal="left" vertical="top" wrapText="1" indent="5"/>
    </xf>
    <xf numFmtId="0" fontId="2" fillId="0" borderId="4" xfId="1" applyNumberFormat="1" applyFont="1" applyFill="1" applyBorder="1" applyAlignment="1">
      <alignment horizontal="center" vertical="top" wrapText="1"/>
    </xf>
    <xf numFmtId="165" fontId="3" fillId="0" borderId="21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left" vertical="top"/>
    </xf>
    <xf numFmtId="165" fontId="2" fillId="0" borderId="21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left" vertical="top" wrapText="1" indent="5"/>
    </xf>
    <xf numFmtId="0" fontId="3" fillId="0" borderId="4" xfId="1" applyNumberFormat="1" applyFont="1" applyFill="1" applyBorder="1" applyAlignment="1">
      <alignment horizontal="left" vertical="center" wrapText="1"/>
    </xf>
    <xf numFmtId="0" fontId="8" fillId="0" borderId="0" xfId="1" applyFill="1" applyAlignment="1">
      <alignment horizontal="left"/>
    </xf>
    <xf numFmtId="164" fontId="8" fillId="0" borderId="0" xfId="1" applyNumberFormat="1" applyFill="1" applyAlignment="1">
      <alignment horizontal="left"/>
    </xf>
    <xf numFmtId="3" fontId="2" fillId="0" borderId="0" xfId="1" applyNumberFormat="1" applyFont="1" applyFill="1" applyAlignment="1">
      <alignment horizontal="right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3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3" fontId="13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left"/>
    </xf>
    <xf numFmtId="9" fontId="10" fillId="2" borderId="0" xfId="0" applyNumberFormat="1" applyFont="1" applyFill="1"/>
    <xf numFmtId="9" fontId="10" fillId="2" borderId="0" xfId="0" applyNumberFormat="1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3" fillId="0" borderId="4" xfId="0" applyNumberFormat="1" applyFont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right" vertical="center"/>
    </xf>
    <xf numFmtId="164" fontId="3" fillId="2" borderId="19" xfId="0" applyNumberFormat="1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10" fillId="0" borderId="0" xfId="0" applyFont="1" applyAlignment="1">
      <alignment horizontal="left"/>
    </xf>
    <xf numFmtId="0" fontId="3" fillId="0" borderId="4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Alignment="1">
      <alignment horizontal="center" vertical="center"/>
    </xf>
    <xf numFmtId="0" fontId="4" fillId="2" borderId="0" xfId="1" applyNumberFormat="1" applyFont="1" applyFill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/>
    </xf>
    <xf numFmtId="0" fontId="2" fillId="2" borderId="1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topLeftCell="A3" workbookViewId="0">
      <selection activeCell="A51" sqref="A51"/>
    </sheetView>
  </sheetViews>
  <sheetFormatPr defaultRowHeight="13.8" x14ac:dyDescent="0.25"/>
  <cols>
    <col min="1" max="1" width="57" style="2" customWidth="1"/>
    <col min="2" max="2" width="7.88671875" style="2" customWidth="1"/>
    <col min="3" max="3" width="17.88671875" style="2" customWidth="1"/>
    <col min="4" max="4" width="15.5546875" style="2" customWidth="1"/>
    <col min="5" max="5" width="12.33203125" style="120" customWidth="1"/>
    <col min="6" max="212" width="9.109375" style="120" customWidth="1"/>
    <col min="213" max="229" width="2.5546875" style="120" customWidth="1"/>
    <col min="230" max="231" width="2.6640625" style="120" customWidth="1"/>
    <col min="232" max="232" width="3.5546875" style="120" customWidth="1"/>
    <col min="233" max="233" width="6.33203125" style="120" customWidth="1"/>
    <col min="234" max="234" width="7.88671875" style="120" customWidth="1"/>
    <col min="235" max="235" width="17.88671875" style="120" customWidth="1"/>
    <col min="236" max="236" width="17.5546875" style="120" customWidth="1"/>
    <col min="237" max="468" width="9.109375" style="120" customWidth="1"/>
    <col min="469" max="485" width="2.5546875" style="120" customWidth="1"/>
    <col min="486" max="487" width="2.6640625" style="120" customWidth="1"/>
    <col min="488" max="488" width="3.5546875" style="120" customWidth="1"/>
    <col min="489" max="489" width="6.33203125" style="120" customWidth="1"/>
    <col min="490" max="490" width="7.88671875" style="120" customWidth="1"/>
    <col min="491" max="491" width="17.88671875" style="120" customWidth="1"/>
    <col min="492" max="492" width="17.5546875" style="120" customWidth="1"/>
    <col min="493" max="724" width="9.109375" style="120" customWidth="1"/>
    <col min="725" max="741" width="2.5546875" style="120" customWidth="1"/>
    <col min="742" max="743" width="2.6640625" style="120" customWidth="1"/>
    <col min="744" max="744" width="3.5546875" style="120" customWidth="1"/>
    <col min="745" max="745" width="6.33203125" style="120" customWidth="1"/>
    <col min="746" max="746" width="7.88671875" style="120" customWidth="1"/>
    <col min="747" max="747" width="17.88671875" style="120" customWidth="1"/>
    <col min="748" max="748" width="17.5546875" style="120" customWidth="1"/>
    <col min="749" max="980" width="9.109375" style="120" customWidth="1"/>
    <col min="981" max="997" width="2.5546875" style="120" customWidth="1"/>
    <col min="998" max="999" width="2.6640625" style="120" customWidth="1"/>
    <col min="1000" max="1000" width="3.5546875" style="120" customWidth="1"/>
    <col min="1001" max="1001" width="6.33203125" style="120" customWidth="1"/>
    <col min="1002" max="1002" width="7.88671875" style="120" customWidth="1"/>
    <col min="1003" max="1003" width="17.88671875" style="120" customWidth="1"/>
    <col min="1004" max="1004" width="17.5546875" style="120" customWidth="1"/>
    <col min="1005" max="1236" width="9.109375" style="120" customWidth="1"/>
    <col min="1237" max="1253" width="2.5546875" style="120" customWidth="1"/>
    <col min="1254" max="1255" width="2.6640625" style="120" customWidth="1"/>
    <col min="1256" max="1256" width="3.5546875" style="120" customWidth="1"/>
    <col min="1257" max="1257" width="6.33203125" style="120" customWidth="1"/>
    <col min="1258" max="1258" width="7.88671875" style="120" customWidth="1"/>
    <col min="1259" max="1259" width="17.88671875" style="120" customWidth="1"/>
    <col min="1260" max="1260" width="17.5546875" style="120" customWidth="1"/>
    <col min="1261" max="1492" width="9.109375" style="120" customWidth="1"/>
    <col min="1493" max="1509" width="2.5546875" style="120" customWidth="1"/>
    <col min="1510" max="1511" width="2.6640625" style="120" customWidth="1"/>
    <col min="1512" max="1512" width="3.5546875" style="120" customWidth="1"/>
    <col min="1513" max="1513" width="6.33203125" style="120" customWidth="1"/>
    <col min="1514" max="1514" width="7.88671875" style="120" customWidth="1"/>
    <col min="1515" max="1515" width="17.88671875" style="120" customWidth="1"/>
    <col min="1516" max="1516" width="17.5546875" style="120" customWidth="1"/>
    <col min="1517" max="1748" width="9.109375" style="120" customWidth="1"/>
    <col min="1749" max="1765" width="2.5546875" style="120" customWidth="1"/>
    <col min="1766" max="1767" width="2.6640625" style="120" customWidth="1"/>
    <col min="1768" max="1768" width="3.5546875" style="120" customWidth="1"/>
    <col min="1769" max="1769" width="6.33203125" style="120" customWidth="1"/>
    <col min="1770" max="1770" width="7.88671875" style="120" customWidth="1"/>
    <col min="1771" max="1771" width="17.88671875" style="120" customWidth="1"/>
    <col min="1772" max="1772" width="17.5546875" style="120" customWidth="1"/>
    <col min="1773" max="2004" width="9.109375" style="120" customWidth="1"/>
    <col min="2005" max="2021" width="2.5546875" style="120" customWidth="1"/>
    <col min="2022" max="2023" width="2.6640625" style="120" customWidth="1"/>
    <col min="2024" max="2024" width="3.5546875" style="120" customWidth="1"/>
    <col min="2025" max="2025" width="6.33203125" style="120" customWidth="1"/>
    <col min="2026" max="2026" width="7.88671875" style="120" customWidth="1"/>
    <col min="2027" max="2027" width="17.88671875" style="120" customWidth="1"/>
    <col min="2028" max="2028" width="17.5546875" style="120" customWidth="1"/>
    <col min="2029" max="2260" width="9.109375" style="120" customWidth="1"/>
    <col min="2261" max="2277" width="2.5546875" style="120" customWidth="1"/>
    <col min="2278" max="2279" width="2.6640625" style="120" customWidth="1"/>
    <col min="2280" max="2280" width="3.5546875" style="120" customWidth="1"/>
    <col min="2281" max="2281" width="6.33203125" style="120" customWidth="1"/>
    <col min="2282" max="2282" width="7.88671875" style="120" customWidth="1"/>
    <col min="2283" max="2283" width="17.88671875" style="120" customWidth="1"/>
    <col min="2284" max="2284" width="17.5546875" style="120" customWidth="1"/>
    <col min="2285" max="2516" width="9.109375" style="120" customWidth="1"/>
    <col min="2517" max="2533" width="2.5546875" style="120" customWidth="1"/>
    <col min="2534" max="2535" width="2.6640625" style="120" customWidth="1"/>
    <col min="2536" max="2536" width="3.5546875" style="120" customWidth="1"/>
    <col min="2537" max="2537" width="6.33203125" style="120" customWidth="1"/>
    <col min="2538" max="2538" width="7.88671875" style="120" customWidth="1"/>
    <col min="2539" max="2539" width="17.88671875" style="120" customWidth="1"/>
    <col min="2540" max="2540" width="17.5546875" style="120" customWidth="1"/>
    <col min="2541" max="2772" width="9.109375" style="120" customWidth="1"/>
    <col min="2773" max="2789" width="2.5546875" style="120" customWidth="1"/>
    <col min="2790" max="2791" width="2.6640625" style="120" customWidth="1"/>
    <col min="2792" max="2792" width="3.5546875" style="120" customWidth="1"/>
    <col min="2793" max="2793" width="6.33203125" style="120" customWidth="1"/>
    <col min="2794" max="2794" width="7.88671875" style="120" customWidth="1"/>
    <col min="2795" max="2795" width="17.88671875" style="120" customWidth="1"/>
    <col min="2796" max="2796" width="17.5546875" style="120" customWidth="1"/>
    <col min="2797" max="3028" width="9.109375" style="120" customWidth="1"/>
    <col min="3029" max="3045" width="2.5546875" style="120" customWidth="1"/>
    <col min="3046" max="3047" width="2.6640625" style="120" customWidth="1"/>
    <col min="3048" max="3048" width="3.5546875" style="120" customWidth="1"/>
    <col min="3049" max="3049" width="6.33203125" style="120" customWidth="1"/>
    <col min="3050" max="3050" width="7.88671875" style="120" customWidth="1"/>
    <col min="3051" max="3051" width="17.88671875" style="120" customWidth="1"/>
    <col min="3052" max="3052" width="17.5546875" style="120" customWidth="1"/>
    <col min="3053" max="3284" width="9.109375" style="120" customWidth="1"/>
    <col min="3285" max="3301" width="2.5546875" style="120" customWidth="1"/>
    <col min="3302" max="3303" width="2.6640625" style="120" customWidth="1"/>
    <col min="3304" max="3304" width="3.5546875" style="120" customWidth="1"/>
    <col min="3305" max="3305" width="6.33203125" style="120" customWidth="1"/>
    <col min="3306" max="3306" width="7.88671875" style="120" customWidth="1"/>
    <col min="3307" max="3307" width="17.88671875" style="120" customWidth="1"/>
    <col min="3308" max="3308" width="17.5546875" style="120" customWidth="1"/>
    <col min="3309" max="3540" width="9.109375" style="120" customWidth="1"/>
    <col min="3541" max="3557" width="2.5546875" style="120" customWidth="1"/>
    <col min="3558" max="3559" width="2.6640625" style="120" customWidth="1"/>
    <col min="3560" max="3560" width="3.5546875" style="120" customWidth="1"/>
    <col min="3561" max="3561" width="6.33203125" style="120" customWidth="1"/>
    <col min="3562" max="3562" width="7.88671875" style="120" customWidth="1"/>
    <col min="3563" max="3563" width="17.88671875" style="120" customWidth="1"/>
    <col min="3564" max="3564" width="17.5546875" style="120" customWidth="1"/>
    <col min="3565" max="3796" width="9.109375" style="120" customWidth="1"/>
    <col min="3797" max="3813" width="2.5546875" style="120" customWidth="1"/>
    <col min="3814" max="3815" width="2.6640625" style="120" customWidth="1"/>
    <col min="3816" max="3816" width="3.5546875" style="120" customWidth="1"/>
    <col min="3817" max="3817" width="6.33203125" style="120" customWidth="1"/>
    <col min="3818" max="3818" width="7.88671875" style="120" customWidth="1"/>
    <col min="3819" max="3819" width="17.88671875" style="120" customWidth="1"/>
    <col min="3820" max="3820" width="17.5546875" style="120" customWidth="1"/>
    <col min="3821" max="4052" width="9.109375" style="120" customWidth="1"/>
    <col min="4053" max="4069" width="2.5546875" style="120" customWidth="1"/>
    <col min="4070" max="4071" width="2.6640625" style="120" customWidth="1"/>
    <col min="4072" max="4072" width="3.5546875" style="120" customWidth="1"/>
    <col min="4073" max="4073" width="6.33203125" style="120" customWidth="1"/>
    <col min="4074" max="4074" width="7.88671875" style="120" customWidth="1"/>
    <col min="4075" max="4075" width="17.88671875" style="120" customWidth="1"/>
    <col min="4076" max="4076" width="17.5546875" style="120" customWidth="1"/>
    <col min="4077" max="4308" width="9.109375" style="120" customWidth="1"/>
    <col min="4309" max="4325" width="2.5546875" style="120" customWidth="1"/>
    <col min="4326" max="4327" width="2.6640625" style="120" customWidth="1"/>
    <col min="4328" max="4328" width="3.5546875" style="120" customWidth="1"/>
    <col min="4329" max="4329" width="6.33203125" style="120" customWidth="1"/>
    <col min="4330" max="4330" width="7.88671875" style="120" customWidth="1"/>
    <col min="4331" max="4331" width="17.88671875" style="120" customWidth="1"/>
    <col min="4332" max="4332" width="17.5546875" style="120" customWidth="1"/>
    <col min="4333" max="4564" width="9.109375" style="120" customWidth="1"/>
    <col min="4565" max="4581" width="2.5546875" style="120" customWidth="1"/>
    <col min="4582" max="4583" width="2.6640625" style="120" customWidth="1"/>
    <col min="4584" max="4584" width="3.5546875" style="120" customWidth="1"/>
    <col min="4585" max="4585" width="6.33203125" style="120" customWidth="1"/>
    <col min="4586" max="4586" width="7.88671875" style="120" customWidth="1"/>
    <col min="4587" max="4587" width="17.88671875" style="120" customWidth="1"/>
    <col min="4588" max="4588" width="17.5546875" style="120" customWidth="1"/>
    <col min="4589" max="4820" width="9.109375" style="120" customWidth="1"/>
    <col min="4821" max="4837" width="2.5546875" style="120" customWidth="1"/>
    <col min="4838" max="4839" width="2.6640625" style="120" customWidth="1"/>
    <col min="4840" max="4840" width="3.5546875" style="120" customWidth="1"/>
    <col min="4841" max="4841" width="6.33203125" style="120" customWidth="1"/>
    <col min="4842" max="4842" width="7.88671875" style="120" customWidth="1"/>
    <col min="4843" max="4843" width="17.88671875" style="120" customWidth="1"/>
    <col min="4844" max="4844" width="17.5546875" style="120" customWidth="1"/>
    <col min="4845" max="5076" width="9.109375" style="120" customWidth="1"/>
    <col min="5077" max="5093" width="2.5546875" style="120" customWidth="1"/>
    <col min="5094" max="5095" width="2.6640625" style="120" customWidth="1"/>
    <col min="5096" max="5096" width="3.5546875" style="120" customWidth="1"/>
    <col min="5097" max="5097" width="6.33203125" style="120" customWidth="1"/>
    <col min="5098" max="5098" width="7.88671875" style="120" customWidth="1"/>
    <col min="5099" max="5099" width="17.88671875" style="120" customWidth="1"/>
    <col min="5100" max="5100" width="17.5546875" style="120" customWidth="1"/>
    <col min="5101" max="5332" width="9.109375" style="120" customWidth="1"/>
    <col min="5333" max="5349" width="2.5546875" style="120" customWidth="1"/>
    <col min="5350" max="5351" width="2.6640625" style="120" customWidth="1"/>
    <col min="5352" max="5352" width="3.5546875" style="120" customWidth="1"/>
    <col min="5353" max="5353" width="6.33203125" style="120" customWidth="1"/>
    <col min="5354" max="5354" width="7.88671875" style="120" customWidth="1"/>
    <col min="5355" max="5355" width="17.88671875" style="120" customWidth="1"/>
    <col min="5356" max="5356" width="17.5546875" style="120" customWidth="1"/>
    <col min="5357" max="5588" width="9.109375" style="120" customWidth="1"/>
    <col min="5589" max="5605" width="2.5546875" style="120" customWidth="1"/>
    <col min="5606" max="5607" width="2.6640625" style="120" customWidth="1"/>
    <col min="5608" max="5608" width="3.5546875" style="120" customWidth="1"/>
    <col min="5609" max="5609" width="6.33203125" style="120" customWidth="1"/>
    <col min="5610" max="5610" width="7.88671875" style="120" customWidth="1"/>
    <col min="5611" max="5611" width="17.88671875" style="120" customWidth="1"/>
    <col min="5612" max="5612" width="17.5546875" style="120" customWidth="1"/>
    <col min="5613" max="5844" width="9.109375" style="120" customWidth="1"/>
    <col min="5845" max="5861" width="2.5546875" style="120" customWidth="1"/>
    <col min="5862" max="5863" width="2.6640625" style="120" customWidth="1"/>
    <col min="5864" max="5864" width="3.5546875" style="120" customWidth="1"/>
    <col min="5865" max="5865" width="6.33203125" style="120" customWidth="1"/>
    <col min="5866" max="5866" width="7.88671875" style="120" customWidth="1"/>
    <col min="5867" max="5867" width="17.88671875" style="120" customWidth="1"/>
    <col min="5868" max="5868" width="17.5546875" style="120" customWidth="1"/>
    <col min="5869" max="6100" width="9.109375" style="120" customWidth="1"/>
    <col min="6101" max="6117" width="2.5546875" style="120" customWidth="1"/>
    <col min="6118" max="6119" width="2.6640625" style="120" customWidth="1"/>
    <col min="6120" max="6120" width="3.5546875" style="120" customWidth="1"/>
    <col min="6121" max="6121" width="6.33203125" style="120" customWidth="1"/>
    <col min="6122" max="6122" width="7.88671875" style="120" customWidth="1"/>
    <col min="6123" max="6123" width="17.88671875" style="120" customWidth="1"/>
    <col min="6124" max="6124" width="17.5546875" style="120" customWidth="1"/>
    <col min="6125" max="6356" width="9.109375" style="120" customWidth="1"/>
    <col min="6357" max="6373" width="2.5546875" style="120" customWidth="1"/>
    <col min="6374" max="6375" width="2.6640625" style="120" customWidth="1"/>
    <col min="6376" max="6376" width="3.5546875" style="120" customWidth="1"/>
    <col min="6377" max="6377" width="6.33203125" style="120" customWidth="1"/>
    <col min="6378" max="6378" width="7.88671875" style="120" customWidth="1"/>
    <col min="6379" max="6379" width="17.88671875" style="120" customWidth="1"/>
    <col min="6380" max="6380" width="17.5546875" style="120" customWidth="1"/>
    <col min="6381" max="6612" width="9.109375" style="120" customWidth="1"/>
    <col min="6613" max="6629" width="2.5546875" style="120" customWidth="1"/>
    <col min="6630" max="6631" width="2.6640625" style="120" customWidth="1"/>
    <col min="6632" max="6632" width="3.5546875" style="120" customWidth="1"/>
    <col min="6633" max="6633" width="6.33203125" style="120" customWidth="1"/>
    <col min="6634" max="6634" width="7.88671875" style="120" customWidth="1"/>
    <col min="6635" max="6635" width="17.88671875" style="120" customWidth="1"/>
    <col min="6636" max="6636" width="17.5546875" style="120" customWidth="1"/>
    <col min="6637" max="6868" width="9.109375" style="120" customWidth="1"/>
    <col min="6869" max="6885" width="2.5546875" style="120" customWidth="1"/>
    <col min="6886" max="6887" width="2.6640625" style="120" customWidth="1"/>
    <col min="6888" max="6888" width="3.5546875" style="120" customWidth="1"/>
    <col min="6889" max="6889" width="6.33203125" style="120" customWidth="1"/>
    <col min="6890" max="6890" width="7.88671875" style="120" customWidth="1"/>
    <col min="6891" max="6891" width="17.88671875" style="120" customWidth="1"/>
    <col min="6892" max="6892" width="17.5546875" style="120" customWidth="1"/>
    <col min="6893" max="7124" width="9.109375" style="120" customWidth="1"/>
    <col min="7125" max="7141" width="2.5546875" style="120" customWidth="1"/>
    <col min="7142" max="7143" width="2.6640625" style="120" customWidth="1"/>
    <col min="7144" max="7144" width="3.5546875" style="120" customWidth="1"/>
    <col min="7145" max="7145" width="6.33203125" style="120" customWidth="1"/>
    <col min="7146" max="7146" width="7.88671875" style="120" customWidth="1"/>
    <col min="7147" max="7147" width="17.88671875" style="120" customWidth="1"/>
    <col min="7148" max="7148" width="17.5546875" style="120" customWidth="1"/>
    <col min="7149" max="7380" width="9.109375" style="120" customWidth="1"/>
    <col min="7381" max="7397" width="2.5546875" style="120" customWidth="1"/>
    <col min="7398" max="7399" width="2.6640625" style="120" customWidth="1"/>
    <col min="7400" max="7400" width="3.5546875" style="120" customWidth="1"/>
    <col min="7401" max="7401" width="6.33203125" style="120" customWidth="1"/>
    <col min="7402" max="7402" width="7.88671875" style="120" customWidth="1"/>
    <col min="7403" max="7403" width="17.88671875" style="120" customWidth="1"/>
    <col min="7404" max="7404" width="17.5546875" style="120" customWidth="1"/>
    <col min="7405" max="7636" width="9.109375" style="120" customWidth="1"/>
    <col min="7637" max="7653" width="2.5546875" style="120" customWidth="1"/>
    <col min="7654" max="7655" width="2.6640625" style="120" customWidth="1"/>
    <col min="7656" max="7656" width="3.5546875" style="120" customWidth="1"/>
    <col min="7657" max="7657" width="6.33203125" style="120" customWidth="1"/>
    <col min="7658" max="7658" width="7.88671875" style="120" customWidth="1"/>
    <col min="7659" max="7659" width="17.88671875" style="120" customWidth="1"/>
    <col min="7660" max="7660" width="17.5546875" style="120" customWidth="1"/>
    <col min="7661" max="7892" width="9.109375" style="120" customWidth="1"/>
    <col min="7893" max="7909" width="2.5546875" style="120" customWidth="1"/>
    <col min="7910" max="7911" width="2.6640625" style="120" customWidth="1"/>
    <col min="7912" max="7912" width="3.5546875" style="120" customWidth="1"/>
    <col min="7913" max="7913" width="6.33203125" style="120" customWidth="1"/>
    <col min="7914" max="7914" width="7.88671875" style="120" customWidth="1"/>
    <col min="7915" max="7915" width="17.88671875" style="120" customWidth="1"/>
    <col min="7916" max="7916" width="17.5546875" style="120" customWidth="1"/>
    <col min="7917" max="8148" width="9.109375" style="120" customWidth="1"/>
    <col min="8149" max="8165" width="2.5546875" style="120" customWidth="1"/>
    <col min="8166" max="8167" width="2.6640625" style="120" customWidth="1"/>
    <col min="8168" max="8168" width="3.5546875" style="120" customWidth="1"/>
    <col min="8169" max="8169" width="6.33203125" style="120" customWidth="1"/>
    <col min="8170" max="8170" width="7.88671875" style="120" customWidth="1"/>
    <col min="8171" max="8171" width="17.88671875" style="120" customWidth="1"/>
    <col min="8172" max="8172" width="17.5546875" style="120" customWidth="1"/>
    <col min="8173" max="8404" width="9.109375" style="120" customWidth="1"/>
    <col min="8405" max="8421" width="2.5546875" style="120" customWidth="1"/>
    <col min="8422" max="8423" width="2.6640625" style="120" customWidth="1"/>
    <col min="8424" max="8424" width="3.5546875" style="120" customWidth="1"/>
    <col min="8425" max="8425" width="6.33203125" style="120" customWidth="1"/>
    <col min="8426" max="8426" width="7.88671875" style="120" customWidth="1"/>
    <col min="8427" max="8427" width="17.88671875" style="120" customWidth="1"/>
    <col min="8428" max="8428" width="17.5546875" style="120" customWidth="1"/>
    <col min="8429" max="8660" width="9.109375" style="120" customWidth="1"/>
    <col min="8661" max="8677" width="2.5546875" style="120" customWidth="1"/>
    <col min="8678" max="8679" width="2.6640625" style="120" customWidth="1"/>
    <col min="8680" max="8680" width="3.5546875" style="120" customWidth="1"/>
    <col min="8681" max="8681" width="6.33203125" style="120" customWidth="1"/>
    <col min="8682" max="8682" width="7.88671875" style="120" customWidth="1"/>
    <col min="8683" max="8683" width="17.88671875" style="120" customWidth="1"/>
    <col min="8684" max="8684" width="17.5546875" style="120" customWidth="1"/>
    <col min="8685" max="8916" width="9.109375" style="120" customWidth="1"/>
    <col min="8917" max="8933" width="2.5546875" style="120" customWidth="1"/>
    <col min="8934" max="8935" width="2.6640625" style="120" customWidth="1"/>
    <col min="8936" max="8936" width="3.5546875" style="120" customWidth="1"/>
    <col min="8937" max="8937" width="6.33203125" style="120" customWidth="1"/>
    <col min="8938" max="8938" width="7.88671875" style="120" customWidth="1"/>
    <col min="8939" max="8939" width="17.88671875" style="120" customWidth="1"/>
    <col min="8940" max="8940" width="17.5546875" style="120" customWidth="1"/>
    <col min="8941" max="9172" width="9.109375" style="120" customWidth="1"/>
    <col min="9173" max="9189" width="2.5546875" style="120" customWidth="1"/>
    <col min="9190" max="9191" width="2.6640625" style="120" customWidth="1"/>
    <col min="9192" max="9192" width="3.5546875" style="120" customWidth="1"/>
    <col min="9193" max="9193" width="6.33203125" style="120" customWidth="1"/>
    <col min="9194" max="9194" width="7.88671875" style="120" customWidth="1"/>
    <col min="9195" max="9195" width="17.88671875" style="120" customWidth="1"/>
    <col min="9196" max="9196" width="17.5546875" style="120" customWidth="1"/>
    <col min="9197" max="9428" width="9.109375" style="120" customWidth="1"/>
    <col min="9429" max="9445" width="2.5546875" style="120" customWidth="1"/>
    <col min="9446" max="9447" width="2.6640625" style="120" customWidth="1"/>
    <col min="9448" max="9448" width="3.5546875" style="120" customWidth="1"/>
    <col min="9449" max="9449" width="6.33203125" style="120" customWidth="1"/>
    <col min="9450" max="9450" width="7.88671875" style="120" customWidth="1"/>
    <col min="9451" max="9451" width="17.88671875" style="120" customWidth="1"/>
    <col min="9452" max="9452" width="17.5546875" style="120" customWidth="1"/>
    <col min="9453" max="9684" width="9.109375" style="120" customWidth="1"/>
    <col min="9685" max="9701" width="2.5546875" style="120" customWidth="1"/>
    <col min="9702" max="9703" width="2.6640625" style="120" customWidth="1"/>
    <col min="9704" max="9704" width="3.5546875" style="120" customWidth="1"/>
    <col min="9705" max="9705" width="6.33203125" style="120" customWidth="1"/>
    <col min="9706" max="9706" width="7.88671875" style="120" customWidth="1"/>
    <col min="9707" max="9707" width="17.88671875" style="120" customWidth="1"/>
    <col min="9708" max="9708" width="17.5546875" style="120" customWidth="1"/>
    <col min="9709" max="9940" width="9.109375" style="120" customWidth="1"/>
    <col min="9941" max="9957" width="2.5546875" style="120" customWidth="1"/>
    <col min="9958" max="9959" width="2.6640625" style="120" customWidth="1"/>
    <col min="9960" max="9960" width="3.5546875" style="120" customWidth="1"/>
    <col min="9961" max="9961" width="6.33203125" style="120" customWidth="1"/>
    <col min="9962" max="9962" width="7.88671875" style="120" customWidth="1"/>
    <col min="9963" max="9963" width="17.88671875" style="120" customWidth="1"/>
    <col min="9964" max="9964" width="17.5546875" style="120" customWidth="1"/>
    <col min="9965" max="10196" width="9.109375" style="120" customWidth="1"/>
    <col min="10197" max="10213" width="2.5546875" style="120" customWidth="1"/>
    <col min="10214" max="10215" width="2.6640625" style="120" customWidth="1"/>
    <col min="10216" max="10216" width="3.5546875" style="120" customWidth="1"/>
    <col min="10217" max="10217" width="6.33203125" style="120" customWidth="1"/>
    <col min="10218" max="10218" width="7.88671875" style="120" customWidth="1"/>
    <col min="10219" max="10219" width="17.88671875" style="120" customWidth="1"/>
    <col min="10220" max="10220" width="17.5546875" style="120" customWidth="1"/>
    <col min="10221" max="10452" width="9.109375" style="120" customWidth="1"/>
    <col min="10453" max="10469" width="2.5546875" style="120" customWidth="1"/>
    <col min="10470" max="10471" width="2.6640625" style="120" customWidth="1"/>
    <col min="10472" max="10472" width="3.5546875" style="120" customWidth="1"/>
    <col min="10473" max="10473" width="6.33203125" style="120" customWidth="1"/>
    <col min="10474" max="10474" width="7.88671875" style="120" customWidth="1"/>
    <col min="10475" max="10475" width="17.88671875" style="120" customWidth="1"/>
    <col min="10476" max="10476" width="17.5546875" style="120" customWidth="1"/>
    <col min="10477" max="10708" width="9.109375" style="120" customWidth="1"/>
    <col min="10709" max="10725" width="2.5546875" style="120" customWidth="1"/>
    <col min="10726" max="10727" width="2.6640625" style="120" customWidth="1"/>
    <col min="10728" max="10728" width="3.5546875" style="120" customWidth="1"/>
    <col min="10729" max="10729" width="6.33203125" style="120" customWidth="1"/>
    <col min="10730" max="10730" width="7.88671875" style="120" customWidth="1"/>
    <col min="10731" max="10731" width="17.88671875" style="120" customWidth="1"/>
    <col min="10732" max="10732" width="17.5546875" style="120" customWidth="1"/>
    <col min="10733" max="10964" width="9.109375" style="120" customWidth="1"/>
    <col min="10965" max="10981" width="2.5546875" style="120" customWidth="1"/>
    <col min="10982" max="10983" width="2.6640625" style="120" customWidth="1"/>
    <col min="10984" max="10984" width="3.5546875" style="120" customWidth="1"/>
    <col min="10985" max="10985" width="6.33203125" style="120" customWidth="1"/>
    <col min="10986" max="10986" width="7.88671875" style="120" customWidth="1"/>
    <col min="10987" max="10987" width="17.88671875" style="120" customWidth="1"/>
    <col min="10988" max="10988" width="17.5546875" style="120" customWidth="1"/>
    <col min="10989" max="11220" width="9.109375" style="120" customWidth="1"/>
    <col min="11221" max="11237" width="2.5546875" style="120" customWidth="1"/>
    <col min="11238" max="11239" width="2.6640625" style="120" customWidth="1"/>
    <col min="11240" max="11240" width="3.5546875" style="120" customWidth="1"/>
    <col min="11241" max="11241" width="6.33203125" style="120" customWidth="1"/>
    <col min="11242" max="11242" width="7.88671875" style="120" customWidth="1"/>
    <col min="11243" max="11243" width="17.88671875" style="120" customWidth="1"/>
    <col min="11244" max="11244" width="17.5546875" style="120" customWidth="1"/>
    <col min="11245" max="11476" width="9.109375" style="120" customWidth="1"/>
    <col min="11477" max="11493" width="2.5546875" style="120" customWidth="1"/>
    <col min="11494" max="11495" width="2.6640625" style="120" customWidth="1"/>
    <col min="11496" max="11496" width="3.5546875" style="120" customWidth="1"/>
    <col min="11497" max="11497" width="6.33203125" style="120" customWidth="1"/>
    <col min="11498" max="11498" width="7.88671875" style="120" customWidth="1"/>
    <col min="11499" max="11499" width="17.88671875" style="120" customWidth="1"/>
    <col min="11500" max="11500" width="17.5546875" style="120" customWidth="1"/>
    <col min="11501" max="11732" width="9.109375" style="120" customWidth="1"/>
    <col min="11733" max="11749" width="2.5546875" style="120" customWidth="1"/>
    <col min="11750" max="11751" width="2.6640625" style="120" customWidth="1"/>
    <col min="11752" max="11752" width="3.5546875" style="120" customWidth="1"/>
    <col min="11753" max="11753" width="6.33203125" style="120" customWidth="1"/>
    <col min="11754" max="11754" width="7.88671875" style="120" customWidth="1"/>
    <col min="11755" max="11755" width="17.88671875" style="120" customWidth="1"/>
    <col min="11756" max="11756" width="17.5546875" style="120" customWidth="1"/>
    <col min="11757" max="11988" width="9.109375" style="120" customWidth="1"/>
    <col min="11989" max="12005" width="2.5546875" style="120" customWidth="1"/>
    <col min="12006" max="12007" width="2.6640625" style="120" customWidth="1"/>
    <col min="12008" max="12008" width="3.5546875" style="120" customWidth="1"/>
    <col min="12009" max="12009" width="6.33203125" style="120" customWidth="1"/>
    <col min="12010" max="12010" width="7.88671875" style="120" customWidth="1"/>
    <col min="12011" max="12011" width="17.88671875" style="120" customWidth="1"/>
    <col min="12012" max="12012" width="17.5546875" style="120" customWidth="1"/>
    <col min="12013" max="12244" width="9.109375" style="120" customWidth="1"/>
    <col min="12245" max="12261" width="2.5546875" style="120" customWidth="1"/>
    <col min="12262" max="12263" width="2.6640625" style="120" customWidth="1"/>
    <col min="12264" max="12264" width="3.5546875" style="120" customWidth="1"/>
    <col min="12265" max="12265" width="6.33203125" style="120" customWidth="1"/>
    <col min="12266" max="12266" width="7.88671875" style="120" customWidth="1"/>
    <col min="12267" max="12267" width="17.88671875" style="120" customWidth="1"/>
    <col min="12268" max="12268" width="17.5546875" style="120" customWidth="1"/>
    <col min="12269" max="12500" width="9.109375" style="120" customWidth="1"/>
    <col min="12501" max="12517" width="2.5546875" style="120" customWidth="1"/>
    <col min="12518" max="12519" width="2.6640625" style="120" customWidth="1"/>
    <col min="12520" max="12520" width="3.5546875" style="120" customWidth="1"/>
    <col min="12521" max="12521" width="6.33203125" style="120" customWidth="1"/>
    <col min="12522" max="12522" width="7.88671875" style="120" customWidth="1"/>
    <col min="12523" max="12523" width="17.88671875" style="120" customWidth="1"/>
    <col min="12524" max="12524" width="17.5546875" style="120" customWidth="1"/>
    <col min="12525" max="12756" width="9.109375" style="120" customWidth="1"/>
    <col min="12757" max="12773" width="2.5546875" style="120" customWidth="1"/>
    <col min="12774" max="12775" width="2.6640625" style="120" customWidth="1"/>
    <col min="12776" max="12776" width="3.5546875" style="120" customWidth="1"/>
    <col min="12777" max="12777" width="6.33203125" style="120" customWidth="1"/>
    <col min="12778" max="12778" width="7.88671875" style="120" customWidth="1"/>
    <col min="12779" max="12779" width="17.88671875" style="120" customWidth="1"/>
    <col min="12780" max="12780" width="17.5546875" style="120" customWidth="1"/>
    <col min="12781" max="13012" width="9.109375" style="120" customWidth="1"/>
    <col min="13013" max="13029" width="2.5546875" style="120" customWidth="1"/>
    <col min="13030" max="13031" width="2.6640625" style="120" customWidth="1"/>
    <col min="13032" max="13032" width="3.5546875" style="120" customWidth="1"/>
    <col min="13033" max="13033" width="6.33203125" style="120" customWidth="1"/>
    <col min="13034" max="13034" width="7.88671875" style="120" customWidth="1"/>
    <col min="13035" max="13035" width="17.88671875" style="120" customWidth="1"/>
    <col min="13036" max="13036" width="17.5546875" style="120" customWidth="1"/>
    <col min="13037" max="13268" width="9.109375" style="120" customWidth="1"/>
    <col min="13269" max="13285" width="2.5546875" style="120" customWidth="1"/>
    <col min="13286" max="13287" width="2.6640625" style="120" customWidth="1"/>
    <col min="13288" max="13288" width="3.5546875" style="120" customWidth="1"/>
    <col min="13289" max="13289" width="6.33203125" style="120" customWidth="1"/>
    <col min="13290" max="13290" width="7.88671875" style="120" customWidth="1"/>
    <col min="13291" max="13291" width="17.88671875" style="120" customWidth="1"/>
    <col min="13292" max="13292" width="17.5546875" style="120" customWidth="1"/>
    <col min="13293" max="13524" width="9.109375" style="120" customWidth="1"/>
    <col min="13525" max="13541" width="2.5546875" style="120" customWidth="1"/>
    <col min="13542" max="13543" width="2.6640625" style="120" customWidth="1"/>
    <col min="13544" max="13544" width="3.5546875" style="120" customWidth="1"/>
    <col min="13545" max="13545" width="6.33203125" style="120" customWidth="1"/>
    <col min="13546" max="13546" width="7.88671875" style="120" customWidth="1"/>
    <col min="13547" max="13547" width="17.88671875" style="120" customWidth="1"/>
    <col min="13548" max="13548" width="17.5546875" style="120" customWidth="1"/>
    <col min="13549" max="13780" width="9.109375" style="120" customWidth="1"/>
    <col min="13781" max="13797" width="2.5546875" style="120" customWidth="1"/>
    <col min="13798" max="13799" width="2.6640625" style="120" customWidth="1"/>
    <col min="13800" max="13800" width="3.5546875" style="120" customWidth="1"/>
    <col min="13801" max="13801" width="6.33203125" style="120" customWidth="1"/>
    <col min="13802" max="13802" width="7.88671875" style="120" customWidth="1"/>
    <col min="13803" max="13803" width="17.88671875" style="120" customWidth="1"/>
    <col min="13804" max="13804" width="17.5546875" style="120" customWidth="1"/>
    <col min="13805" max="14036" width="9.109375" style="120" customWidth="1"/>
    <col min="14037" max="14053" width="2.5546875" style="120" customWidth="1"/>
    <col min="14054" max="14055" width="2.6640625" style="120" customWidth="1"/>
    <col min="14056" max="14056" width="3.5546875" style="120" customWidth="1"/>
    <col min="14057" max="14057" width="6.33203125" style="120" customWidth="1"/>
    <col min="14058" max="14058" width="7.88671875" style="120" customWidth="1"/>
    <col min="14059" max="14059" width="17.88671875" style="120" customWidth="1"/>
    <col min="14060" max="14060" width="17.5546875" style="120" customWidth="1"/>
    <col min="14061" max="14292" width="9.109375" style="120" customWidth="1"/>
    <col min="14293" max="14309" width="2.5546875" style="120" customWidth="1"/>
    <col min="14310" max="14311" width="2.6640625" style="120" customWidth="1"/>
    <col min="14312" max="14312" width="3.5546875" style="120" customWidth="1"/>
    <col min="14313" max="14313" width="6.33203125" style="120" customWidth="1"/>
    <col min="14314" max="14314" width="7.88671875" style="120" customWidth="1"/>
    <col min="14315" max="14315" width="17.88671875" style="120" customWidth="1"/>
    <col min="14316" max="14316" width="17.5546875" style="120" customWidth="1"/>
    <col min="14317" max="14548" width="9.109375" style="120" customWidth="1"/>
    <col min="14549" max="14565" width="2.5546875" style="120" customWidth="1"/>
    <col min="14566" max="14567" width="2.6640625" style="120" customWidth="1"/>
    <col min="14568" max="14568" width="3.5546875" style="120" customWidth="1"/>
    <col min="14569" max="14569" width="6.33203125" style="120" customWidth="1"/>
    <col min="14570" max="14570" width="7.88671875" style="120" customWidth="1"/>
    <col min="14571" max="14571" width="17.88671875" style="120" customWidth="1"/>
    <col min="14572" max="14572" width="17.5546875" style="120" customWidth="1"/>
    <col min="14573" max="14804" width="9.109375" style="120" customWidth="1"/>
    <col min="14805" max="14821" width="2.5546875" style="120" customWidth="1"/>
    <col min="14822" max="14823" width="2.6640625" style="120" customWidth="1"/>
    <col min="14824" max="14824" width="3.5546875" style="120" customWidth="1"/>
    <col min="14825" max="14825" width="6.33203125" style="120" customWidth="1"/>
    <col min="14826" max="14826" width="7.88671875" style="120" customWidth="1"/>
    <col min="14827" max="14827" width="17.88671875" style="120" customWidth="1"/>
    <col min="14828" max="14828" width="17.5546875" style="120" customWidth="1"/>
    <col min="14829" max="15060" width="9.109375" style="120" customWidth="1"/>
    <col min="15061" max="15077" width="2.5546875" style="120" customWidth="1"/>
    <col min="15078" max="15079" width="2.6640625" style="120" customWidth="1"/>
    <col min="15080" max="15080" width="3.5546875" style="120" customWidth="1"/>
    <col min="15081" max="15081" width="6.33203125" style="120" customWidth="1"/>
    <col min="15082" max="15082" width="7.88671875" style="120" customWidth="1"/>
    <col min="15083" max="15083" width="17.88671875" style="120" customWidth="1"/>
    <col min="15084" max="15084" width="17.5546875" style="120" customWidth="1"/>
    <col min="15085" max="15316" width="9.109375" style="120" customWidth="1"/>
    <col min="15317" max="15333" width="2.5546875" style="120" customWidth="1"/>
    <col min="15334" max="15335" width="2.6640625" style="120" customWidth="1"/>
    <col min="15336" max="15336" width="3.5546875" style="120" customWidth="1"/>
    <col min="15337" max="15337" width="6.33203125" style="120" customWidth="1"/>
    <col min="15338" max="15338" width="7.88671875" style="120" customWidth="1"/>
    <col min="15339" max="15339" width="17.88671875" style="120" customWidth="1"/>
    <col min="15340" max="15340" width="17.5546875" style="120" customWidth="1"/>
    <col min="15341" max="15572" width="9.109375" style="120" customWidth="1"/>
    <col min="15573" max="15589" width="2.5546875" style="120" customWidth="1"/>
    <col min="15590" max="15591" width="2.6640625" style="120" customWidth="1"/>
    <col min="15592" max="15592" width="3.5546875" style="120" customWidth="1"/>
    <col min="15593" max="15593" width="6.33203125" style="120" customWidth="1"/>
    <col min="15594" max="15594" width="7.88671875" style="120" customWidth="1"/>
    <col min="15595" max="15595" width="17.88671875" style="120" customWidth="1"/>
    <col min="15596" max="15596" width="17.5546875" style="120" customWidth="1"/>
    <col min="15597" max="15828" width="9.109375" style="120" customWidth="1"/>
    <col min="15829" max="15845" width="2.5546875" style="120" customWidth="1"/>
    <col min="15846" max="15847" width="2.6640625" style="120" customWidth="1"/>
    <col min="15848" max="15848" width="3.5546875" style="120" customWidth="1"/>
    <col min="15849" max="15849" width="6.33203125" style="120" customWidth="1"/>
    <col min="15850" max="15850" width="7.88671875" style="120" customWidth="1"/>
    <col min="15851" max="15851" width="17.88671875" style="120" customWidth="1"/>
    <col min="15852" max="15852" width="17.5546875" style="120" customWidth="1"/>
    <col min="15853" max="16084" width="9.109375" style="120" customWidth="1"/>
    <col min="16085" max="16101" width="2.5546875" style="120" customWidth="1"/>
    <col min="16102" max="16103" width="2.6640625" style="120" customWidth="1"/>
    <col min="16104" max="16104" width="3.5546875" style="120" customWidth="1"/>
    <col min="16105" max="16105" width="6.33203125" style="120" customWidth="1"/>
    <col min="16106" max="16106" width="7.88671875" style="120" customWidth="1"/>
    <col min="16107" max="16107" width="17.88671875" style="120" customWidth="1"/>
    <col min="16108" max="16108" width="17.5546875" style="120" customWidth="1"/>
    <col min="16109" max="16340" width="9.109375" style="120" customWidth="1"/>
    <col min="16341" max="16384" width="8.88671875" style="120"/>
  </cols>
  <sheetData>
    <row r="1" spans="1:7" s="119" customFormat="1" ht="14.25" customHeight="1" x14ac:dyDescent="0.25">
      <c r="C1" s="152" t="s">
        <v>0</v>
      </c>
      <c r="D1" s="152"/>
    </row>
    <row r="2" spans="1:7" s="2" customFormat="1" ht="10.199999999999999" customHeight="1" x14ac:dyDescent="0.3">
      <c r="C2" s="152"/>
      <c r="D2" s="152"/>
    </row>
    <row r="3" spans="1:7" s="119" customFormat="1" ht="11.25" customHeight="1" x14ac:dyDescent="0.25">
      <c r="B3" s="153" t="s">
        <v>1</v>
      </c>
      <c r="C3" s="153"/>
      <c r="D3" s="153"/>
    </row>
    <row r="4" spans="1:7" ht="12" customHeight="1" x14ac:dyDescent="0.25">
      <c r="A4" s="3" t="s">
        <v>2</v>
      </c>
      <c r="B4" s="154"/>
      <c r="C4" s="154"/>
      <c r="D4" s="154"/>
    </row>
    <row r="5" spans="1:7" s="119" customFormat="1" ht="4.5" customHeight="1" x14ac:dyDescent="0.25">
      <c r="B5" s="121"/>
      <c r="C5" s="121"/>
      <c r="D5" s="121"/>
    </row>
    <row r="6" spans="1:7" ht="12" customHeight="1" x14ac:dyDescent="0.25">
      <c r="A6" s="3" t="s">
        <v>3</v>
      </c>
      <c r="B6" s="155" t="s">
        <v>4</v>
      </c>
      <c r="C6" s="155"/>
      <c r="D6" s="155"/>
    </row>
    <row r="7" spans="1:7" s="119" customFormat="1" ht="6" customHeight="1" x14ac:dyDescent="0.25"/>
    <row r="8" spans="1:7" ht="12" customHeight="1" x14ac:dyDescent="0.25">
      <c r="A8" s="3" t="s">
        <v>5</v>
      </c>
      <c r="B8" s="155">
        <v>246</v>
      </c>
      <c r="C8" s="155"/>
      <c r="D8" s="155"/>
    </row>
    <row r="9" spans="1:7" s="119" customFormat="1" ht="16.5" customHeight="1" x14ac:dyDescent="0.25">
      <c r="A9" s="156" t="s">
        <v>268</v>
      </c>
      <c r="B9" s="148" t="s">
        <v>262</v>
      </c>
      <c r="C9" s="149"/>
      <c r="D9" s="149"/>
      <c r="E9" s="122"/>
      <c r="F9" s="122"/>
      <c r="G9" s="122"/>
    </row>
    <row r="10" spans="1:7" ht="12" customHeight="1" x14ac:dyDescent="0.25">
      <c r="A10" s="156"/>
      <c r="B10" s="150" t="s">
        <v>263</v>
      </c>
      <c r="C10" s="150"/>
      <c r="D10" s="150"/>
      <c r="E10" s="122"/>
      <c r="F10" s="122"/>
      <c r="G10" s="122"/>
    </row>
    <row r="11" spans="1:7" ht="12" customHeight="1" x14ac:dyDescent="0.25">
      <c r="A11" s="156"/>
      <c r="B11" s="151" t="s">
        <v>264</v>
      </c>
      <c r="C11" s="151"/>
      <c r="D11" s="151"/>
      <c r="E11" s="124"/>
      <c r="F11" s="124"/>
      <c r="G11" s="124"/>
    </row>
    <row r="12" spans="1:7" s="125" customFormat="1" ht="4.5" customHeight="1" x14ac:dyDescent="0.3">
      <c r="B12" s="126"/>
      <c r="C12" s="126"/>
      <c r="D12" s="126"/>
      <c r="E12" s="126"/>
      <c r="F12" s="126"/>
      <c r="G12" s="126"/>
    </row>
    <row r="13" spans="1:7" s="119" customFormat="1" ht="17.25" customHeight="1" x14ac:dyDescent="0.25">
      <c r="A13" s="146" t="s">
        <v>7</v>
      </c>
      <c r="B13" s="146"/>
      <c r="C13" s="146"/>
    </row>
    <row r="14" spans="1:7" s="119" customFormat="1" ht="10.5" customHeight="1" x14ac:dyDescent="0.25">
      <c r="A14" s="147" t="s">
        <v>267</v>
      </c>
      <c r="B14" s="147"/>
      <c r="C14" s="147"/>
      <c r="D14" s="5" t="s">
        <v>8</v>
      </c>
    </row>
    <row r="15" spans="1:7" s="119" customFormat="1" ht="4.5" customHeight="1" x14ac:dyDescent="0.25"/>
    <row r="16" spans="1:7" s="119" customFormat="1" ht="23.25" customHeight="1" x14ac:dyDescent="0.25">
      <c r="A16" s="6" t="s">
        <v>9</v>
      </c>
      <c r="B16" s="7" t="s">
        <v>10</v>
      </c>
      <c r="C16" s="7" t="s">
        <v>11</v>
      </c>
      <c r="D16" s="8" t="s">
        <v>12</v>
      </c>
    </row>
    <row r="17" spans="1:5" s="119" customFormat="1" ht="12.75" customHeight="1" x14ac:dyDescent="0.25">
      <c r="A17" s="9" t="s">
        <v>13</v>
      </c>
      <c r="B17" s="10" t="s">
        <v>14</v>
      </c>
      <c r="C17" s="73">
        <f>SUM(C18:C24)</f>
        <v>1699571000</v>
      </c>
      <c r="D17" s="129">
        <f>SUM(D18:D24)</f>
        <v>617877</v>
      </c>
    </row>
    <row r="18" spans="1:5" s="119" customFormat="1" ht="12.75" customHeight="1" x14ac:dyDescent="0.25">
      <c r="A18" s="11" t="s">
        <v>15</v>
      </c>
      <c r="B18" s="12" t="s">
        <v>16</v>
      </c>
      <c r="C18" s="42">
        <f>12892000-2814000</f>
        <v>10078000</v>
      </c>
      <c r="D18" s="13">
        <v>6817</v>
      </c>
    </row>
    <row r="19" spans="1:5" s="119" customFormat="1" ht="12.75" customHeight="1" x14ac:dyDescent="0.25">
      <c r="A19" s="11" t="s">
        <v>17</v>
      </c>
      <c r="B19" s="12" t="s">
        <v>18</v>
      </c>
      <c r="C19" s="42"/>
      <c r="D19" s="13"/>
    </row>
    <row r="20" spans="1:5" s="119" customFormat="1" ht="12.75" customHeight="1" x14ac:dyDescent="0.25">
      <c r="A20" s="11" t="s">
        <v>20</v>
      </c>
      <c r="B20" s="12" t="s">
        <v>21</v>
      </c>
      <c r="C20" s="42">
        <v>8972000</v>
      </c>
      <c r="D20" s="13">
        <v>40068</v>
      </c>
    </row>
    <row r="21" spans="1:5" s="119" customFormat="1" ht="12.75" customHeight="1" x14ac:dyDescent="0.25">
      <c r="A21" s="11" t="s">
        <v>22</v>
      </c>
      <c r="B21" s="12" t="s">
        <v>23</v>
      </c>
      <c r="C21" s="42">
        <v>815667000</v>
      </c>
      <c r="D21" s="13">
        <v>519560</v>
      </c>
    </row>
    <row r="22" spans="1:5" s="119" customFormat="1" ht="12.75" customHeight="1" x14ac:dyDescent="0.25">
      <c r="A22" s="11" t="s">
        <v>24</v>
      </c>
      <c r="B22" s="12" t="s">
        <v>25</v>
      </c>
      <c r="C22" s="42">
        <v>876000</v>
      </c>
      <c r="D22" s="13"/>
    </row>
    <row r="23" spans="1:5" s="119" customFormat="1" ht="12.75" customHeight="1" x14ac:dyDescent="0.25">
      <c r="A23" s="14" t="s">
        <v>26</v>
      </c>
      <c r="B23" s="12" t="s">
        <v>27</v>
      </c>
      <c r="C23" s="42"/>
      <c r="D23" s="13"/>
    </row>
    <row r="24" spans="1:5" s="119" customFormat="1" ht="12.75" customHeight="1" x14ac:dyDescent="0.25">
      <c r="A24" s="14" t="s">
        <v>28</v>
      </c>
      <c r="B24" s="12" t="s">
        <v>29</v>
      </c>
      <c r="C24" s="42">
        <f>863978000</f>
        <v>863978000</v>
      </c>
      <c r="D24" s="13">
        <v>51432</v>
      </c>
    </row>
    <row r="25" spans="1:5" s="119" customFormat="1" ht="12.75" customHeight="1" x14ac:dyDescent="0.25">
      <c r="A25" s="9" t="s">
        <v>30</v>
      </c>
      <c r="B25" s="10" t="s">
        <v>31</v>
      </c>
      <c r="C25" s="44">
        <f>SUM(C26:C37)</f>
        <v>6635822000</v>
      </c>
      <c r="D25" s="129">
        <f>SUM(D26:D37)</f>
        <v>6440073</v>
      </c>
    </row>
    <row r="26" spans="1:5" s="119" customFormat="1" ht="12.75" customHeight="1" x14ac:dyDescent="0.25">
      <c r="A26" s="11" t="s">
        <v>32</v>
      </c>
      <c r="B26" s="12" t="s">
        <v>33</v>
      </c>
      <c r="C26" s="42" t="s">
        <v>19</v>
      </c>
      <c r="D26" s="13"/>
    </row>
    <row r="27" spans="1:5" s="119" customFormat="1" ht="12.75" customHeight="1" x14ac:dyDescent="0.25">
      <c r="A27" s="11" t="s">
        <v>34</v>
      </c>
      <c r="B27" s="12" t="s">
        <v>35</v>
      </c>
      <c r="C27" s="42"/>
      <c r="D27" s="13"/>
    </row>
    <row r="28" spans="1:5" s="119" customFormat="1" ht="12.75" customHeight="1" x14ac:dyDescent="0.25">
      <c r="A28" s="11" t="s">
        <v>36</v>
      </c>
      <c r="B28" s="12" t="s">
        <v>37</v>
      </c>
      <c r="C28" s="42" t="s">
        <v>19</v>
      </c>
      <c r="D28" s="13"/>
    </row>
    <row r="29" spans="1:5" s="119" customFormat="1" ht="12.75" customHeight="1" x14ac:dyDescent="0.25">
      <c r="A29" s="11" t="s">
        <v>38</v>
      </c>
      <c r="B29" s="12" t="s">
        <v>39</v>
      </c>
      <c r="C29" s="42" t="s">
        <v>19</v>
      </c>
      <c r="D29" s="13"/>
    </row>
    <row r="30" spans="1:5" s="119" customFormat="1" ht="12.75" customHeight="1" x14ac:dyDescent="0.25">
      <c r="A30" s="11" t="s">
        <v>40</v>
      </c>
      <c r="B30" s="12" t="s">
        <v>41</v>
      </c>
      <c r="C30" s="42" t="s">
        <v>19</v>
      </c>
      <c r="D30" s="13"/>
    </row>
    <row r="31" spans="1:5" s="119" customFormat="1" ht="12.75" customHeight="1" x14ac:dyDescent="0.25">
      <c r="A31" s="11" t="s">
        <v>42</v>
      </c>
      <c r="B31" s="12" t="s">
        <v>43</v>
      </c>
      <c r="C31" s="42">
        <v>4975952000</v>
      </c>
      <c r="D31" s="13">
        <v>4496781</v>
      </c>
      <c r="E31" s="127"/>
    </row>
    <row r="32" spans="1:5" s="119" customFormat="1" ht="12.75" customHeight="1" x14ac:dyDescent="0.25">
      <c r="A32" s="11" t="s">
        <v>44</v>
      </c>
      <c r="B32" s="12" t="s">
        <v>45</v>
      </c>
      <c r="C32" s="42" t="s">
        <v>19</v>
      </c>
      <c r="D32" s="13"/>
    </row>
    <row r="33" spans="1:4" s="119" customFormat="1" ht="12.75" customHeight="1" x14ac:dyDescent="0.25">
      <c r="A33" s="11" t="s">
        <v>46</v>
      </c>
      <c r="B33" s="12" t="s">
        <v>47</v>
      </c>
      <c r="C33" s="42">
        <v>1630636000</v>
      </c>
      <c r="D33" s="13">
        <v>1499956</v>
      </c>
    </row>
    <row r="34" spans="1:4" s="119" customFormat="1" ht="12.75" customHeight="1" x14ac:dyDescent="0.25">
      <c r="A34" s="11" t="s">
        <v>48</v>
      </c>
      <c r="B34" s="12" t="s">
        <v>49</v>
      </c>
      <c r="C34" s="42">
        <v>2641000</v>
      </c>
      <c r="D34" s="13"/>
    </row>
    <row r="35" spans="1:4" s="119" customFormat="1" ht="12.75" customHeight="1" x14ac:dyDescent="0.25">
      <c r="A35" s="15" t="s">
        <v>50</v>
      </c>
      <c r="B35" s="12" t="s">
        <v>51</v>
      </c>
      <c r="C35" s="42"/>
      <c r="D35" s="13"/>
    </row>
    <row r="36" spans="1:4" s="119" customFormat="1" ht="12.75" customHeight="1" x14ac:dyDescent="0.25">
      <c r="A36" s="11" t="s">
        <v>52</v>
      </c>
      <c r="B36" s="12" t="s">
        <v>53</v>
      </c>
      <c r="C36" s="42"/>
      <c r="D36" s="13"/>
    </row>
    <row r="37" spans="1:4" s="119" customFormat="1" ht="12.75" customHeight="1" x14ac:dyDescent="0.25">
      <c r="A37" s="11" t="s">
        <v>54</v>
      </c>
      <c r="B37" s="12" t="s">
        <v>55</v>
      </c>
      <c r="C37" s="42">
        <f>17232000+2814000+6547000</f>
        <v>26593000</v>
      </c>
      <c r="D37" s="13">
        <f>58622+2814+381900</f>
        <v>443336</v>
      </c>
    </row>
    <row r="38" spans="1:4" s="119" customFormat="1" ht="12.75" customHeight="1" x14ac:dyDescent="0.25">
      <c r="A38" s="16" t="s">
        <v>56</v>
      </c>
      <c r="B38" s="10" t="s">
        <v>57</v>
      </c>
      <c r="C38" s="44">
        <f>C17+C25</f>
        <v>8335393000</v>
      </c>
      <c r="D38" s="129">
        <f>D17+D25</f>
        <v>7057950</v>
      </c>
    </row>
    <row r="39" spans="1:4" s="119" customFormat="1" ht="12.75" customHeight="1" x14ac:dyDescent="0.25">
      <c r="A39" s="9" t="s">
        <v>58</v>
      </c>
      <c r="B39" s="10" t="s">
        <v>59</v>
      </c>
      <c r="C39" s="44">
        <f>C40+C47</f>
        <v>10515969000</v>
      </c>
      <c r="D39" s="129">
        <f>D40+D47</f>
        <v>9925043</v>
      </c>
    </row>
    <row r="40" spans="1:4" s="119" customFormat="1" ht="12.75" customHeight="1" x14ac:dyDescent="0.25">
      <c r="A40" s="9" t="s">
        <v>60</v>
      </c>
      <c r="B40" s="12" t="s">
        <v>61</v>
      </c>
      <c r="C40" s="44">
        <f>SUM(C41:C46)</f>
        <v>7373507000</v>
      </c>
      <c r="D40" s="129">
        <f>SUM(D41:D46)</f>
        <v>4504673</v>
      </c>
    </row>
    <row r="41" spans="1:4" s="119" customFormat="1" ht="12.75" customHeight="1" x14ac:dyDescent="0.25">
      <c r="A41" s="11" t="s">
        <v>62</v>
      </c>
      <c r="B41" s="12" t="s">
        <v>63</v>
      </c>
      <c r="C41" s="42">
        <f>5286569000</f>
        <v>5286569000</v>
      </c>
      <c r="D41" s="13">
        <v>3361146</v>
      </c>
    </row>
    <row r="42" spans="1:4" s="119" customFormat="1" ht="12.75" customHeight="1" x14ac:dyDescent="0.25">
      <c r="A42" s="11" t="s">
        <v>64</v>
      </c>
      <c r="B42" s="12" t="s">
        <v>65</v>
      </c>
      <c r="C42" s="42">
        <v>428928000</v>
      </c>
      <c r="D42" s="13">
        <v>430105</v>
      </c>
    </row>
    <row r="43" spans="1:4" ht="14.25" customHeight="1" x14ac:dyDescent="0.25">
      <c r="A43" s="18" t="s">
        <v>66</v>
      </c>
      <c r="B43" s="12" t="s">
        <v>67</v>
      </c>
      <c r="C43" s="42"/>
      <c r="D43" s="13"/>
    </row>
    <row r="44" spans="1:4" s="119" customFormat="1" ht="12.75" customHeight="1" x14ac:dyDescent="0.25">
      <c r="A44" s="11" t="s">
        <v>68</v>
      </c>
      <c r="B44" s="12" t="s">
        <v>69</v>
      </c>
      <c r="C44" s="42">
        <v>1370740000</v>
      </c>
      <c r="D44" s="13">
        <v>441798</v>
      </c>
    </row>
    <row r="45" spans="1:4" s="119" customFormat="1" ht="12.75" customHeight="1" x14ac:dyDescent="0.25">
      <c r="A45" s="19" t="s">
        <v>70</v>
      </c>
      <c r="B45" s="12" t="s">
        <v>71</v>
      </c>
      <c r="C45" s="42">
        <v>267065000</v>
      </c>
      <c r="D45" s="13"/>
    </row>
    <row r="46" spans="1:4" s="119" customFormat="1" ht="12.75" customHeight="1" x14ac:dyDescent="0.25">
      <c r="A46" s="11" t="s">
        <v>72</v>
      </c>
      <c r="B46" s="10" t="s">
        <v>73</v>
      </c>
      <c r="C46" s="42">
        <f>267065000+20205000-267065000</f>
        <v>20205000</v>
      </c>
      <c r="D46" s="66">
        <v>271624</v>
      </c>
    </row>
    <row r="47" spans="1:4" s="119" customFormat="1" ht="12.75" customHeight="1" x14ac:dyDescent="0.25">
      <c r="A47" s="9" t="s">
        <v>74</v>
      </c>
      <c r="B47" s="12" t="s">
        <v>75</v>
      </c>
      <c r="C47" s="44">
        <f>SUM(C48:C52)</f>
        <v>3142462000</v>
      </c>
      <c r="D47" s="129">
        <f>SUM(D48:D52)</f>
        <v>5420370</v>
      </c>
    </row>
    <row r="48" spans="1:4" s="119" customFormat="1" ht="12.75" customHeight="1" x14ac:dyDescent="0.25">
      <c r="A48" s="11" t="s">
        <v>76</v>
      </c>
      <c r="B48" s="12" t="s">
        <v>77</v>
      </c>
      <c r="C48" s="42">
        <f>3069739000</f>
        <v>3069739000</v>
      </c>
      <c r="D48" s="13">
        <v>5331903</v>
      </c>
    </row>
    <row r="49" spans="1:5" s="119" customFormat="1" ht="12.75" customHeight="1" x14ac:dyDescent="0.25">
      <c r="A49" s="11" t="s">
        <v>78</v>
      </c>
      <c r="B49" s="12" t="s">
        <v>79</v>
      </c>
      <c r="C49" s="42"/>
      <c r="D49" s="13"/>
    </row>
    <row r="50" spans="1:5" s="119" customFormat="1" ht="12.75" customHeight="1" x14ac:dyDescent="0.25">
      <c r="A50" s="11" t="s">
        <v>80</v>
      </c>
      <c r="B50" s="12" t="s">
        <v>81</v>
      </c>
      <c r="C50" s="42">
        <v>58876000</v>
      </c>
      <c r="D50" s="13"/>
    </row>
    <row r="51" spans="1:5" s="119" customFormat="1" ht="12.75" customHeight="1" x14ac:dyDescent="0.25">
      <c r="A51" s="19" t="s">
        <v>82</v>
      </c>
      <c r="B51" s="12" t="s">
        <v>83</v>
      </c>
      <c r="C51" s="42"/>
      <c r="D51" s="13"/>
    </row>
    <row r="52" spans="1:5" s="119" customFormat="1" ht="12.75" customHeight="1" x14ac:dyDescent="0.25">
      <c r="A52" s="11" t="s">
        <v>84</v>
      </c>
      <c r="B52" s="10" t="s">
        <v>85</v>
      </c>
      <c r="C52" s="42">
        <f>13847000</f>
        <v>13847000</v>
      </c>
      <c r="D52" s="13">
        <v>88467</v>
      </c>
    </row>
    <row r="53" spans="1:5" s="119" customFormat="1" ht="12.75" customHeight="1" x14ac:dyDescent="0.25">
      <c r="A53" s="9" t="s">
        <v>86</v>
      </c>
      <c r="B53" s="12" t="s">
        <v>87</v>
      </c>
      <c r="C53" s="44">
        <f>SUM(C54:C59)</f>
        <v>-2180576000</v>
      </c>
      <c r="D53" s="129">
        <f>SUM(D54:D59)</f>
        <v>-2867093</v>
      </c>
    </row>
    <row r="54" spans="1:5" s="119" customFormat="1" ht="12.75" customHeight="1" x14ac:dyDescent="0.25">
      <c r="A54" s="11" t="s">
        <v>88</v>
      </c>
      <c r="B54" s="12" t="s">
        <v>89</v>
      </c>
      <c r="C54" s="42">
        <v>500000000</v>
      </c>
      <c r="D54" s="13">
        <v>250364</v>
      </c>
    </row>
    <row r="55" spans="1:5" s="119" customFormat="1" ht="12.75" customHeight="1" x14ac:dyDescent="0.25">
      <c r="A55" s="11" t="s">
        <v>90</v>
      </c>
      <c r="B55" s="12" t="s">
        <v>91</v>
      </c>
      <c r="C55" s="42">
        <v>0</v>
      </c>
      <c r="D55" s="13"/>
    </row>
    <row r="56" spans="1:5" s="119" customFormat="1" ht="12.75" customHeight="1" x14ac:dyDescent="0.25">
      <c r="A56" s="11" t="s">
        <v>92</v>
      </c>
      <c r="B56" s="12" t="s">
        <v>93</v>
      </c>
      <c r="C56" s="42" t="s">
        <v>19</v>
      </c>
      <c r="D56" s="13"/>
    </row>
    <row r="57" spans="1:5" s="119" customFormat="1" ht="12.75" customHeight="1" x14ac:dyDescent="0.25">
      <c r="A57" s="11" t="s">
        <v>94</v>
      </c>
      <c r="B57" s="12" t="s">
        <v>95</v>
      </c>
      <c r="C57" s="42">
        <v>4676882000</v>
      </c>
      <c r="D57" s="13">
        <v>1610494</v>
      </c>
    </row>
    <row r="58" spans="1:5" s="119" customFormat="1" ht="12.75" customHeight="1" x14ac:dyDescent="0.25">
      <c r="A58" s="11" t="s">
        <v>96</v>
      </c>
      <c r="B58" s="12" t="s">
        <v>97</v>
      </c>
      <c r="C58" s="42"/>
      <c r="D58" s="13"/>
    </row>
    <row r="59" spans="1:5" s="119" customFormat="1" ht="12.75" customHeight="1" x14ac:dyDescent="0.25">
      <c r="A59" s="11" t="s">
        <v>98</v>
      </c>
      <c r="B59" s="12" t="s">
        <v>99</v>
      </c>
      <c r="C59" s="42">
        <v>-7357458000</v>
      </c>
      <c r="D59" s="74">
        <v>-4727951</v>
      </c>
      <c r="E59" s="128"/>
    </row>
    <row r="60" spans="1:5" s="119" customFormat="1" ht="12.75" customHeight="1" x14ac:dyDescent="0.25">
      <c r="A60" s="9" t="s">
        <v>100</v>
      </c>
      <c r="B60" s="10">
        <v>44</v>
      </c>
      <c r="C60" s="73">
        <f>C40+C47+C53</f>
        <v>8335393000</v>
      </c>
      <c r="D60" s="129">
        <f>D39+D53</f>
        <v>7057950</v>
      </c>
    </row>
    <row r="61" spans="1:5" s="75" customFormat="1" ht="12.75" customHeight="1" x14ac:dyDescent="0.3">
      <c r="A61" s="9" t="s">
        <v>272</v>
      </c>
      <c r="B61" s="10"/>
      <c r="C61" s="142">
        <v>-4677</v>
      </c>
      <c r="D61" s="142">
        <v>-11842</v>
      </c>
      <c r="E61" s="141"/>
    </row>
    <row r="62" spans="1:5" s="119" customFormat="1" ht="8.25" customHeight="1" x14ac:dyDescent="0.25"/>
    <row r="63" spans="1:5" s="119" customFormat="1" ht="6" customHeight="1" x14ac:dyDescent="0.25"/>
    <row r="64" spans="1:5" s="119" customFormat="1" ht="6" customHeight="1" x14ac:dyDescent="0.25"/>
    <row r="65" spans="1:4" s="119" customFormat="1" ht="12.75" customHeight="1" x14ac:dyDescent="0.25">
      <c r="A65" s="72" t="s">
        <v>101</v>
      </c>
      <c r="C65" s="21"/>
    </row>
    <row r="66" spans="1:4" s="119" customFormat="1" ht="18.75" customHeight="1" x14ac:dyDescent="0.25">
      <c r="A66" s="22" t="s">
        <v>102</v>
      </c>
      <c r="C66" s="23" t="s">
        <v>103</v>
      </c>
    </row>
    <row r="67" spans="1:4" s="119" customFormat="1" ht="19.5" customHeight="1" x14ac:dyDescent="0.25">
      <c r="A67" s="72" t="s">
        <v>104</v>
      </c>
      <c r="C67" s="21"/>
    </row>
    <row r="68" spans="1:4" s="119" customFormat="1" ht="9.75" customHeight="1" x14ac:dyDescent="0.25">
      <c r="A68" s="24" t="s">
        <v>105</v>
      </c>
      <c r="C68" s="23" t="s">
        <v>103</v>
      </c>
    </row>
    <row r="69" spans="1:4" x14ac:dyDescent="0.25">
      <c r="A69" s="3"/>
    </row>
    <row r="72" spans="1:4" x14ac:dyDescent="0.25">
      <c r="C72" s="25"/>
      <c r="D72" s="25"/>
    </row>
  </sheetData>
  <mergeCells count="10">
    <mergeCell ref="C1:D2"/>
    <mergeCell ref="B3:D4"/>
    <mergeCell ref="B6:D6"/>
    <mergeCell ref="B8:D8"/>
    <mergeCell ref="A9:A11"/>
    <mergeCell ref="A13:C13"/>
    <mergeCell ref="A14:C14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1" workbookViewId="0">
      <selection activeCell="A45" sqref="A45"/>
    </sheetView>
  </sheetViews>
  <sheetFormatPr defaultColWidth="9.109375" defaultRowHeight="13.8" x14ac:dyDescent="0.25"/>
  <cols>
    <col min="1" max="1" width="72.6640625" style="27" customWidth="1"/>
    <col min="2" max="2" width="7.88671875" style="27" customWidth="1"/>
    <col min="3" max="3" width="17.88671875" style="49" customWidth="1"/>
    <col min="4" max="4" width="17.5546875" style="27" customWidth="1"/>
    <col min="5" max="16384" width="9.109375" style="130"/>
  </cols>
  <sheetData>
    <row r="1" spans="1:4" x14ac:dyDescent="0.25">
      <c r="A1" s="121"/>
      <c r="B1" s="121"/>
      <c r="C1" s="159" t="s">
        <v>106</v>
      </c>
      <c r="D1" s="159"/>
    </row>
    <row r="2" spans="1:4" x14ac:dyDescent="0.25">
      <c r="C2" s="159"/>
      <c r="D2" s="159"/>
    </row>
    <row r="3" spans="1:4" ht="15" customHeight="1" x14ac:dyDescent="0.25">
      <c r="A3" s="28"/>
      <c r="B3" s="153" t="s">
        <v>1</v>
      </c>
      <c r="C3" s="153"/>
      <c r="D3" s="153"/>
    </row>
    <row r="4" spans="1:4" x14ac:dyDescent="0.25">
      <c r="A4" s="29" t="s">
        <v>2</v>
      </c>
      <c r="B4" s="154"/>
      <c r="C4" s="154"/>
      <c r="D4" s="154"/>
    </row>
    <row r="5" spans="1:4" ht="8.25" customHeight="1" x14ac:dyDescent="0.25">
      <c r="A5" s="121"/>
      <c r="B5" s="121"/>
      <c r="C5" s="121"/>
      <c r="D5" s="121"/>
    </row>
    <row r="6" spans="1:4" ht="12" customHeight="1" x14ac:dyDescent="0.25">
      <c r="A6" s="29" t="s">
        <v>3</v>
      </c>
      <c r="B6" s="155" t="s">
        <v>4</v>
      </c>
      <c r="C6" s="155"/>
      <c r="D6" s="155"/>
    </row>
    <row r="7" spans="1:4" ht="7.5" customHeight="1" x14ac:dyDescent="0.25">
      <c r="A7" s="121"/>
      <c r="B7" s="119"/>
      <c r="C7" s="119"/>
      <c r="D7" s="119"/>
    </row>
    <row r="8" spans="1:4" ht="12.75" customHeight="1" x14ac:dyDescent="0.25">
      <c r="A8" s="29" t="s">
        <v>5</v>
      </c>
      <c r="B8" s="155">
        <v>246</v>
      </c>
      <c r="C8" s="155"/>
      <c r="D8" s="155"/>
    </row>
    <row r="9" spans="1:4" ht="11.25" customHeight="1" x14ac:dyDescent="0.25">
      <c r="A9" s="160" t="s">
        <v>268</v>
      </c>
      <c r="B9" s="148" t="s">
        <v>262</v>
      </c>
      <c r="C9" s="149"/>
      <c r="D9" s="149"/>
    </row>
    <row r="10" spans="1:4" ht="13.5" customHeight="1" x14ac:dyDescent="0.25">
      <c r="A10" s="161"/>
      <c r="B10" s="150" t="s">
        <v>263</v>
      </c>
      <c r="C10" s="150"/>
      <c r="D10" s="150"/>
    </row>
    <row r="11" spans="1:4" ht="15" customHeight="1" x14ac:dyDescent="0.25">
      <c r="A11" s="161"/>
      <c r="B11" s="151" t="s">
        <v>264</v>
      </c>
      <c r="C11" s="151"/>
      <c r="D11" s="151"/>
    </row>
    <row r="12" spans="1:4" x14ac:dyDescent="0.25">
      <c r="A12" s="161"/>
      <c r="B12" s="63"/>
      <c r="C12" s="63"/>
      <c r="D12" s="63"/>
    </row>
    <row r="13" spans="1:4" x14ac:dyDescent="0.25">
      <c r="A13" s="119"/>
      <c r="B13" s="115"/>
      <c r="C13" s="115"/>
      <c r="D13" s="115"/>
    </row>
    <row r="14" spans="1:4" x14ac:dyDescent="0.25">
      <c r="A14" s="131"/>
      <c r="B14" s="131"/>
      <c r="C14" s="132"/>
      <c r="D14" s="131"/>
    </row>
    <row r="15" spans="1:4" ht="15.6" x14ac:dyDescent="0.25">
      <c r="A15" s="157" t="s">
        <v>107</v>
      </c>
      <c r="B15" s="157"/>
      <c r="C15" s="157"/>
      <c r="D15" s="157"/>
    </row>
    <row r="16" spans="1:4" x14ac:dyDescent="0.25">
      <c r="A16" s="158" t="s">
        <v>269</v>
      </c>
      <c r="B16" s="158"/>
      <c r="C16" s="158"/>
      <c r="D16" s="158"/>
    </row>
    <row r="17" spans="1:6" x14ac:dyDescent="0.25">
      <c r="A17" s="121"/>
      <c r="B17" s="121"/>
      <c r="C17" s="133"/>
      <c r="D17" s="33" t="s">
        <v>8</v>
      </c>
    </row>
    <row r="18" spans="1:6" ht="24" x14ac:dyDescent="0.25">
      <c r="A18" s="34" t="s">
        <v>9</v>
      </c>
      <c r="B18" s="35" t="s">
        <v>10</v>
      </c>
      <c r="C18" s="36" t="s">
        <v>108</v>
      </c>
      <c r="D18" s="37" t="s">
        <v>109</v>
      </c>
    </row>
    <row r="19" spans="1:6" x14ac:dyDescent="0.25">
      <c r="A19" s="38" t="s">
        <v>110</v>
      </c>
      <c r="B19" s="117" t="s">
        <v>111</v>
      </c>
      <c r="C19" s="13">
        <v>1887614</v>
      </c>
      <c r="D19" s="13"/>
      <c r="F19" s="134"/>
    </row>
    <row r="20" spans="1:6" x14ac:dyDescent="0.25">
      <c r="A20" s="39" t="s">
        <v>112</v>
      </c>
      <c r="B20" s="117" t="s">
        <v>113</v>
      </c>
      <c r="C20" s="13">
        <v>-2227783</v>
      </c>
      <c r="D20" s="13"/>
      <c r="F20" s="134"/>
    </row>
    <row r="21" spans="1:6" ht="27" customHeight="1" x14ac:dyDescent="0.25">
      <c r="A21" s="40" t="s">
        <v>114</v>
      </c>
      <c r="B21" s="118" t="s">
        <v>115</v>
      </c>
      <c r="C21" s="17">
        <f>C19+C20</f>
        <v>-340169</v>
      </c>
      <c r="D21" s="17">
        <f>D19+D20</f>
        <v>0</v>
      </c>
      <c r="F21" s="135"/>
    </row>
    <row r="22" spans="1:6" x14ac:dyDescent="0.25">
      <c r="A22" s="41" t="s">
        <v>116</v>
      </c>
      <c r="B22" s="117" t="s">
        <v>117</v>
      </c>
      <c r="C22" s="13">
        <v>1027</v>
      </c>
      <c r="D22" s="13"/>
    </row>
    <row r="23" spans="1:6" x14ac:dyDescent="0.25">
      <c r="A23" s="41" t="s">
        <v>118</v>
      </c>
      <c r="B23" s="117" t="s">
        <v>119</v>
      </c>
      <c r="C23" s="13">
        <v>782</v>
      </c>
      <c r="D23" s="13">
        <v>240311</v>
      </c>
    </row>
    <row r="24" spans="1:6" x14ac:dyDescent="0.25">
      <c r="A24" s="41" t="s">
        <v>120</v>
      </c>
      <c r="B24" s="117" t="s">
        <v>121</v>
      </c>
      <c r="C24" s="13">
        <v>-157279</v>
      </c>
      <c r="D24" s="13"/>
    </row>
    <row r="25" spans="1:6" x14ac:dyDescent="0.25">
      <c r="A25" s="41" t="s">
        <v>122</v>
      </c>
      <c r="B25" s="117" t="s">
        <v>123</v>
      </c>
      <c r="C25" s="13">
        <v>-701918</v>
      </c>
      <c r="D25" s="13">
        <v>-577221</v>
      </c>
    </row>
    <row r="26" spans="1:6" x14ac:dyDescent="0.25">
      <c r="A26" s="41" t="s">
        <v>124</v>
      </c>
      <c r="B26" s="117" t="s">
        <v>125</v>
      </c>
      <c r="C26" s="13">
        <v>-962582</v>
      </c>
      <c r="D26" s="13">
        <v>-922962</v>
      </c>
    </row>
    <row r="27" spans="1:6" x14ac:dyDescent="0.25">
      <c r="A27" s="39" t="s">
        <v>126</v>
      </c>
      <c r="B27" s="117" t="s">
        <v>127</v>
      </c>
      <c r="C27" s="13">
        <f>-4894+(-515046)</f>
        <v>-519940</v>
      </c>
      <c r="D27" s="13">
        <v>-373223</v>
      </c>
    </row>
    <row r="28" spans="1:6" x14ac:dyDescent="0.25">
      <c r="A28" s="41" t="s">
        <v>128</v>
      </c>
      <c r="B28" s="117" t="s">
        <v>129</v>
      </c>
      <c r="C28" s="42" t="s">
        <v>19</v>
      </c>
      <c r="D28" s="13" t="s">
        <v>19</v>
      </c>
    </row>
    <row r="29" spans="1:6" ht="27" customHeight="1" x14ac:dyDescent="0.25">
      <c r="A29" s="43" t="s">
        <v>130</v>
      </c>
      <c r="B29" s="118" t="s">
        <v>131</v>
      </c>
      <c r="C29" s="17">
        <f>C24+C25+C26+C27+C21+C22+C23</f>
        <v>-2680079</v>
      </c>
      <c r="D29" s="17">
        <f>D24+D25+D26+D27+D21+D22+D23</f>
        <v>-1633095</v>
      </c>
    </row>
    <row r="30" spans="1:6" x14ac:dyDescent="0.25">
      <c r="A30" s="41" t="s">
        <v>132</v>
      </c>
      <c r="B30" s="117" t="s">
        <v>133</v>
      </c>
      <c r="C30" s="42" t="s">
        <v>19</v>
      </c>
      <c r="D30" s="13" t="s">
        <v>19</v>
      </c>
    </row>
    <row r="31" spans="1:6" x14ac:dyDescent="0.25">
      <c r="A31" s="40" t="s">
        <v>134</v>
      </c>
      <c r="B31" s="118" t="s">
        <v>135</v>
      </c>
      <c r="C31" s="17">
        <f>C29</f>
        <v>-2680079</v>
      </c>
      <c r="D31" s="17">
        <f>D29</f>
        <v>-1633095</v>
      </c>
    </row>
    <row r="32" spans="1:6" x14ac:dyDescent="0.25">
      <c r="A32" s="41" t="s">
        <v>136</v>
      </c>
      <c r="B32" s="117" t="s">
        <v>137</v>
      </c>
      <c r="C32" s="42" t="s">
        <v>19</v>
      </c>
      <c r="D32" s="13"/>
    </row>
    <row r="33" spans="1:4" ht="27" customHeight="1" x14ac:dyDescent="0.25">
      <c r="A33" s="43" t="s">
        <v>138</v>
      </c>
      <c r="B33" s="37" t="s">
        <v>139</v>
      </c>
      <c r="C33" s="17">
        <f>C31</f>
        <v>-2680079</v>
      </c>
      <c r="D33" s="17">
        <f>D31</f>
        <v>-1633095</v>
      </c>
    </row>
    <row r="34" spans="1:4" x14ac:dyDescent="0.25">
      <c r="A34" s="41" t="s">
        <v>140</v>
      </c>
      <c r="B34" s="117" t="s">
        <v>141</v>
      </c>
      <c r="C34" s="42" t="s">
        <v>19</v>
      </c>
      <c r="D34" s="13" t="s">
        <v>19</v>
      </c>
    </row>
    <row r="35" spans="1:4" ht="27" customHeight="1" x14ac:dyDescent="0.25">
      <c r="A35" s="43" t="s">
        <v>142</v>
      </c>
      <c r="B35" s="118" t="s">
        <v>143</v>
      </c>
      <c r="C35" s="17">
        <f>C33</f>
        <v>-2680079</v>
      </c>
      <c r="D35" s="17">
        <f>D33</f>
        <v>-1633095</v>
      </c>
    </row>
    <row r="36" spans="1:4" x14ac:dyDescent="0.25">
      <c r="A36" s="46" t="s">
        <v>144</v>
      </c>
      <c r="B36" s="117" t="s">
        <v>145</v>
      </c>
      <c r="C36" s="13">
        <v>-7077</v>
      </c>
      <c r="D36" s="13">
        <v>-6523</v>
      </c>
    </row>
    <row r="37" spans="1:4" x14ac:dyDescent="0.25">
      <c r="A37" s="38" t="s">
        <v>146</v>
      </c>
      <c r="B37" s="117" t="s">
        <v>147</v>
      </c>
      <c r="C37" s="42" t="s">
        <v>19</v>
      </c>
      <c r="D37" s="13" t="s">
        <v>19</v>
      </c>
    </row>
    <row r="38" spans="1:4" x14ac:dyDescent="0.25">
      <c r="A38" s="39" t="s">
        <v>148</v>
      </c>
      <c r="B38" s="117" t="s">
        <v>149</v>
      </c>
      <c r="C38" s="42" t="s">
        <v>19</v>
      </c>
      <c r="D38" s="13" t="s">
        <v>19</v>
      </c>
    </row>
    <row r="39" spans="1:4" x14ac:dyDescent="0.25">
      <c r="A39" s="40" t="s">
        <v>150</v>
      </c>
      <c r="B39" s="118" t="s">
        <v>151</v>
      </c>
      <c r="C39" s="17">
        <f>C35</f>
        <v>-2680079</v>
      </c>
      <c r="D39" s="17">
        <f>D35</f>
        <v>-1633095</v>
      </c>
    </row>
    <row r="40" spans="1:4" x14ac:dyDescent="0.25">
      <c r="A40" s="67"/>
      <c r="B40" s="68"/>
      <c r="C40" s="69"/>
      <c r="D40" s="70"/>
    </row>
    <row r="41" spans="1:4" x14ac:dyDescent="0.25">
      <c r="A41" s="67"/>
      <c r="B41" s="68"/>
      <c r="C41" s="69"/>
      <c r="D41" s="70"/>
    </row>
    <row r="42" spans="1:4" x14ac:dyDescent="0.25">
      <c r="A42" s="121"/>
      <c r="B42" s="121"/>
      <c r="C42" s="133"/>
      <c r="D42" s="121"/>
    </row>
    <row r="43" spans="1:4" x14ac:dyDescent="0.25">
      <c r="A43" s="72" t="s">
        <v>101</v>
      </c>
      <c r="B43" s="119"/>
      <c r="C43" s="21"/>
      <c r="D43" s="133"/>
    </row>
    <row r="44" spans="1:4" x14ac:dyDescent="0.25">
      <c r="A44" s="22" t="s">
        <v>102</v>
      </c>
      <c r="B44" s="119"/>
      <c r="C44" s="23" t="s">
        <v>103</v>
      </c>
      <c r="D44" s="133"/>
    </row>
    <row r="45" spans="1:4" x14ac:dyDescent="0.25">
      <c r="A45" s="72" t="s">
        <v>104</v>
      </c>
      <c r="B45" s="119"/>
      <c r="C45" s="21"/>
      <c r="D45" s="133"/>
    </row>
    <row r="46" spans="1:4" x14ac:dyDescent="0.25">
      <c r="A46" s="24" t="s">
        <v>105</v>
      </c>
      <c r="B46" s="119"/>
      <c r="C46" s="23" t="s">
        <v>103</v>
      </c>
      <c r="D46" s="133"/>
    </row>
    <row r="47" spans="1:4" x14ac:dyDescent="0.25">
      <c r="A47" s="121"/>
      <c r="B47" s="121"/>
      <c r="C47" s="136"/>
      <c r="D47" s="133"/>
    </row>
    <row r="48" spans="1:4" x14ac:dyDescent="0.25">
      <c r="C48" s="48"/>
      <c r="D48" s="49"/>
    </row>
  </sheetData>
  <mergeCells count="10">
    <mergeCell ref="A15:D15"/>
    <mergeCell ref="A16:D16"/>
    <mergeCell ref="C1:D2"/>
    <mergeCell ref="B3:D4"/>
    <mergeCell ref="B6:D6"/>
    <mergeCell ref="B8:D8"/>
    <mergeCell ref="B9:D9"/>
    <mergeCell ref="B10:D10"/>
    <mergeCell ref="B11:D11"/>
    <mergeCell ref="A9:A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3"/>
  <sheetViews>
    <sheetView topLeftCell="A34" workbookViewId="0">
      <selection activeCell="D34" sqref="D34"/>
    </sheetView>
  </sheetViews>
  <sheetFormatPr defaultColWidth="9.109375" defaultRowHeight="12" customHeight="1" x14ac:dyDescent="0.3"/>
  <cols>
    <col min="1" max="1" width="9.109375" style="26"/>
    <col min="2" max="2" width="53.6640625" style="27" customWidth="1"/>
    <col min="3" max="3" width="23.33203125" style="27" customWidth="1"/>
    <col min="4" max="4" width="17" style="48" customWidth="1"/>
    <col min="5" max="5" width="14.6640625" style="49" customWidth="1"/>
    <col min="6" max="6" width="15.44140625" style="26" customWidth="1"/>
    <col min="7" max="16384" width="9.109375" style="26"/>
  </cols>
  <sheetData>
    <row r="1" spans="2:5" ht="12" customHeight="1" x14ac:dyDescent="0.3">
      <c r="B1" s="4"/>
      <c r="C1" s="4"/>
      <c r="D1" s="159" t="s">
        <v>106</v>
      </c>
      <c r="E1" s="159"/>
    </row>
    <row r="2" spans="2:5" ht="12" customHeight="1" x14ac:dyDescent="0.3">
      <c r="D2" s="159"/>
      <c r="E2" s="159"/>
    </row>
    <row r="3" spans="2:5" ht="12" customHeight="1" x14ac:dyDescent="0.3">
      <c r="B3" s="4"/>
      <c r="C3" s="153" t="s">
        <v>1</v>
      </c>
      <c r="D3" s="153"/>
      <c r="E3" s="153"/>
    </row>
    <row r="4" spans="2:5" ht="12" customHeight="1" x14ac:dyDescent="0.3">
      <c r="B4" s="29" t="s">
        <v>2</v>
      </c>
      <c r="C4" s="154"/>
      <c r="D4" s="154"/>
      <c r="E4" s="154"/>
    </row>
    <row r="5" spans="2:5" ht="12" customHeight="1" x14ac:dyDescent="0.3">
      <c r="B5" s="4"/>
      <c r="C5" s="4"/>
      <c r="D5" s="4"/>
      <c r="E5" s="4"/>
    </row>
    <row r="6" spans="2:5" ht="12" customHeight="1" x14ac:dyDescent="0.3">
      <c r="B6" s="29" t="s">
        <v>3</v>
      </c>
      <c r="C6" s="155" t="s">
        <v>4</v>
      </c>
      <c r="D6" s="155"/>
      <c r="E6" s="155"/>
    </row>
    <row r="7" spans="2:5" ht="12" customHeight="1" x14ac:dyDescent="0.3">
      <c r="B7" s="4"/>
      <c r="C7" s="75"/>
      <c r="D7" s="75"/>
      <c r="E7" s="75"/>
    </row>
    <row r="8" spans="2:5" ht="12" customHeight="1" x14ac:dyDescent="0.3">
      <c r="B8" s="29" t="s">
        <v>5</v>
      </c>
      <c r="C8" s="155">
        <v>246</v>
      </c>
      <c r="D8" s="155"/>
      <c r="E8" s="155"/>
    </row>
    <row r="9" spans="2:5" ht="12" customHeight="1" x14ac:dyDescent="0.3">
      <c r="B9" s="4"/>
      <c r="C9" s="166" t="s">
        <v>262</v>
      </c>
      <c r="D9" s="167"/>
      <c r="E9" s="167"/>
    </row>
    <row r="10" spans="2:5" ht="12" customHeight="1" x14ac:dyDescent="0.3">
      <c r="B10" s="160" t="s">
        <v>6</v>
      </c>
      <c r="C10" s="168" t="s">
        <v>263</v>
      </c>
      <c r="D10" s="168"/>
      <c r="E10" s="168"/>
    </row>
    <row r="11" spans="2:5" ht="12" customHeight="1" x14ac:dyDescent="0.3">
      <c r="B11" s="160"/>
      <c r="C11" s="169" t="s">
        <v>264</v>
      </c>
      <c r="D11" s="169"/>
      <c r="E11" s="169"/>
    </row>
    <row r="12" spans="2:5" ht="12" customHeight="1" x14ac:dyDescent="0.3">
      <c r="B12" s="160"/>
      <c r="C12" s="63"/>
      <c r="D12" s="63"/>
      <c r="E12" s="63"/>
    </row>
    <row r="13" spans="2:5" ht="12" customHeight="1" x14ac:dyDescent="0.3">
      <c r="B13" s="31"/>
      <c r="C13" s="31"/>
      <c r="D13" s="64"/>
      <c r="E13" s="32"/>
    </row>
    <row r="14" spans="2:5" ht="18.75" customHeight="1" x14ac:dyDescent="0.3">
      <c r="B14" s="164" t="s">
        <v>195</v>
      </c>
      <c r="C14" s="164"/>
      <c r="D14" s="164"/>
      <c r="E14" s="164"/>
    </row>
    <row r="15" spans="2:5" ht="12" customHeight="1" x14ac:dyDescent="0.3">
      <c r="B15" s="163" t="s">
        <v>269</v>
      </c>
      <c r="C15" s="163"/>
      <c r="D15" s="163"/>
      <c r="E15" s="163"/>
    </row>
    <row r="16" spans="2:5" ht="12" customHeight="1" x14ac:dyDescent="0.3">
      <c r="B16" s="77"/>
      <c r="C16" s="77"/>
      <c r="D16" s="78"/>
      <c r="E16" s="79" t="s">
        <v>8</v>
      </c>
    </row>
    <row r="17" spans="2:6" ht="28.5" customHeight="1" x14ac:dyDescent="0.3">
      <c r="B17" s="80" t="s">
        <v>9</v>
      </c>
      <c r="C17" s="81" t="s">
        <v>10</v>
      </c>
      <c r="D17" s="82" t="s">
        <v>108</v>
      </c>
      <c r="E17" s="83" t="s">
        <v>109</v>
      </c>
    </row>
    <row r="18" spans="2:6" ht="12" customHeight="1" x14ac:dyDescent="0.3">
      <c r="B18" s="165" t="s">
        <v>196</v>
      </c>
      <c r="C18" s="165"/>
      <c r="D18" s="165"/>
      <c r="E18" s="165"/>
    </row>
    <row r="19" spans="2:6" ht="12" customHeight="1" x14ac:dyDescent="0.3">
      <c r="B19" s="84" t="s">
        <v>197</v>
      </c>
      <c r="C19" s="85" t="s">
        <v>33</v>
      </c>
      <c r="D19" s="17">
        <f>SUM(D20:D25)</f>
        <v>2825939</v>
      </c>
      <c r="E19" s="17">
        <f>SUM(E20:E25)</f>
        <v>0</v>
      </c>
    </row>
    <row r="20" spans="2:6" ht="12" customHeight="1" x14ac:dyDescent="0.3">
      <c r="B20" s="86" t="s">
        <v>198</v>
      </c>
      <c r="C20" s="87"/>
      <c r="D20" s="76" t="s">
        <v>19</v>
      </c>
      <c r="E20" s="76" t="s">
        <v>19</v>
      </c>
    </row>
    <row r="21" spans="2:6" ht="12" customHeight="1" x14ac:dyDescent="0.3">
      <c r="B21" s="88" t="s">
        <v>199</v>
      </c>
      <c r="C21" s="87" t="s">
        <v>35</v>
      </c>
      <c r="D21" s="13">
        <v>2801674</v>
      </c>
      <c r="E21" s="13"/>
    </row>
    <row r="22" spans="2:6" ht="12" customHeight="1" x14ac:dyDescent="0.3">
      <c r="B22" s="88" t="s">
        <v>200</v>
      </c>
      <c r="C22" s="87" t="s">
        <v>37</v>
      </c>
      <c r="D22" s="13"/>
      <c r="E22" s="13"/>
    </row>
    <row r="23" spans="2:6" ht="12" customHeight="1" x14ac:dyDescent="0.3">
      <c r="B23" s="88" t="s">
        <v>201</v>
      </c>
      <c r="C23" s="87" t="s">
        <v>39</v>
      </c>
      <c r="D23" s="13"/>
      <c r="E23" s="13"/>
    </row>
    <row r="24" spans="2:6" ht="12" customHeight="1" x14ac:dyDescent="0.3">
      <c r="B24" s="88" t="s">
        <v>202</v>
      </c>
      <c r="C24" s="87" t="s">
        <v>41</v>
      </c>
      <c r="D24" s="13"/>
      <c r="E24" s="13"/>
    </row>
    <row r="25" spans="2:6" ht="12" customHeight="1" x14ac:dyDescent="0.3">
      <c r="B25" s="88" t="s">
        <v>203</v>
      </c>
      <c r="C25" s="87" t="s">
        <v>43</v>
      </c>
      <c r="D25" s="13">
        <v>24265</v>
      </c>
      <c r="E25" s="13"/>
      <c r="F25" s="65"/>
    </row>
    <row r="26" spans="2:6" ht="12" customHeight="1" x14ac:dyDescent="0.3">
      <c r="B26" s="89" t="s">
        <v>204</v>
      </c>
      <c r="C26" s="85" t="s">
        <v>53</v>
      </c>
      <c r="D26" s="17">
        <f>SUM(D27:D34)</f>
        <v>3888750</v>
      </c>
      <c r="E26" s="17">
        <f>SUM(E27:E34)</f>
        <v>3542870</v>
      </c>
    </row>
    <row r="27" spans="2:6" ht="12" customHeight="1" x14ac:dyDescent="0.3">
      <c r="B27" s="86" t="s">
        <v>198</v>
      </c>
      <c r="C27" s="87"/>
      <c r="D27" s="76"/>
      <c r="E27" s="76"/>
    </row>
    <row r="28" spans="2:6" ht="12" customHeight="1" x14ac:dyDescent="0.3">
      <c r="B28" s="88" t="s">
        <v>205</v>
      </c>
      <c r="C28" s="87" t="s">
        <v>55</v>
      </c>
      <c r="D28" s="13">
        <v>1828713</v>
      </c>
      <c r="E28" s="13">
        <v>2004129</v>
      </c>
    </row>
    <row r="29" spans="2:6" ht="12" customHeight="1" x14ac:dyDescent="0.3">
      <c r="B29" s="88" t="s">
        <v>206</v>
      </c>
      <c r="C29" s="87" t="s">
        <v>57</v>
      </c>
      <c r="D29" s="13">
        <v>351894</v>
      </c>
      <c r="E29" s="13"/>
    </row>
    <row r="30" spans="2:6" ht="12" customHeight="1" x14ac:dyDescent="0.3">
      <c r="B30" s="88" t="s">
        <v>207</v>
      </c>
      <c r="C30" s="87" t="s">
        <v>59</v>
      </c>
      <c r="D30" s="13">
        <v>783841</v>
      </c>
      <c r="E30" s="13">
        <v>844666</v>
      </c>
    </row>
    <row r="31" spans="2:6" ht="12" customHeight="1" x14ac:dyDescent="0.3">
      <c r="B31" s="88" t="s">
        <v>208</v>
      </c>
      <c r="C31" s="87" t="s">
        <v>61</v>
      </c>
      <c r="D31" s="13">
        <v>256656</v>
      </c>
      <c r="E31" s="13">
        <v>249560</v>
      </c>
    </row>
    <row r="32" spans="2:6" ht="24.75" customHeight="1" x14ac:dyDescent="0.3">
      <c r="B32" s="88" t="s">
        <v>209</v>
      </c>
      <c r="C32" s="87" t="s">
        <v>63</v>
      </c>
      <c r="D32" s="13">
        <v>15</v>
      </c>
      <c r="E32" s="13"/>
    </row>
    <row r="33" spans="2:6" ht="12" customHeight="1" x14ac:dyDescent="0.3">
      <c r="B33" s="88" t="s">
        <v>210</v>
      </c>
      <c r="C33" s="87" t="s">
        <v>65</v>
      </c>
      <c r="D33" s="13">
        <f>579065</f>
        <v>579065</v>
      </c>
      <c r="E33" s="13">
        <v>434731</v>
      </c>
    </row>
    <row r="34" spans="2:6" ht="12" customHeight="1" x14ac:dyDescent="0.3">
      <c r="B34" s="88" t="s">
        <v>211</v>
      </c>
      <c r="C34" s="87" t="s">
        <v>67</v>
      </c>
      <c r="D34" s="13">
        <v>88566</v>
      </c>
      <c r="E34" s="13">
        <v>9784</v>
      </c>
    </row>
    <row r="35" spans="2:6" ht="27" customHeight="1" x14ac:dyDescent="0.3">
      <c r="B35" s="90" t="s">
        <v>212</v>
      </c>
      <c r="C35" s="85" t="s">
        <v>73</v>
      </c>
      <c r="D35" s="17">
        <f>D19-D26</f>
        <v>-1062811</v>
      </c>
      <c r="E35" s="17">
        <f>E19-E26</f>
        <v>-3542870</v>
      </c>
    </row>
    <row r="36" spans="2:6" ht="12" customHeight="1" x14ac:dyDescent="0.3">
      <c r="B36" s="162" t="s">
        <v>213</v>
      </c>
      <c r="C36" s="162"/>
      <c r="D36" s="162"/>
      <c r="E36" s="162"/>
    </row>
    <row r="37" spans="2:6" ht="12" customHeight="1" x14ac:dyDescent="0.3">
      <c r="B37" s="84" t="s">
        <v>197</v>
      </c>
      <c r="C37" s="85" t="s">
        <v>93</v>
      </c>
      <c r="D37" s="17">
        <f>SUM(D39:D45)</f>
        <v>414642</v>
      </c>
      <c r="E37" s="17">
        <f>SUM(E39:E45)</f>
        <v>1997993</v>
      </c>
    </row>
    <row r="38" spans="2:6" ht="12" customHeight="1" x14ac:dyDescent="0.3">
      <c r="B38" s="86" t="s">
        <v>198</v>
      </c>
      <c r="C38" s="87"/>
      <c r="D38" s="13"/>
      <c r="E38" s="13"/>
    </row>
    <row r="39" spans="2:6" ht="12" customHeight="1" x14ac:dyDescent="0.3">
      <c r="B39" s="88" t="s">
        <v>214</v>
      </c>
      <c r="C39" s="87" t="s">
        <v>95</v>
      </c>
      <c r="D39" s="13"/>
      <c r="E39" s="13"/>
    </row>
    <row r="40" spans="2:6" ht="21.75" customHeight="1" x14ac:dyDescent="0.3">
      <c r="B40" s="91" t="s">
        <v>215</v>
      </c>
      <c r="C40" s="87" t="s">
        <v>97</v>
      </c>
      <c r="D40" s="13"/>
      <c r="E40" s="13"/>
    </row>
    <row r="41" spans="2:6" ht="16.5" customHeight="1" x14ac:dyDescent="0.3">
      <c r="B41" s="91" t="s">
        <v>216</v>
      </c>
      <c r="C41" s="87" t="s">
        <v>99</v>
      </c>
      <c r="D41" s="13"/>
      <c r="E41" s="13"/>
    </row>
    <row r="42" spans="2:6" ht="15.75" customHeight="1" x14ac:dyDescent="0.3">
      <c r="B42" s="88" t="s">
        <v>217</v>
      </c>
      <c r="C42" s="87" t="s">
        <v>218</v>
      </c>
      <c r="D42" s="13"/>
      <c r="E42" s="13"/>
    </row>
    <row r="43" spans="2:6" ht="12" customHeight="1" x14ac:dyDescent="0.3">
      <c r="B43" s="92" t="s">
        <v>219</v>
      </c>
      <c r="C43" s="87" t="s">
        <v>220</v>
      </c>
      <c r="D43" s="13"/>
      <c r="E43" s="13"/>
    </row>
    <row r="44" spans="2:6" ht="12" customHeight="1" x14ac:dyDescent="0.3">
      <c r="B44" s="93" t="s">
        <v>221</v>
      </c>
      <c r="C44" s="94" t="s">
        <v>222</v>
      </c>
      <c r="D44" s="13"/>
      <c r="E44" s="13"/>
    </row>
    <row r="45" spans="2:6" ht="12" customHeight="1" x14ac:dyDescent="0.3">
      <c r="B45" s="88" t="s">
        <v>203</v>
      </c>
      <c r="C45" s="87" t="s">
        <v>223</v>
      </c>
      <c r="D45" s="13">
        <v>414642</v>
      </c>
      <c r="E45" s="13">
        <v>1997993</v>
      </c>
      <c r="F45" s="65"/>
    </row>
    <row r="46" spans="2:6" ht="12" customHeight="1" x14ac:dyDescent="0.3">
      <c r="B46" s="84" t="s">
        <v>204</v>
      </c>
      <c r="C46" s="85" t="s">
        <v>224</v>
      </c>
      <c r="D46" s="17">
        <f>SUM(D48:D54)</f>
        <v>816310</v>
      </c>
      <c r="E46" s="17">
        <f>SUM(E48:E54)</f>
        <v>415777</v>
      </c>
    </row>
    <row r="47" spans="2:6" ht="12" customHeight="1" x14ac:dyDescent="0.3">
      <c r="B47" s="96" t="s">
        <v>198</v>
      </c>
      <c r="C47" s="87"/>
      <c r="D47" s="76"/>
      <c r="E47" s="97"/>
    </row>
    <row r="48" spans="2:6" ht="12" customHeight="1" x14ac:dyDescent="0.3">
      <c r="B48" s="91" t="s">
        <v>225</v>
      </c>
      <c r="C48" s="87" t="s">
        <v>226</v>
      </c>
      <c r="D48" s="13">
        <v>685630</v>
      </c>
      <c r="E48" s="13">
        <v>398267</v>
      </c>
    </row>
    <row r="49" spans="2:5" ht="12" customHeight="1" x14ac:dyDescent="0.3">
      <c r="B49" s="88" t="s">
        <v>227</v>
      </c>
      <c r="C49" s="87" t="s">
        <v>228</v>
      </c>
      <c r="D49" s="13"/>
      <c r="E49" s="13"/>
    </row>
    <row r="50" spans="2:5" ht="12" customHeight="1" x14ac:dyDescent="0.3">
      <c r="B50" s="88" t="s">
        <v>229</v>
      </c>
      <c r="C50" s="87" t="s">
        <v>230</v>
      </c>
      <c r="D50" s="13">
        <v>130680</v>
      </c>
      <c r="E50" s="13">
        <v>14696</v>
      </c>
    </row>
    <row r="51" spans="2:5" ht="12" customHeight="1" x14ac:dyDescent="0.3">
      <c r="B51" s="88" t="s">
        <v>231</v>
      </c>
      <c r="C51" s="87" t="s">
        <v>232</v>
      </c>
      <c r="D51" s="13"/>
      <c r="E51" s="13"/>
    </row>
    <row r="52" spans="2:5" ht="22.5" customHeight="1" x14ac:dyDescent="0.3">
      <c r="B52" s="88" t="s">
        <v>233</v>
      </c>
      <c r="C52" s="87" t="s">
        <v>234</v>
      </c>
      <c r="D52" s="13"/>
      <c r="E52" s="13"/>
    </row>
    <row r="53" spans="2:5" ht="12" customHeight="1" x14ac:dyDescent="0.3">
      <c r="B53" s="98" t="s">
        <v>235</v>
      </c>
      <c r="C53" s="94" t="s">
        <v>236</v>
      </c>
      <c r="D53" s="13"/>
      <c r="E53" s="13"/>
    </row>
    <row r="54" spans="2:5" ht="12" customHeight="1" x14ac:dyDescent="0.3">
      <c r="B54" s="91" t="s">
        <v>211</v>
      </c>
      <c r="C54" s="87" t="s">
        <v>237</v>
      </c>
      <c r="D54" s="13"/>
      <c r="E54" s="13">
        <v>2814</v>
      </c>
    </row>
    <row r="55" spans="2:5" ht="27" customHeight="1" x14ac:dyDescent="0.3">
      <c r="B55" s="99" t="s">
        <v>238</v>
      </c>
      <c r="C55" s="85" t="s">
        <v>239</v>
      </c>
      <c r="D55" s="17">
        <f>D37-D46</f>
        <v>-401668</v>
      </c>
      <c r="E55" s="17">
        <f>E37-E46</f>
        <v>1582216</v>
      </c>
    </row>
    <row r="56" spans="2:5" ht="12" customHeight="1" x14ac:dyDescent="0.3">
      <c r="B56" s="100"/>
      <c r="C56" s="100"/>
      <c r="D56" s="101"/>
      <c r="E56" s="102" t="s">
        <v>8</v>
      </c>
    </row>
    <row r="57" spans="2:5" ht="12" customHeight="1" x14ac:dyDescent="0.3">
      <c r="B57" s="103" t="s">
        <v>9</v>
      </c>
      <c r="C57" s="104" t="s">
        <v>10</v>
      </c>
      <c r="D57" s="105" t="s">
        <v>11</v>
      </c>
      <c r="E57" s="106" t="s">
        <v>12</v>
      </c>
    </row>
    <row r="58" spans="2:5" ht="12" customHeight="1" x14ac:dyDescent="0.3">
      <c r="B58" s="162" t="s">
        <v>240</v>
      </c>
      <c r="C58" s="162"/>
      <c r="D58" s="162"/>
      <c r="E58" s="162"/>
    </row>
    <row r="59" spans="2:5" ht="12" customHeight="1" x14ac:dyDescent="0.3">
      <c r="B59" s="107" t="s">
        <v>197</v>
      </c>
      <c r="C59" s="85" t="s">
        <v>241</v>
      </c>
      <c r="D59" s="17">
        <f>SUM(D61:D64)</f>
        <v>7074928</v>
      </c>
      <c r="E59" s="17">
        <f>SUM(E61:E64)</f>
        <v>2114400</v>
      </c>
    </row>
    <row r="60" spans="2:5" ht="12" customHeight="1" x14ac:dyDescent="0.3">
      <c r="B60" s="96" t="s">
        <v>198</v>
      </c>
      <c r="C60" s="87"/>
      <c r="D60" s="13"/>
      <c r="E60" s="13"/>
    </row>
    <row r="61" spans="2:5" ht="12" customHeight="1" x14ac:dyDescent="0.3">
      <c r="B61" s="91" t="s">
        <v>242</v>
      </c>
      <c r="C61" s="87" t="s">
        <v>243</v>
      </c>
      <c r="D61" s="13">
        <v>3386646</v>
      </c>
      <c r="E61" s="13"/>
    </row>
    <row r="62" spans="2:5" ht="12" customHeight="1" x14ac:dyDescent="0.3">
      <c r="B62" s="91" t="s">
        <v>244</v>
      </c>
      <c r="C62" s="87" t="s">
        <v>245</v>
      </c>
      <c r="D62" s="13">
        <v>3688282</v>
      </c>
      <c r="E62" s="13">
        <v>2114400</v>
      </c>
    </row>
    <row r="63" spans="2:5" ht="12" customHeight="1" x14ac:dyDescent="0.3">
      <c r="B63" s="91" t="s">
        <v>246</v>
      </c>
      <c r="C63" s="87" t="s">
        <v>247</v>
      </c>
      <c r="D63" s="13"/>
      <c r="E63" s="13"/>
    </row>
    <row r="64" spans="2:5" ht="12" customHeight="1" x14ac:dyDescent="0.3">
      <c r="B64" s="91" t="s">
        <v>203</v>
      </c>
      <c r="C64" s="87" t="s">
        <v>248</v>
      </c>
      <c r="D64" s="13"/>
      <c r="E64" s="13"/>
    </row>
    <row r="65" spans="2:6" ht="12" customHeight="1" x14ac:dyDescent="0.3">
      <c r="B65" s="107" t="s">
        <v>204</v>
      </c>
      <c r="C65" s="85" t="s">
        <v>249</v>
      </c>
      <c r="D65" s="17">
        <f>SUM(D66:D70)</f>
        <v>5605563</v>
      </c>
      <c r="E65" s="17">
        <f>SUM(E66:E70)</f>
        <v>190969</v>
      </c>
    </row>
    <row r="66" spans="2:6" ht="12" customHeight="1" x14ac:dyDescent="0.3">
      <c r="B66" s="96" t="s">
        <v>198</v>
      </c>
      <c r="C66" s="87"/>
      <c r="D66" s="76" t="s">
        <v>19</v>
      </c>
      <c r="E66" s="97"/>
    </row>
    <row r="67" spans="2:6" ht="12" customHeight="1" x14ac:dyDescent="0.3">
      <c r="B67" s="88" t="s">
        <v>250</v>
      </c>
      <c r="C67" s="87" t="s">
        <v>251</v>
      </c>
      <c r="D67" s="13">
        <v>3448946</v>
      </c>
      <c r="E67" s="13">
        <v>162561</v>
      </c>
    </row>
    <row r="68" spans="2:6" ht="12" customHeight="1" x14ac:dyDescent="0.3">
      <c r="B68" s="88" t="s">
        <v>252</v>
      </c>
      <c r="C68" s="87" t="s">
        <v>253</v>
      </c>
      <c r="D68" s="13">
        <v>2112046</v>
      </c>
      <c r="E68" s="13"/>
    </row>
    <row r="69" spans="2:6" ht="12" customHeight="1" x14ac:dyDescent="0.3">
      <c r="B69" s="88" t="s">
        <v>265</v>
      </c>
      <c r="C69" s="87" t="s">
        <v>254</v>
      </c>
      <c r="D69" s="13"/>
      <c r="E69" s="13"/>
    </row>
    <row r="70" spans="2:6" ht="12" customHeight="1" x14ac:dyDescent="0.3">
      <c r="B70" s="88" t="s">
        <v>266</v>
      </c>
      <c r="C70" s="87" t="s">
        <v>255</v>
      </c>
      <c r="D70" s="13">
        <v>44571</v>
      </c>
      <c r="E70" s="13">
        <v>28408</v>
      </c>
    </row>
    <row r="71" spans="2:6" ht="27" customHeight="1" x14ac:dyDescent="0.3">
      <c r="B71" s="90" t="s">
        <v>256</v>
      </c>
      <c r="C71" s="85" t="s">
        <v>257</v>
      </c>
      <c r="D71" s="17">
        <f>D59-D65</f>
        <v>1469365</v>
      </c>
      <c r="E71" s="17">
        <f>E59-E65</f>
        <v>1923431</v>
      </c>
    </row>
    <row r="72" spans="2:6" ht="27" customHeight="1" x14ac:dyDescent="0.3">
      <c r="B72" s="90" t="s">
        <v>258</v>
      </c>
      <c r="C72" s="85" t="s">
        <v>129</v>
      </c>
      <c r="D72" s="17">
        <f>D35+D55+D71+D73</f>
        <v>3261</v>
      </c>
      <c r="E72" s="17">
        <f>E35+E55+E71+E73</f>
        <v>-45140</v>
      </c>
    </row>
    <row r="73" spans="2:6" ht="12" customHeight="1" x14ac:dyDescent="0.3">
      <c r="B73" s="108" t="s">
        <v>259</v>
      </c>
      <c r="C73" s="85"/>
      <c r="D73" s="13">
        <v>-1625</v>
      </c>
      <c r="E73" s="95">
        <v>-7917</v>
      </c>
    </row>
    <row r="74" spans="2:6" ht="12" customHeight="1" x14ac:dyDescent="0.3">
      <c r="B74" s="109" t="s">
        <v>260</v>
      </c>
      <c r="C74" s="87" t="s">
        <v>131</v>
      </c>
      <c r="D74" s="13">
        <v>6817</v>
      </c>
      <c r="E74" s="97">
        <v>51957</v>
      </c>
    </row>
    <row r="75" spans="2:6" ht="12" customHeight="1" x14ac:dyDescent="0.3">
      <c r="B75" s="109" t="s">
        <v>261</v>
      </c>
      <c r="C75" s="87" t="s">
        <v>133</v>
      </c>
      <c r="D75" s="13">
        <v>10078</v>
      </c>
      <c r="E75" s="97">
        <v>6817</v>
      </c>
      <c r="F75" s="47"/>
    </row>
    <row r="76" spans="2:6" ht="12" customHeight="1" x14ac:dyDescent="0.3">
      <c r="B76" s="112"/>
      <c r="C76" s="110"/>
      <c r="D76" s="113"/>
      <c r="E76" s="111"/>
      <c r="F76" s="47"/>
    </row>
    <row r="77" spans="2:6" ht="12" customHeight="1" x14ac:dyDescent="0.3">
      <c r="B77" s="112"/>
      <c r="C77" s="110"/>
      <c r="D77" s="113"/>
      <c r="E77" s="111"/>
      <c r="F77" s="47"/>
    </row>
    <row r="78" spans="2:6" ht="12" customHeight="1" x14ac:dyDescent="0.3">
      <c r="B78" s="72" t="s">
        <v>101</v>
      </c>
      <c r="C78" s="114"/>
      <c r="D78" s="21"/>
      <c r="E78" s="30"/>
    </row>
    <row r="79" spans="2:6" ht="12" customHeight="1" x14ac:dyDescent="0.3">
      <c r="B79" s="22" t="s">
        <v>102</v>
      </c>
      <c r="C79" s="1"/>
      <c r="D79" s="23" t="s">
        <v>103</v>
      </c>
      <c r="E79" s="30"/>
    </row>
    <row r="80" spans="2:6" ht="12" customHeight="1" x14ac:dyDescent="0.3">
      <c r="B80" s="22"/>
      <c r="C80" s="1"/>
      <c r="D80" s="23"/>
      <c r="E80" s="30"/>
    </row>
    <row r="81" spans="2:5" ht="12" customHeight="1" x14ac:dyDescent="0.3">
      <c r="B81" s="20" t="s">
        <v>104</v>
      </c>
      <c r="C81" s="1"/>
      <c r="D81" s="21"/>
      <c r="E81" s="30"/>
    </row>
    <row r="82" spans="2:5" ht="12" customHeight="1" x14ac:dyDescent="0.3">
      <c r="B82" s="24" t="s">
        <v>105</v>
      </c>
      <c r="C82" s="1"/>
      <c r="D82" s="23" t="s">
        <v>103</v>
      </c>
      <c r="E82" s="30"/>
    </row>
    <row r="83" spans="2:5" ht="12" customHeight="1" x14ac:dyDescent="0.3">
      <c r="B83" s="4"/>
      <c r="C83" s="4"/>
      <c r="D83" s="47"/>
      <c r="E83" s="30"/>
    </row>
  </sheetData>
  <mergeCells count="13">
    <mergeCell ref="D1:E2"/>
    <mergeCell ref="C3:E4"/>
    <mergeCell ref="C6:E6"/>
    <mergeCell ref="C8:E8"/>
    <mergeCell ref="B10:B12"/>
    <mergeCell ref="C9:E9"/>
    <mergeCell ref="C10:E10"/>
    <mergeCell ref="C11:E11"/>
    <mergeCell ref="B58:E58"/>
    <mergeCell ref="B15:E15"/>
    <mergeCell ref="B14:E14"/>
    <mergeCell ref="B18:E18"/>
    <mergeCell ref="B36:E36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opLeftCell="A7" workbookViewId="0">
      <selection activeCell="S32" sqref="S32"/>
    </sheetView>
  </sheetViews>
  <sheetFormatPr defaultColWidth="9.109375" defaultRowHeight="13.8" x14ac:dyDescent="0.25"/>
  <cols>
    <col min="1" max="12" width="2.5546875" style="27" customWidth="1"/>
    <col min="13" max="13" width="6.109375" style="27" customWidth="1"/>
    <col min="14" max="15" width="2.5546875" style="27" customWidth="1"/>
    <col min="16" max="16" width="3.5546875" style="27" customWidth="1"/>
    <col min="17" max="17" width="12.109375" style="49" customWidth="1"/>
    <col min="18" max="18" width="14.44140625" style="49" customWidth="1"/>
    <col min="19" max="19" width="17.33203125" style="49" customWidth="1"/>
    <col min="20" max="20" width="12.88671875" style="49" customWidth="1"/>
    <col min="21" max="21" width="8.88671875" style="49" customWidth="1"/>
    <col min="22" max="22" width="13.6640625" style="49" customWidth="1"/>
    <col min="23" max="23" width="9.109375" style="138"/>
    <col min="24" max="16384" width="9.109375" style="130"/>
  </cols>
  <sheetData>
    <row r="1" spans="1:22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33"/>
      <c r="R1" s="133"/>
      <c r="S1" s="137"/>
      <c r="T1" s="200" t="s">
        <v>106</v>
      </c>
      <c r="U1" s="200"/>
      <c r="V1" s="200"/>
    </row>
    <row r="2" spans="1:22" x14ac:dyDescent="0.25">
      <c r="T2" s="200"/>
      <c r="U2" s="200"/>
      <c r="V2" s="200"/>
    </row>
    <row r="3" spans="1:22" ht="9.75" customHeight="1" x14ac:dyDescent="0.25">
      <c r="A3" s="28"/>
      <c r="B3" s="28"/>
      <c r="C3" s="28"/>
      <c r="D3" s="28"/>
      <c r="E3" s="28"/>
      <c r="F3" s="28"/>
      <c r="G3" s="28"/>
      <c r="H3" s="201" t="s">
        <v>1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1:22" x14ac:dyDescent="0.25">
      <c r="A4" s="29" t="s">
        <v>2</v>
      </c>
      <c r="B4" s="28"/>
      <c r="C4" s="28"/>
      <c r="D4" s="28"/>
      <c r="E4" s="28"/>
      <c r="F4" s="28"/>
      <c r="G4" s="28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1:22" ht="5.2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33"/>
      <c r="R5" s="133"/>
      <c r="S5" s="137"/>
      <c r="T5" s="137"/>
      <c r="U5" s="137"/>
      <c r="V5" s="137"/>
    </row>
    <row r="6" spans="1:22" ht="13.5" customHeight="1" x14ac:dyDescent="0.25">
      <c r="A6" s="29" t="s">
        <v>3</v>
      </c>
      <c r="B6" s="28"/>
      <c r="C6" s="28"/>
      <c r="D6" s="28"/>
      <c r="E6" s="28"/>
      <c r="F6" s="28"/>
      <c r="G6" s="28"/>
      <c r="H6" s="202" t="s">
        <v>4</v>
      </c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</row>
    <row r="7" spans="1:22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33"/>
      <c r="R7" s="133"/>
      <c r="S7" s="137"/>
      <c r="T7" s="137"/>
      <c r="U7" s="137"/>
      <c r="V7" s="137"/>
    </row>
    <row r="8" spans="1:22" x14ac:dyDescent="0.25">
      <c r="A8" s="29" t="s">
        <v>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16"/>
      <c r="O8" s="116"/>
      <c r="P8" s="116"/>
      <c r="Q8" s="155">
        <v>246</v>
      </c>
      <c r="R8" s="155"/>
      <c r="S8" s="155"/>
      <c r="T8" s="203"/>
      <c r="U8" s="203"/>
      <c r="V8" s="203"/>
    </row>
    <row r="9" spans="1:22" s="138" customFormat="1" ht="4.5" customHeight="1" x14ac:dyDescent="0.25">
      <c r="A9" s="160" t="s">
        <v>268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50"/>
      <c r="R9" s="50"/>
      <c r="S9" s="50"/>
      <c r="T9" s="50"/>
      <c r="U9" s="50"/>
      <c r="V9" s="50"/>
    </row>
    <row r="10" spans="1:22" s="138" customFormat="1" ht="15" customHeight="1" x14ac:dyDescent="0.2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48" t="s">
        <v>262</v>
      </c>
      <c r="R10" s="149"/>
      <c r="S10" s="149"/>
      <c r="T10" s="50"/>
      <c r="U10" s="50"/>
      <c r="V10" s="50"/>
    </row>
    <row r="11" spans="1:22" s="138" customFormat="1" x14ac:dyDescent="0.2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50" t="s">
        <v>263</v>
      </c>
      <c r="R11" s="150"/>
      <c r="S11" s="150"/>
      <c r="T11" s="50"/>
      <c r="U11" s="50"/>
      <c r="V11" s="50"/>
    </row>
    <row r="12" spans="1:22" s="138" customFormat="1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51" t="s">
        <v>264</v>
      </c>
      <c r="R12" s="151"/>
      <c r="S12" s="151"/>
      <c r="T12" s="132"/>
      <c r="U12" s="132"/>
      <c r="V12" s="132"/>
    </row>
    <row r="13" spans="1:22" s="138" customFormat="1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23"/>
      <c r="R13" s="123"/>
      <c r="S13" s="123"/>
      <c r="T13" s="132"/>
      <c r="U13" s="132"/>
      <c r="V13" s="132"/>
    </row>
    <row r="14" spans="1:22" s="138" customFormat="1" ht="15.6" x14ac:dyDescent="0.25">
      <c r="A14" s="157" t="s">
        <v>152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37"/>
      <c r="U14" s="137"/>
      <c r="V14" s="137"/>
    </row>
    <row r="15" spans="1:22" s="138" customFormat="1" x14ac:dyDescent="0.25">
      <c r="A15" s="158" t="s">
        <v>269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37"/>
      <c r="U15" s="137"/>
      <c r="V15" s="137"/>
    </row>
    <row r="16" spans="1:22" s="138" customFormat="1" x14ac:dyDescent="0.2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33"/>
      <c r="R16" s="133"/>
      <c r="S16" s="137"/>
      <c r="T16" s="137"/>
      <c r="U16" s="137"/>
      <c r="V16" s="49" t="s">
        <v>8</v>
      </c>
    </row>
    <row r="17" spans="1:22" s="138" customFormat="1" x14ac:dyDescent="0.25">
      <c r="A17" s="182" t="s">
        <v>153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98" t="s">
        <v>154</v>
      </c>
      <c r="P17" s="198"/>
      <c r="Q17" s="199" t="s">
        <v>155</v>
      </c>
      <c r="R17" s="199"/>
      <c r="S17" s="199"/>
      <c r="T17" s="199"/>
      <c r="U17" s="197" t="s">
        <v>140</v>
      </c>
      <c r="V17" s="197" t="s">
        <v>156</v>
      </c>
    </row>
    <row r="18" spans="1:22" s="138" customFormat="1" ht="22.8" x14ac:dyDescent="0.25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95"/>
      <c r="P18" s="195"/>
      <c r="Q18" s="51" t="s">
        <v>88</v>
      </c>
      <c r="R18" s="51" t="s">
        <v>94</v>
      </c>
      <c r="S18" s="51" t="s">
        <v>157</v>
      </c>
      <c r="T18" s="51" t="s">
        <v>158</v>
      </c>
      <c r="U18" s="197"/>
      <c r="V18" s="197"/>
    </row>
    <row r="19" spans="1:22" s="138" customFormat="1" x14ac:dyDescent="0.25">
      <c r="A19" s="182" t="s">
        <v>159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 t="s">
        <v>160</v>
      </c>
      <c r="P19" s="182"/>
      <c r="Q19" s="52" t="s">
        <v>161</v>
      </c>
      <c r="R19" s="52"/>
      <c r="S19" s="52" t="s">
        <v>162</v>
      </c>
      <c r="T19" s="52" t="s">
        <v>163</v>
      </c>
      <c r="U19" s="52" t="s">
        <v>164</v>
      </c>
      <c r="V19" s="52" t="s">
        <v>165</v>
      </c>
    </row>
    <row r="20" spans="1:22" s="138" customFormat="1" x14ac:dyDescent="0.25">
      <c r="A20" s="194" t="s">
        <v>166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73" t="s">
        <v>111</v>
      </c>
      <c r="P20" s="173"/>
      <c r="Q20" s="44">
        <v>250364000</v>
      </c>
      <c r="R20" s="44">
        <v>1610494000</v>
      </c>
      <c r="S20" s="44">
        <v>-4677379000</v>
      </c>
      <c r="T20" s="44">
        <f>Q20+R20+S20</f>
        <v>-2816521000</v>
      </c>
      <c r="U20" s="44" t="s">
        <v>19</v>
      </c>
      <c r="V20" s="44">
        <f>T20</f>
        <v>-2816521000</v>
      </c>
    </row>
    <row r="21" spans="1:22" s="138" customFormat="1" x14ac:dyDescent="0.25">
      <c r="A21" s="196" t="s">
        <v>167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73" t="s">
        <v>113</v>
      </c>
      <c r="P21" s="173"/>
      <c r="Q21" s="42" t="s">
        <v>19</v>
      </c>
      <c r="R21" s="42"/>
      <c r="S21" s="42" t="s">
        <v>19</v>
      </c>
      <c r="T21" s="44" t="s">
        <v>19</v>
      </c>
      <c r="U21" s="42" t="s">
        <v>19</v>
      </c>
      <c r="V21" s="44" t="s">
        <v>19</v>
      </c>
    </row>
    <row r="22" spans="1:22" s="138" customFormat="1" x14ac:dyDescent="0.25">
      <c r="A22" s="194" t="s">
        <v>168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78" t="s">
        <v>115</v>
      </c>
      <c r="P22" s="178"/>
      <c r="Q22" s="44">
        <f>Q20</f>
        <v>250364000</v>
      </c>
      <c r="R22" s="44">
        <f t="shared" ref="R22:T22" si="0">R20</f>
        <v>1610494000</v>
      </c>
      <c r="S22" s="44">
        <f t="shared" si="0"/>
        <v>-4677379000</v>
      </c>
      <c r="T22" s="44">
        <f t="shared" si="0"/>
        <v>-2816521000</v>
      </c>
      <c r="U22" s="44" t="s">
        <v>19</v>
      </c>
      <c r="V22" s="44">
        <f>T22</f>
        <v>-2816521000</v>
      </c>
    </row>
    <row r="23" spans="1:22" s="138" customFormat="1" x14ac:dyDescent="0.25">
      <c r="A23" s="196" t="s">
        <v>169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73" t="s">
        <v>170</v>
      </c>
      <c r="P23" s="173"/>
      <c r="Q23" s="42" t="s">
        <v>19</v>
      </c>
      <c r="R23" s="42"/>
      <c r="S23" s="44"/>
      <c r="T23" s="44" t="s">
        <v>19</v>
      </c>
      <c r="U23" s="42" t="s">
        <v>19</v>
      </c>
      <c r="V23" s="44" t="s">
        <v>19</v>
      </c>
    </row>
    <row r="24" spans="1:22" s="138" customFormat="1" x14ac:dyDescent="0.25">
      <c r="A24" s="186" t="s">
        <v>171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73" t="s">
        <v>172</v>
      </c>
      <c r="P24" s="173"/>
      <c r="Q24" s="42" t="s">
        <v>19</v>
      </c>
      <c r="R24" s="42"/>
      <c r="S24" s="42" t="s">
        <v>19</v>
      </c>
      <c r="T24" s="44" t="s">
        <v>19</v>
      </c>
      <c r="U24" s="42" t="s">
        <v>19</v>
      </c>
      <c r="V24" s="44" t="s">
        <v>19</v>
      </c>
    </row>
    <row r="25" spans="1:22" s="138" customFormat="1" ht="28.5" customHeight="1" x14ac:dyDescent="0.25">
      <c r="A25" s="186" t="s">
        <v>173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95" t="s">
        <v>174</v>
      </c>
      <c r="P25" s="195"/>
      <c r="Q25" s="42" t="s">
        <v>19</v>
      </c>
      <c r="R25" s="42"/>
      <c r="S25" s="42" t="s">
        <v>19</v>
      </c>
      <c r="T25" s="44" t="s">
        <v>19</v>
      </c>
      <c r="U25" s="42" t="s">
        <v>19</v>
      </c>
      <c r="V25" s="44" t="s">
        <v>19</v>
      </c>
    </row>
    <row r="26" spans="1:22" s="138" customFormat="1" ht="49.5" customHeight="1" x14ac:dyDescent="0.25">
      <c r="A26" s="194" t="s">
        <v>175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78" t="s">
        <v>117</v>
      </c>
      <c r="P26" s="178"/>
      <c r="Q26" s="44" t="s">
        <v>19</v>
      </c>
      <c r="R26" s="44"/>
      <c r="S26" s="44" t="s">
        <v>19</v>
      </c>
      <c r="T26" s="44" t="s">
        <v>19</v>
      </c>
      <c r="U26" s="44" t="s">
        <v>19</v>
      </c>
      <c r="V26" s="44" t="s">
        <v>19</v>
      </c>
    </row>
    <row r="27" spans="1:22" s="138" customFormat="1" ht="21" customHeight="1" x14ac:dyDescent="0.25">
      <c r="A27" s="186" t="s">
        <v>176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73" t="s">
        <v>119</v>
      </c>
      <c r="P27" s="173"/>
      <c r="Q27" s="42" t="s">
        <v>19</v>
      </c>
      <c r="R27" s="42"/>
      <c r="S27" s="42">
        <v>-2680079000</v>
      </c>
      <c r="T27" s="42">
        <f>S27</f>
        <v>-2680079000</v>
      </c>
      <c r="U27" s="42" t="s">
        <v>19</v>
      </c>
      <c r="V27" s="42">
        <f>T27</f>
        <v>-2680079000</v>
      </c>
    </row>
    <row r="28" spans="1:22" s="138" customFormat="1" ht="39.75" customHeight="1" x14ac:dyDescent="0.25">
      <c r="A28" s="194" t="s">
        <v>177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78" t="s">
        <v>121</v>
      </c>
      <c r="P28" s="178"/>
      <c r="Q28" s="44" t="s">
        <v>19</v>
      </c>
      <c r="R28" s="44"/>
      <c r="S28" s="44">
        <f>S27</f>
        <v>-2680079000</v>
      </c>
      <c r="T28" s="44">
        <f>S28</f>
        <v>-2680079000</v>
      </c>
      <c r="U28" s="44" t="s">
        <v>19</v>
      </c>
      <c r="V28" s="44">
        <f>T28</f>
        <v>-2680079000</v>
      </c>
    </row>
    <row r="29" spans="1:22" s="138" customFormat="1" x14ac:dyDescent="0.25">
      <c r="A29" s="186" t="s">
        <v>178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74" t="s">
        <v>123</v>
      </c>
      <c r="P29" s="174"/>
      <c r="Q29" s="54" t="s">
        <v>19</v>
      </c>
      <c r="R29" s="54"/>
      <c r="S29" s="54" t="s">
        <v>19</v>
      </c>
      <c r="T29" s="45" t="s">
        <v>19</v>
      </c>
      <c r="U29" s="54" t="s">
        <v>19</v>
      </c>
      <c r="V29" s="45" t="s">
        <v>19</v>
      </c>
    </row>
    <row r="30" spans="1:22" s="138" customFormat="1" x14ac:dyDescent="0.25">
      <c r="A30" s="186" t="s">
        <v>179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73" t="s">
        <v>125</v>
      </c>
      <c r="P30" s="173"/>
      <c r="Q30" s="42">
        <v>249636000</v>
      </c>
      <c r="R30" s="42">
        <v>3066388000</v>
      </c>
      <c r="S30" s="42" t="s">
        <v>19</v>
      </c>
      <c r="T30" s="44" t="s">
        <v>19</v>
      </c>
      <c r="U30" s="42" t="s">
        <v>19</v>
      </c>
      <c r="V30" s="44" t="s">
        <v>19</v>
      </c>
    </row>
    <row r="31" spans="1:22" s="138" customFormat="1" ht="28.5" customHeight="1" x14ac:dyDescent="0.25">
      <c r="A31" s="186" t="s">
        <v>92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73" t="s">
        <v>127</v>
      </c>
      <c r="P31" s="173"/>
      <c r="Q31" s="42" t="s">
        <v>19</v>
      </c>
      <c r="R31" s="42"/>
      <c r="S31" s="42" t="s">
        <v>19</v>
      </c>
      <c r="T31" s="44" t="s">
        <v>19</v>
      </c>
      <c r="U31" s="42" t="s">
        <v>19</v>
      </c>
      <c r="V31" s="44" t="s">
        <v>19</v>
      </c>
    </row>
    <row r="32" spans="1:22" s="138" customFormat="1" ht="35.25" customHeight="1" x14ac:dyDescent="0.25">
      <c r="A32" s="194" t="s">
        <v>270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78" t="s">
        <v>129</v>
      </c>
      <c r="P32" s="178"/>
      <c r="Q32" s="44">
        <f>Q22+Q30</f>
        <v>500000000</v>
      </c>
      <c r="R32" s="44">
        <f>R22+R30</f>
        <v>4676882000</v>
      </c>
      <c r="S32" s="44">
        <f>S22+S28</f>
        <v>-7357458000</v>
      </c>
      <c r="T32" s="44">
        <f>SUM(Q32:S32)</f>
        <v>-2180576000</v>
      </c>
      <c r="U32" s="44" t="s">
        <v>19</v>
      </c>
      <c r="V32" s="44">
        <f>T32</f>
        <v>-2180576000</v>
      </c>
    </row>
    <row r="33" spans="1:23" x14ac:dyDescent="0.25">
      <c r="A33" s="194" t="s">
        <v>180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78" t="s">
        <v>131</v>
      </c>
      <c r="P33" s="178"/>
      <c r="Q33" s="44">
        <v>250364000</v>
      </c>
      <c r="R33" s="44">
        <v>1610494000</v>
      </c>
      <c r="S33" s="44">
        <v>-3094856000</v>
      </c>
      <c r="T33" s="44">
        <f>SUM(Q33:S33)</f>
        <v>-1233998000</v>
      </c>
      <c r="U33" s="44" t="s">
        <v>19</v>
      </c>
      <c r="V33" s="44">
        <f>T33</f>
        <v>-1233998000</v>
      </c>
    </row>
    <row r="34" spans="1:23" x14ac:dyDescent="0.25">
      <c r="A34" s="186" t="s">
        <v>167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74" t="s">
        <v>133</v>
      </c>
      <c r="P34" s="174"/>
      <c r="Q34" s="54"/>
      <c r="R34" s="54"/>
      <c r="S34" s="54"/>
      <c r="T34" s="45" t="s">
        <v>19</v>
      </c>
      <c r="U34" s="54" t="s">
        <v>19</v>
      </c>
      <c r="V34" s="45" t="s">
        <v>19</v>
      </c>
    </row>
    <row r="35" spans="1:23" x14ac:dyDescent="0.25">
      <c r="A35" s="194" t="s">
        <v>181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78" t="s">
        <v>135</v>
      </c>
      <c r="P35" s="178"/>
      <c r="Q35" s="44">
        <f>Q33</f>
        <v>250364000</v>
      </c>
      <c r="R35" s="44">
        <f t="shared" ref="R35" si="1">R33</f>
        <v>1610494000</v>
      </c>
      <c r="S35" s="44">
        <f>S33</f>
        <v>-3094856000</v>
      </c>
      <c r="T35" s="44">
        <f>SUM(Q35:S35)</f>
        <v>-1233998000</v>
      </c>
      <c r="U35" s="44" t="s">
        <v>19</v>
      </c>
      <c r="V35" s="44">
        <f>T35</f>
        <v>-1233998000</v>
      </c>
    </row>
    <row r="36" spans="1:23" x14ac:dyDescent="0.25">
      <c r="A36" s="186" t="s">
        <v>169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74" t="s">
        <v>182</v>
      </c>
      <c r="P36" s="174"/>
      <c r="Q36" s="54" t="s">
        <v>19</v>
      </c>
      <c r="R36" s="54"/>
      <c r="S36" s="54" t="s">
        <v>19</v>
      </c>
      <c r="T36" s="45" t="s">
        <v>19</v>
      </c>
      <c r="U36" s="54" t="s">
        <v>19</v>
      </c>
      <c r="V36" s="45" t="s">
        <v>19</v>
      </c>
    </row>
    <row r="37" spans="1:23" x14ac:dyDescent="0.25">
      <c r="A37" s="186" t="s">
        <v>171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74" t="s">
        <v>183</v>
      </c>
      <c r="P37" s="174"/>
      <c r="Q37" s="54" t="s">
        <v>19</v>
      </c>
      <c r="R37" s="54"/>
      <c r="S37" s="54" t="s">
        <v>19</v>
      </c>
      <c r="T37" s="45" t="s">
        <v>19</v>
      </c>
      <c r="U37" s="54" t="s">
        <v>19</v>
      </c>
      <c r="V37" s="45" t="s">
        <v>19</v>
      </c>
    </row>
    <row r="38" spans="1:23" x14ac:dyDescent="0.25">
      <c r="Q38" s="48"/>
      <c r="R38" s="48"/>
      <c r="S38" s="48"/>
      <c r="T38" s="48"/>
      <c r="U38" s="48"/>
      <c r="V38" s="48"/>
    </row>
    <row r="39" spans="1:23" s="121" customFormat="1" ht="18" customHeight="1" thickBot="1" x14ac:dyDescent="0.3">
      <c r="Q39" s="136"/>
      <c r="R39" s="136"/>
      <c r="S39" s="139"/>
      <c r="T39" s="139"/>
      <c r="U39" s="139"/>
      <c r="V39" s="48" t="s">
        <v>8</v>
      </c>
      <c r="W39" s="138"/>
    </row>
    <row r="40" spans="1:23" s="121" customFormat="1" ht="18" customHeight="1" x14ac:dyDescent="0.25">
      <c r="A40" s="187" t="s">
        <v>153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91" t="s">
        <v>154</v>
      </c>
      <c r="P40" s="191"/>
      <c r="Q40" s="183" t="s">
        <v>155</v>
      </c>
      <c r="R40" s="183"/>
      <c r="S40" s="183"/>
      <c r="T40" s="183"/>
      <c r="U40" s="184" t="s">
        <v>140</v>
      </c>
      <c r="V40" s="179" t="s">
        <v>156</v>
      </c>
      <c r="W40" s="138"/>
    </row>
    <row r="41" spans="1:23" ht="23.25" customHeight="1" x14ac:dyDescent="0.25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90"/>
      <c r="O41" s="192"/>
      <c r="P41" s="193"/>
      <c r="Q41" s="55" t="s">
        <v>88</v>
      </c>
      <c r="R41" s="55" t="s">
        <v>94</v>
      </c>
      <c r="S41" s="56" t="s">
        <v>157</v>
      </c>
      <c r="T41" s="56" t="s">
        <v>158</v>
      </c>
      <c r="U41" s="185"/>
      <c r="V41" s="180"/>
    </row>
    <row r="42" spans="1:23" s="121" customFormat="1" ht="18" customHeight="1" x14ac:dyDescent="0.25">
      <c r="A42" s="181" t="s">
        <v>159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2" t="s">
        <v>160</v>
      </c>
      <c r="P42" s="182"/>
      <c r="Q42" s="57" t="s">
        <v>161</v>
      </c>
      <c r="R42" s="57"/>
      <c r="S42" s="58" t="s">
        <v>162</v>
      </c>
      <c r="T42" s="58" t="s">
        <v>163</v>
      </c>
      <c r="U42" s="58" t="s">
        <v>164</v>
      </c>
      <c r="V42" s="59" t="s">
        <v>165</v>
      </c>
      <c r="W42" s="138"/>
    </row>
    <row r="43" spans="1:23" ht="23.25" customHeight="1" x14ac:dyDescent="0.25">
      <c r="A43" s="172" t="s">
        <v>173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3" t="s">
        <v>184</v>
      </c>
      <c r="P43" s="173"/>
      <c r="Q43" s="44" t="s">
        <v>19</v>
      </c>
      <c r="R43" s="44"/>
      <c r="S43" s="60" t="s">
        <v>19</v>
      </c>
      <c r="T43" s="60" t="s">
        <v>19</v>
      </c>
      <c r="U43" s="60" t="s">
        <v>19</v>
      </c>
      <c r="V43" s="61" t="s">
        <v>19</v>
      </c>
    </row>
    <row r="44" spans="1:23" ht="35.25" customHeight="1" x14ac:dyDescent="0.25">
      <c r="A44" s="177" t="s">
        <v>185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8" t="s">
        <v>137</v>
      </c>
      <c r="P44" s="178"/>
      <c r="Q44" s="44" t="s">
        <v>19</v>
      </c>
      <c r="R44" s="44"/>
      <c r="S44" s="60" t="s">
        <v>19</v>
      </c>
      <c r="T44" s="60" t="s">
        <v>19</v>
      </c>
      <c r="U44" s="60" t="s">
        <v>19</v>
      </c>
      <c r="V44" s="61" t="s">
        <v>19</v>
      </c>
    </row>
    <row r="45" spans="1:23" s="121" customFormat="1" ht="18" customHeight="1" x14ac:dyDescent="0.25">
      <c r="A45" s="172" t="s">
        <v>176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3" t="s">
        <v>139</v>
      </c>
      <c r="P45" s="173"/>
      <c r="Q45" s="44" t="s">
        <v>19</v>
      </c>
      <c r="R45" s="44"/>
      <c r="S45" s="42">
        <v>-1582523000</v>
      </c>
      <c r="T45" s="42">
        <f>S45</f>
        <v>-1582523000</v>
      </c>
      <c r="U45" s="42" t="s">
        <v>19</v>
      </c>
      <c r="V45" s="143">
        <f>T45</f>
        <v>-1582523000</v>
      </c>
      <c r="W45" s="138"/>
    </row>
    <row r="46" spans="1:23" ht="35.25" customHeight="1" x14ac:dyDescent="0.25">
      <c r="A46" s="177" t="s">
        <v>186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8" t="s">
        <v>141</v>
      </c>
      <c r="P46" s="178"/>
      <c r="Q46" s="44" t="s">
        <v>19</v>
      </c>
      <c r="R46" s="44"/>
      <c r="S46" s="44">
        <f>S35+S45</f>
        <v>-4677379000</v>
      </c>
      <c r="T46" s="44">
        <f>T35+T45</f>
        <v>-2816521000</v>
      </c>
      <c r="U46" s="44" t="s">
        <v>19</v>
      </c>
      <c r="V46" s="53">
        <f>T46</f>
        <v>-2816521000</v>
      </c>
    </row>
    <row r="47" spans="1:23" s="121" customFormat="1" ht="18" customHeight="1" x14ac:dyDescent="0.25">
      <c r="A47" s="172" t="s">
        <v>178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4" t="s">
        <v>187</v>
      </c>
      <c r="P47" s="174"/>
      <c r="Q47" s="44" t="s">
        <v>19</v>
      </c>
      <c r="R47" s="44"/>
      <c r="S47" s="44" t="s">
        <v>19</v>
      </c>
      <c r="T47" s="44" t="s">
        <v>19</v>
      </c>
      <c r="U47" s="44" t="s">
        <v>19</v>
      </c>
      <c r="V47" s="53" t="s">
        <v>19</v>
      </c>
      <c r="W47" s="138"/>
    </row>
    <row r="48" spans="1:23" s="121" customFormat="1" ht="18" customHeight="1" x14ac:dyDescent="0.25">
      <c r="A48" s="172" t="s">
        <v>179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3" t="s">
        <v>188</v>
      </c>
      <c r="P48" s="173"/>
      <c r="Q48" s="44"/>
      <c r="R48" s="44"/>
      <c r="S48" s="60" t="s">
        <v>19</v>
      </c>
      <c r="T48" s="60" t="s">
        <v>19</v>
      </c>
      <c r="U48" s="60" t="s">
        <v>19</v>
      </c>
      <c r="V48" s="61" t="s">
        <v>19</v>
      </c>
      <c r="W48" s="138"/>
    </row>
    <row r="49" spans="1:23" ht="23.25" customHeight="1" x14ac:dyDescent="0.25">
      <c r="A49" s="172" t="s">
        <v>92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4" t="s">
        <v>189</v>
      </c>
      <c r="P49" s="174"/>
      <c r="Q49" s="44" t="s">
        <v>19</v>
      </c>
      <c r="R49" s="44"/>
      <c r="S49" s="60" t="s">
        <v>19</v>
      </c>
      <c r="T49" s="60" t="s">
        <v>19</v>
      </c>
      <c r="U49" s="60" t="s">
        <v>19</v>
      </c>
      <c r="V49" s="61" t="s">
        <v>19</v>
      </c>
    </row>
    <row r="50" spans="1:23" ht="35.25" customHeight="1" thickBot="1" x14ac:dyDescent="0.3">
      <c r="A50" s="175" t="s">
        <v>271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6" t="s">
        <v>143</v>
      </c>
      <c r="P50" s="176"/>
      <c r="Q50" s="144">
        <f>Q35</f>
        <v>250364000</v>
      </c>
      <c r="R50" s="144">
        <f>R35</f>
        <v>1610494000</v>
      </c>
      <c r="S50" s="144">
        <f>S46</f>
        <v>-4677379000</v>
      </c>
      <c r="T50" s="144">
        <f>SUM(Q50:S50)</f>
        <v>-2816521000</v>
      </c>
      <c r="U50" s="144" t="s">
        <v>19</v>
      </c>
      <c r="V50" s="145">
        <f>T50</f>
        <v>-2816521000</v>
      </c>
    </row>
    <row r="51" spans="1:23" s="121" customFormat="1" ht="18" customHeight="1" x14ac:dyDescent="0.25">
      <c r="Q51" s="133"/>
      <c r="R51" s="133"/>
      <c r="S51" s="137"/>
      <c r="T51" s="137"/>
      <c r="U51" s="137"/>
      <c r="V51" s="137"/>
      <c r="W51" s="138"/>
    </row>
    <row r="52" spans="1:23" s="121" customFormat="1" ht="18" customHeight="1" x14ac:dyDescent="0.25">
      <c r="Q52" s="133"/>
      <c r="R52" s="133"/>
      <c r="S52" s="137"/>
      <c r="T52" s="137"/>
      <c r="U52" s="137"/>
      <c r="V52" s="137"/>
      <c r="W52" s="138"/>
    </row>
    <row r="53" spans="1:23" s="121" customFormat="1" ht="18" customHeight="1" x14ac:dyDescent="0.25">
      <c r="Q53" s="133"/>
      <c r="R53" s="133"/>
      <c r="S53" s="137"/>
      <c r="T53" s="137"/>
      <c r="U53" s="137"/>
      <c r="V53" s="137"/>
      <c r="W53" s="138"/>
    </row>
    <row r="54" spans="1:23" s="121" customFormat="1" ht="12.75" customHeight="1" x14ac:dyDescent="0.25">
      <c r="A54" s="62" t="s">
        <v>190</v>
      </c>
      <c r="H54" s="170" t="s">
        <v>191</v>
      </c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40"/>
      <c r="T54" s="137"/>
      <c r="U54" s="137"/>
      <c r="V54" s="137"/>
      <c r="W54" s="138"/>
    </row>
    <row r="55" spans="1:23" s="121" customFormat="1" ht="10.5" customHeight="1" x14ac:dyDescent="0.25">
      <c r="H55" s="171" t="s">
        <v>192</v>
      </c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37"/>
      <c r="T55" s="137"/>
      <c r="U55" s="137"/>
      <c r="V55" s="137"/>
      <c r="W55" s="138"/>
    </row>
    <row r="56" spans="1:23" s="121" customFormat="1" ht="10.5" customHeight="1" x14ac:dyDescent="0.25"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137"/>
      <c r="T56" s="137"/>
      <c r="U56" s="137"/>
      <c r="V56" s="137"/>
      <c r="W56" s="138"/>
    </row>
    <row r="57" spans="1:23" s="121" customFormat="1" ht="12.75" customHeight="1" x14ac:dyDescent="0.25">
      <c r="A57" s="62" t="s">
        <v>193</v>
      </c>
      <c r="H57" s="170" t="s">
        <v>194</v>
      </c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40"/>
      <c r="T57" s="137"/>
      <c r="U57" s="137"/>
      <c r="V57" s="137"/>
      <c r="W57" s="138"/>
    </row>
    <row r="58" spans="1:23" s="121" customFormat="1" ht="9.75" customHeight="1" x14ac:dyDescent="0.25">
      <c r="H58" s="171" t="s">
        <v>192</v>
      </c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37"/>
      <c r="T58" s="137"/>
      <c r="U58" s="137"/>
      <c r="V58" s="137"/>
      <c r="W58" s="138"/>
    </row>
  </sheetData>
  <mergeCells count="81">
    <mergeCell ref="T1:V2"/>
    <mergeCell ref="H3:V4"/>
    <mergeCell ref="H6:V6"/>
    <mergeCell ref="A9:P11"/>
    <mergeCell ref="Q8:S8"/>
    <mergeCell ref="T8:V8"/>
    <mergeCell ref="Q10:S10"/>
    <mergeCell ref="Q11:S11"/>
    <mergeCell ref="A21:N21"/>
    <mergeCell ref="O21:P21"/>
    <mergeCell ref="A14:S14"/>
    <mergeCell ref="A15:S15"/>
    <mergeCell ref="A17:N18"/>
    <mergeCell ref="O17:P18"/>
    <mergeCell ref="Q17:T17"/>
    <mergeCell ref="V17:V18"/>
    <mergeCell ref="A19:N19"/>
    <mergeCell ref="O19:P19"/>
    <mergeCell ref="A20:N20"/>
    <mergeCell ref="O20:P20"/>
    <mergeCell ref="U17:U18"/>
    <mergeCell ref="A22:N22"/>
    <mergeCell ref="O22:P22"/>
    <mergeCell ref="A23:N23"/>
    <mergeCell ref="O23:P23"/>
    <mergeCell ref="A24:N24"/>
    <mergeCell ref="O24:P24"/>
    <mergeCell ref="A25:N25"/>
    <mergeCell ref="O25:P25"/>
    <mergeCell ref="A26:N26"/>
    <mergeCell ref="O26:P26"/>
    <mergeCell ref="A27:N27"/>
    <mergeCell ref="O27:P27"/>
    <mergeCell ref="A28:N28"/>
    <mergeCell ref="O28:P28"/>
    <mergeCell ref="A29:N29"/>
    <mergeCell ref="O29:P29"/>
    <mergeCell ref="A30:N30"/>
    <mergeCell ref="O30:P30"/>
    <mergeCell ref="A31:N31"/>
    <mergeCell ref="O31:P31"/>
    <mergeCell ref="A32:N32"/>
    <mergeCell ref="O32:P32"/>
    <mergeCell ref="A33:N33"/>
    <mergeCell ref="O33:P33"/>
    <mergeCell ref="A37:N37"/>
    <mergeCell ref="O37:P37"/>
    <mergeCell ref="A40:N41"/>
    <mergeCell ref="O40:P41"/>
    <mergeCell ref="A34:N34"/>
    <mergeCell ref="O34:P34"/>
    <mergeCell ref="A35:N35"/>
    <mergeCell ref="O35:P35"/>
    <mergeCell ref="A36:N36"/>
    <mergeCell ref="O36:P36"/>
    <mergeCell ref="O47:P47"/>
    <mergeCell ref="V40:V41"/>
    <mergeCell ref="A42:N42"/>
    <mergeCell ref="O42:P42"/>
    <mergeCell ref="A43:N43"/>
    <mergeCell ref="O43:P43"/>
    <mergeCell ref="Q40:T40"/>
    <mergeCell ref="U40:U41"/>
    <mergeCell ref="A44:N44"/>
    <mergeCell ref="O44:P44"/>
    <mergeCell ref="Q12:S12"/>
    <mergeCell ref="H54:R54"/>
    <mergeCell ref="H55:R55"/>
    <mergeCell ref="H57:R57"/>
    <mergeCell ref="H58:R58"/>
    <mergeCell ref="A48:N48"/>
    <mergeCell ref="O48:P48"/>
    <mergeCell ref="A49:N49"/>
    <mergeCell ref="O49:P49"/>
    <mergeCell ref="A50:N50"/>
    <mergeCell ref="O50:P50"/>
    <mergeCell ref="A45:N45"/>
    <mergeCell ref="O45:P45"/>
    <mergeCell ref="A46:N46"/>
    <mergeCell ref="O46:P46"/>
    <mergeCell ref="A47:N47"/>
  </mergeCells>
  <pageMargins left="0.70866141732283472" right="0.70866141732283472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</vt:lpstr>
      <vt:lpstr>ОПиУ</vt:lpstr>
      <vt:lpstr>ДДС</vt:lpstr>
      <vt:lpstr>Капитал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User02</cp:lastModifiedBy>
  <cp:lastPrinted>2021-05-26T08:29:07Z</cp:lastPrinted>
  <dcterms:created xsi:type="dcterms:W3CDTF">2020-05-28T03:09:24Z</dcterms:created>
  <dcterms:modified xsi:type="dcterms:W3CDTF">2021-05-26T08:41:39Z</dcterms:modified>
</cp:coreProperties>
</file>