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eitkulova\Documents\год 2021\2 квартал\"/>
    </mc:Choice>
  </mc:AlternateContent>
  <xr:revisionPtr revIDLastSave="0" documentId="13_ncr:1_{5CC97FF0-5040-48AE-8FAB-22380B05D814}" xr6:coauthVersionLast="47" xr6:coauthVersionMax="47" xr10:uidLastSave="{00000000-0000-0000-0000-000000000000}"/>
  <bookViews>
    <workbookView xWindow="-28920" yWindow="-4815" windowWidth="29040" windowHeight="15840" tabRatio="832" activeTab="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1" l="1"/>
  <c r="F18" i="11"/>
  <c r="E18" i="11"/>
  <c r="D11" i="11" l="1"/>
  <c r="F11" i="11"/>
  <c r="E11" i="11"/>
  <c r="D42" i="8"/>
  <c r="E30" i="8"/>
  <c r="D30" i="8"/>
  <c r="D38" i="8"/>
  <c r="D37" i="8"/>
  <c r="E19" i="8"/>
  <c r="E38" i="8" s="1"/>
  <c r="E42" i="8" s="1"/>
  <c r="D19" i="8"/>
  <c r="D8" i="12"/>
  <c r="E43" i="13"/>
  <c r="D43" i="13"/>
  <c r="E38" i="13"/>
  <c r="D38" i="13"/>
  <c r="E32" i="13"/>
  <c r="D32" i="13"/>
  <c r="E26" i="13"/>
  <c r="D26" i="13"/>
  <c r="E17" i="13"/>
  <c r="D17" i="13"/>
  <c r="E8" i="12"/>
  <c r="E13" i="12" s="1"/>
  <c r="E20" i="12" s="1"/>
  <c r="E23" i="12" s="1"/>
  <c r="E26" i="12" s="1"/>
  <c r="D13" i="12"/>
  <c r="D20" i="12" s="1"/>
  <c r="D23" i="12" s="1"/>
  <c r="D26" i="12" s="1"/>
  <c r="D27" i="13" l="1"/>
  <c r="E44" i="13"/>
  <c r="E45" i="13" s="1"/>
  <c r="D44" i="13"/>
  <c r="D45" i="13" s="1"/>
  <c r="E27" i="13"/>
</calcChain>
</file>

<file path=xl/sharedStrings.xml><?xml version="1.0" encoding="utf-8"?>
<sst xmlns="http://schemas.openxmlformats.org/spreadsheetml/2006/main" count="140" uniqueCount="122">
  <si>
    <t>Активы по разведке и оценке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</si>
  <si>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</si>
  <si>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</si>
  <si>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</si>
  <si>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</si>
  <si>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</si>
  <si>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</si>
  <si>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</si>
  <si>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</si>
  <si>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Полученные вознаграждения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</si>
  <si>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</si>
  <si>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</si>
  <si>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</si>
  <si>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</si>
  <si>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 (ликвидационный фонд)</t>
  </si>
  <si>
    <t>Приобретение основных средств</t>
  </si>
  <si>
    <t>Авансы, выданные за долгосрочные активы</t>
  </si>
  <si>
    <t>Чистый отток денежных средств от инвестиционной деятельности</t>
  </si>
  <si>
    <t>ДЕНЕЖНЫЕ ПОТОКИ ОТ ФИНАНСОВОЙ ДЕЯТЕЛЬНОСТИ: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</si>
  <si>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</si>
  <si>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</si>
  <si>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</si>
  <si>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Денежные средства, на конец периода</t>
  </si>
  <si>
    <t>В тыс.тенге</t>
  </si>
  <si>
    <t>Прим.</t>
  </si>
  <si>
    <t xml:space="preserve">Выручка 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</si>
  <si>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</si>
  <si>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</si>
  <si>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</si>
  <si>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</si>
  <si>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</si>
  <si>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</si>
  <si>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</si>
  <si>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</si>
  <si>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</si>
  <si>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</si>
  <si>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</si>
  <si>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</si>
  <si>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</si>
  <si>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</si>
  <si>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</si>
  <si>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Итого капитал</t>
  </si>
  <si>
    <t>Прибыль за год</t>
  </si>
  <si>
    <t>AltynEx Company АО</t>
  </si>
  <si>
    <t>Активы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</si>
  <si>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</si>
  <si>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</si>
  <si>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</si>
  <si>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</si>
  <si>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Денежные средства 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</si>
  <si>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</si>
  <si>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</si>
  <si>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</si>
  <si>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</si>
  <si>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</si>
  <si>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</si>
  <si>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</si>
  <si>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</si>
  <si>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</si>
  <si>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кракосрочные обязательства</t>
  </si>
  <si>
    <t>ИТОГО  ОБЯЗАТЕЛЬСТВА</t>
  </si>
  <si>
    <t>ИТОГО КАПИТАЛ И ОБЯЗАТЕЛЬСТВА</t>
  </si>
  <si>
    <t>КОНСОЛИДИРОВАННЫЙ ОТЧЕТ О ДВИЖЕНИИ ДЕНЕЖНЫХ СРЕДСТВ</t>
  </si>
  <si>
    <t>Денежные средства, ограниченные в использовании</t>
  </si>
  <si>
    <t xml:space="preserve">Займы выданные </t>
  </si>
  <si>
    <t>Прибыль на акцию:</t>
  </si>
  <si>
    <t>Базовая  и разводненная прибыль на акцию, в тенге</t>
  </si>
  <si>
    <t>Краткосрочные банковские вклады</t>
  </si>
  <si>
    <t>Размещение на банковском депозите</t>
  </si>
  <si>
    <t>Корпоративный подоходный налог уплаченный</t>
  </si>
  <si>
    <t>Контрактные обязательства</t>
  </si>
  <si>
    <t>Резерв по обесценению финансовых активов (восстановление)</t>
  </si>
  <si>
    <t>Снятие денег с банковского депозита</t>
  </si>
  <si>
    <t>Прочие доходы (расходы)</t>
  </si>
  <si>
    <t>31 декабря 2019 года</t>
  </si>
  <si>
    <t>Платежи по аренде</t>
  </si>
  <si>
    <t>Востановление/Убытки от обесценения финансовых активов</t>
  </si>
  <si>
    <t xml:space="preserve">Консолидированный отчет о финансовом положении </t>
  </si>
  <si>
    <t>Востановление/Убытки от обесценения не финансовых активов</t>
  </si>
  <si>
    <t>6 месяцев 2020 года</t>
  </si>
  <si>
    <t>Денежные средства, полученные от /( использованные в финансовой деятельности)</t>
  </si>
  <si>
    <t>Председатель Правления                                                                                                         Абдуллаев Д.Р.</t>
  </si>
  <si>
    <t>Главный бухгалтер                                                                                                                   Сейткулова М.А.</t>
  </si>
  <si>
    <t>Республики Казахстан, г.Актобе</t>
  </si>
  <si>
    <t>Председатель Правления                                                                   Абдуллаев Д.Р.</t>
  </si>
  <si>
    <t>Главный бухгалтер                                                                                Сейткулова М.А.</t>
  </si>
  <si>
    <t>Председатель Правления                                                                                       Абдуллаев Д.Р.</t>
  </si>
  <si>
    <t>Главный бухгалтер                                                                                                    Сейткулова М.А.</t>
  </si>
  <si>
    <t>Абдуллаев Д.Р.</t>
  </si>
  <si>
    <t>Сейткулова М.А.</t>
  </si>
  <si>
    <t xml:space="preserve">Председатель Правления                                                                                     </t>
  </si>
  <si>
    <t xml:space="preserve">Главный бухгалтер                                                                                                  </t>
  </si>
  <si>
    <t>Балансовая стоимость одной простой акции, в тенге</t>
  </si>
  <si>
    <t>6 месяцев 2021 года</t>
  </si>
  <si>
    <t>ЗА ПЕРИОД,ЗАКОНЧИВШИЙСЯ 30 ИЮНЯ 2021 ГОДА</t>
  </si>
  <si>
    <t>Консолидированный отчет об изменениях в капитале за период, закончившийся 30 июня 2021 года</t>
  </si>
  <si>
    <t>31 декабря 2020 года</t>
  </si>
  <si>
    <t>30 июня 2021 года</t>
  </si>
  <si>
    <t>Итого совокупный доход за период</t>
  </si>
  <si>
    <t>Консолидированный отчет о прибылях и убытках и прочем совокупном доходе за период, закончившийся 30 июня 2021 года.</t>
  </si>
  <si>
    <t>Чистая прибыль за период</t>
  </si>
  <si>
    <t>Актив по корпоративному отложенному налогу</t>
  </si>
  <si>
    <t>Предоплата по корпоративному подоходному налогу</t>
  </si>
  <si>
    <t>Кредиторская задолженность и прочие обязательства</t>
  </si>
  <si>
    <t>Обязательства по корпоративному подоходному налогу</t>
  </si>
  <si>
    <t>10 августа 2021 года.</t>
  </si>
  <si>
    <t>по состоянию на 30 июня 2021 года.</t>
  </si>
  <si>
    <t>31 декабря 2020 г.</t>
  </si>
  <si>
    <t>Прочие налоги к уплате</t>
  </si>
  <si>
    <t>Авансы выданные и прочие  активы</t>
  </si>
  <si>
    <t>Товарно-материальные запасы</t>
  </si>
  <si>
    <t>Резерв под ликвидацию активов и восстановление участка</t>
  </si>
  <si>
    <t>30 июня 2021 г.</t>
  </si>
  <si>
    <t>Авансы полученные</t>
  </si>
  <si>
    <t>Приобретение нематериальных активов</t>
  </si>
  <si>
    <t>Платежи по  обязательствам по контрактам на недропользование</t>
  </si>
  <si>
    <t>Предоставление займа связанной стороне</t>
  </si>
  <si>
    <t>Погашение займов, полученных связанной стороной</t>
  </si>
  <si>
    <t>Выплата дивидендов по простым акциям</t>
  </si>
  <si>
    <t>Прибыль за период</t>
  </si>
  <si>
    <t>Распределение дивидендов</t>
  </si>
  <si>
    <t xml:space="preserve">Дисконт по займу, выданному акционеру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</si>
</sst>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  <numFmt numFmtId="169" formatCode="#,##0.000"/>
  </numFmts>
  <fonts count="21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5" fillId="0" borderId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/>
    <xf numFmtId="0" fontId="6" fillId="0" borderId="0" xfId="1" applyFont="1" applyFill="1"/>
    <xf numFmtId="0" fontId="6" fillId="0" borderId="0" xfId="0" applyFont="1" applyFill="1"/>
    <xf numFmtId="166" fontId="6" fillId="0" borderId="0" xfId="0" applyNumberFormat="1" applyFont="1" applyFill="1"/>
    <xf numFmtId="0" fontId="10" fillId="0" borderId="0" xfId="0" applyFont="1" applyFill="1"/>
    <xf numFmtId="0" fontId="0" fillId="0" borderId="0" xfId="0" applyFill="1"/>
    <xf numFmtId="3" fontId="6" fillId="0" borderId="0" xfId="1" applyNumberFormat="1" applyFont="1" applyFill="1"/>
    <xf numFmtId="3" fontId="10" fillId="0" borderId="0" xfId="1" applyNumberFormat="1" applyFont="1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3" fontId="0" fillId="0" borderId="0" xfId="0" applyNumberFormat="1" applyFill="1"/>
    <xf numFmtId="4" fontId="0" fillId="0" borderId="0" xfId="0" applyNumberFormat="1" applyFill="1"/>
    <xf numFmtId="0" fontId="12" fillId="0" borderId="0" xfId="0" applyFont="1" applyFill="1"/>
    <xf numFmtId="0" fontId="10" fillId="0" borderId="0" xfId="0" applyFont="1" applyFill="1" applyAlignment="1">
      <alignment horizontal="center" wrapText="1"/>
    </xf>
    <xf numFmtId="0" fontId="6" fillId="0" borderId="3" xfId="0" applyFont="1" applyFill="1" applyBorder="1"/>
    <xf numFmtId="166" fontId="10" fillId="0" borderId="3" xfId="1" applyNumberFormat="1" applyFont="1" applyFill="1" applyBorder="1"/>
    <xf numFmtId="0" fontId="6" fillId="0" borderId="2" xfId="0" applyFont="1" applyFill="1" applyBorder="1"/>
    <xf numFmtId="0" fontId="10" fillId="0" borderId="2" xfId="0" applyFont="1" applyFill="1" applyBorder="1"/>
    <xf numFmtId="166" fontId="13" fillId="0" borderId="0" xfId="0" applyNumberFormat="1" applyFont="1" applyFill="1"/>
    <xf numFmtId="0" fontId="0" fillId="0" borderId="0" xfId="0"/>
    <xf numFmtId="0" fontId="16" fillId="0" borderId="0" xfId="0" applyFont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169" fontId="0" fillId="2" borderId="0" xfId="0" applyNumberFormat="1" applyFill="1"/>
    <xf numFmtId="3" fontId="0" fillId="2" borderId="0" xfId="0" applyNumberFormat="1" applyFill="1"/>
    <xf numFmtId="4" fontId="0" fillId="2" borderId="0" xfId="0" applyNumberFormat="1" applyFill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3" fontId="9" fillId="2" borderId="2" xfId="0" applyNumberFormat="1" applyFont="1" applyFill="1" applyBorder="1"/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/>
    <xf numFmtId="3" fontId="10" fillId="0" borderId="2" xfId="0" applyNumberFormat="1" applyFont="1" applyFill="1" applyBorder="1"/>
    <xf numFmtId="0" fontId="10" fillId="0" borderId="0" xfId="0" applyFont="1" applyFill="1" applyAlignment="1">
      <alignment wrapText="1"/>
    </xf>
    <xf numFmtId="0" fontId="6" fillId="2" borderId="0" xfId="0" applyFont="1" applyFill="1"/>
    <xf numFmtId="0" fontId="6" fillId="2" borderId="0" xfId="1" applyFont="1" applyFill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8" fillId="0" borderId="4" xfId="0" applyFont="1" applyFill="1" applyBorder="1" applyAlignment="1"/>
    <xf numFmtId="0" fontId="18" fillId="0" borderId="0" xfId="0" applyFont="1" applyFill="1" applyAlignment="1"/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/>
    <xf numFmtId="0" fontId="18" fillId="0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6" fillId="0" borderId="5" xfId="0" applyFont="1" applyFill="1" applyBorder="1"/>
    <xf numFmtId="3" fontId="10" fillId="0" borderId="5" xfId="0" applyNumberFormat="1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</cellXfs>
  <cellStyles count="36">
    <cellStyle name="Comma 10" xfId="3" xr:uid="{00000000-0005-0000-0000-000000000000}"/>
    <cellStyle name="Comma 10 2" xfId="10" xr:uid="{00000000-0005-0000-0000-000001000000}"/>
    <cellStyle name="Comma 10 2 2" xfId="30" xr:uid="{926BFC41-F180-4B8A-A479-97CB3C1E4AE7}"/>
    <cellStyle name="Comma 10 3" xfId="15" xr:uid="{00000000-0005-0000-0000-000002000000}"/>
    <cellStyle name="Comma 10 4" xfId="22" xr:uid="{EEC2E00A-3583-4362-8617-00F9CF713F4B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2 2" xfId="29" xr:uid="{BB0A4592-C2DA-4141-A5EC-5E0B2D2F2CBB}"/>
    <cellStyle name="Comma 12 3 3" xfId="14" xr:uid="{00000000-0005-0000-0000-000007000000}"/>
    <cellStyle name="Comma 12 3 4" xfId="21" xr:uid="{0E835CB5-6FBE-4679-A359-4B6DA9D29468}"/>
    <cellStyle name="Comma 2 2 2 2" xfId="6" xr:uid="{00000000-0005-0000-0000-000008000000}"/>
    <cellStyle name="Comma 3" xfId="19" xr:uid="{00000000-0005-0000-0000-000009000000}"/>
    <cellStyle name="Comma 3 2" xfId="35" xr:uid="{176DDF81-0AA9-4505-94DE-DE1E2C26D65A}"/>
    <cellStyle name="Comma 3 3" xfId="27" xr:uid="{3EF7BFE5-6B6F-4AC0-8F76-A68569C258C8}"/>
    <cellStyle name="Comma 3 3 2" xfId="4" xr:uid="{00000000-0005-0000-0000-00000A000000}"/>
    <cellStyle name="Comma 3 3 2 2" xfId="11" xr:uid="{00000000-0005-0000-0000-00000B000000}"/>
    <cellStyle name="Comma 3 3 2 2 2" xfId="31" xr:uid="{2B410EDB-5EEE-47E7-8702-D2EB54A3955E}"/>
    <cellStyle name="Comma 3 3 2 3" xfId="16" xr:uid="{00000000-0005-0000-0000-00000C000000}"/>
    <cellStyle name="Comma 3 3 2 4" xfId="23" xr:uid="{E7799D0C-3034-4633-BBBF-975B8632465E}"/>
    <cellStyle name="Normal 2" xfId="28" xr:uid="{9469143C-6C18-4C86-A268-57AA8A6B7B67}"/>
    <cellStyle name="Normal 2 10 3" xfId="5" xr:uid="{00000000-0005-0000-0000-00000D000000}"/>
    <cellStyle name="Normal 2 10 3 2" xfId="12" xr:uid="{00000000-0005-0000-0000-00000E000000}"/>
    <cellStyle name="Normal 2 10 3 2 2" xfId="32" xr:uid="{DD0B0A27-35E2-4EB0-9723-E45A5F26836B}"/>
    <cellStyle name="Normal 2 10 3 3" xfId="17" xr:uid="{00000000-0005-0000-0000-00000F000000}"/>
    <cellStyle name="Normal 2 10 3 4" xfId="24" xr:uid="{79148699-3C05-4D5F-8D24-C6DCF08F771C}"/>
    <cellStyle name="Normal 3" xfId="20" xr:uid="{00000000-0005-0000-0000-000010000000}"/>
    <cellStyle name="Percent 18 2" xfId="8" xr:uid="{00000000-0005-0000-0000-000011000000}"/>
    <cellStyle name="Обычный" xfId="0" builtinId="0"/>
    <cellStyle name="Обычный 6" xfId="26" xr:uid="{4BE0C392-B428-4B84-A6AF-89BD54D07524}"/>
    <cellStyle name="Обычный 6 2" xfId="34" xr:uid="{03F1F8D1-D84E-4B68-A0AC-5E9FB44397F0}"/>
    <cellStyle name="Финансовый" xfId="1" builtinId="3"/>
    <cellStyle name="Финансовый 2 4" xfId="18" xr:uid="{00000000-0005-0000-0000-000015000000}"/>
    <cellStyle name="Финансовый 4" xfId="25" xr:uid="{0DF47834-908B-4104-A19D-FABA5F2033A5}"/>
    <cellStyle name="Финансовый 4 2" xfId="33" xr:uid="{5395F5C9-2D86-4366-BC1B-83BE5B27F05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56"/>
  <sheetViews>
    <sheetView topLeftCell="A16" workbookViewId="0">
      <selection activeCell="C73" sqref="C73"/>
    </sheetView>
  </sheetViews>
  <sheetFormatPr defaultColWidth="9.1640625" defaultRowHeight="11.25" x14ac:dyDescent="0.2"/>
  <cols>
    <col min="1" max="1" width="9.1640625" style="24"/>
    <col min="2" max="2" width="63.1640625" style="24" customWidth="1"/>
    <col min="3" max="3" width="9.5" style="25" customWidth="1"/>
    <col min="4" max="4" width="11.6640625" style="24" customWidth="1"/>
    <col min="5" max="5" width="13.83203125" style="24" customWidth="1"/>
    <col min="6" max="16384" width="9.1640625" style="24"/>
  </cols>
  <sheetData>
    <row r="1" spans="1:8" ht="15" x14ac:dyDescent="0.25">
      <c r="A1" s="23"/>
    </row>
    <row r="2" spans="1:8" ht="15.75" x14ac:dyDescent="0.25">
      <c r="B2" s="26" t="s">
        <v>43</v>
      </c>
    </row>
    <row r="5" spans="1:8" ht="15.75" x14ac:dyDescent="0.25">
      <c r="B5" s="26" t="s">
        <v>77</v>
      </c>
    </row>
    <row r="6" spans="1:8" ht="15.75" x14ac:dyDescent="0.25">
      <c r="B6" s="26" t="s">
        <v>106</v>
      </c>
    </row>
    <row r="8" spans="1:8" ht="31.5" customHeight="1" x14ac:dyDescent="0.2">
      <c r="B8" s="46" t="s">
        <v>23</v>
      </c>
      <c r="C8" s="47" t="s">
        <v>24</v>
      </c>
      <c r="D8" s="48" t="s">
        <v>112</v>
      </c>
      <c r="E8" s="48" t="s">
        <v>107</v>
      </c>
    </row>
    <row r="9" spans="1:8" ht="15.75" x14ac:dyDescent="0.25">
      <c r="B9" s="26" t="s">
        <v>44</v>
      </c>
      <c r="D9" s="27"/>
    </row>
    <row r="10" spans="1:8" ht="15" x14ac:dyDescent="0.25">
      <c r="B10" s="23" t="s">
        <v>45</v>
      </c>
      <c r="D10" s="27"/>
    </row>
    <row r="11" spans="1:8" x14ac:dyDescent="0.2">
      <c r="B11" s="24" t="s">
        <v>0</v>
      </c>
      <c r="C11" s="25">
        <v>5</v>
      </c>
      <c r="D11" s="28">
        <v>2373527</v>
      </c>
      <c r="E11" s="28">
        <v>2338752</v>
      </c>
      <c r="H11" s="29"/>
    </row>
    <row r="12" spans="1:8" x14ac:dyDescent="0.2">
      <c r="B12" s="24" t="s">
        <v>38</v>
      </c>
      <c r="C12" s="25">
        <v>6</v>
      </c>
      <c r="D12" s="28">
        <v>6364844</v>
      </c>
      <c r="E12" s="28">
        <v>6546527</v>
      </c>
    </row>
    <row r="13" spans="1:8" x14ac:dyDescent="0.2">
      <c r="B13" s="24" t="s">
        <v>46</v>
      </c>
      <c r="C13" s="25">
        <v>7</v>
      </c>
      <c r="D13" s="28">
        <v>377971</v>
      </c>
      <c r="E13" s="28">
        <v>403256</v>
      </c>
    </row>
    <row r="14" spans="1:8" x14ac:dyDescent="0.2">
      <c r="B14" s="24" t="s">
        <v>109</v>
      </c>
      <c r="C14" s="25">
        <v>12</v>
      </c>
      <c r="D14" s="28">
        <v>419799</v>
      </c>
      <c r="E14" s="28">
        <v>108923</v>
      </c>
    </row>
    <row r="15" spans="1:8" x14ac:dyDescent="0.2">
      <c r="B15" s="24" t="s">
        <v>101</v>
      </c>
      <c r="D15" s="28">
        <v>83</v>
      </c>
      <c r="E15" s="28">
        <v>83</v>
      </c>
    </row>
    <row r="16" spans="1:8" x14ac:dyDescent="0.2">
      <c r="B16" s="24" t="s">
        <v>63</v>
      </c>
      <c r="C16" s="25">
        <v>8</v>
      </c>
      <c r="D16" s="28">
        <v>2013681</v>
      </c>
      <c r="E16" s="28">
        <v>1978714</v>
      </c>
    </row>
    <row r="17" spans="2:9" s="23" customFormat="1" ht="15" x14ac:dyDescent="0.25">
      <c r="B17" s="30" t="s">
        <v>47</v>
      </c>
      <c r="C17" s="31"/>
      <c r="D17" s="32">
        <f>SUM(D11:D16)</f>
        <v>11549905</v>
      </c>
      <c r="E17" s="32">
        <f>SUM(E11:E16)</f>
        <v>11376255</v>
      </c>
    </row>
    <row r="18" spans="2:9" ht="15" x14ac:dyDescent="0.25">
      <c r="B18" s="23" t="s">
        <v>48</v>
      </c>
      <c r="D18" s="28"/>
      <c r="E18" s="28"/>
    </row>
    <row r="19" spans="2:9" x14ac:dyDescent="0.2">
      <c r="B19" s="24" t="s">
        <v>110</v>
      </c>
      <c r="C19" s="25">
        <v>9</v>
      </c>
      <c r="D19" s="28">
        <v>4343785</v>
      </c>
      <c r="E19" s="28">
        <v>4118622</v>
      </c>
    </row>
    <row r="20" spans="2:9" x14ac:dyDescent="0.2">
      <c r="B20" s="24" t="s">
        <v>50</v>
      </c>
      <c r="C20" s="25">
        <v>10</v>
      </c>
      <c r="D20" s="28">
        <v>5223723</v>
      </c>
      <c r="E20" s="28">
        <v>4151966</v>
      </c>
    </row>
    <row r="21" spans="2:9" x14ac:dyDescent="0.2">
      <c r="B21" s="24" t="s">
        <v>64</v>
      </c>
      <c r="C21" s="25">
        <v>11</v>
      </c>
      <c r="D21" s="28">
        <v>675295</v>
      </c>
      <c r="E21" s="28">
        <v>5488990</v>
      </c>
    </row>
    <row r="22" spans="2:9" x14ac:dyDescent="0.2">
      <c r="B22" s="24" t="s">
        <v>51</v>
      </c>
      <c r="C22" s="25">
        <v>12</v>
      </c>
      <c r="D22" s="28">
        <v>240867</v>
      </c>
      <c r="E22" s="28">
        <v>225227</v>
      </c>
    </row>
    <row r="23" spans="2:9" x14ac:dyDescent="0.2">
      <c r="B23" s="24" t="s">
        <v>102</v>
      </c>
      <c r="D23" s="28">
        <v>312827</v>
      </c>
      <c r="E23" s="28">
        <v>342012</v>
      </c>
    </row>
    <row r="24" spans="2:9" x14ac:dyDescent="0.2">
      <c r="B24" s="24" t="s">
        <v>67</v>
      </c>
      <c r="C24" s="25">
        <v>14</v>
      </c>
      <c r="D24" s="28">
        <v>2525728</v>
      </c>
      <c r="E24" s="28">
        <v>16220734</v>
      </c>
    </row>
    <row r="25" spans="2:9" x14ac:dyDescent="0.2">
      <c r="B25" s="24" t="s">
        <v>49</v>
      </c>
      <c r="C25" s="25">
        <v>13</v>
      </c>
      <c r="D25" s="28">
        <v>3466</v>
      </c>
      <c r="E25" s="28">
        <v>784691</v>
      </c>
    </row>
    <row r="26" spans="2:9" s="23" customFormat="1" ht="15" x14ac:dyDescent="0.25">
      <c r="B26" s="30" t="s">
        <v>52</v>
      </c>
      <c r="C26" s="31"/>
      <c r="D26" s="32">
        <f>SUM(D19:D25)</f>
        <v>13325691</v>
      </c>
      <c r="E26" s="32">
        <f>SUM(E19:E25)</f>
        <v>31332242</v>
      </c>
    </row>
    <row r="27" spans="2:9" s="23" customFormat="1" ht="15" x14ac:dyDescent="0.25">
      <c r="B27" s="30" t="s">
        <v>53</v>
      </c>
      <c r="C27" s="31"/>
      <c r="D27" s="32">
        <f>D17+D26</f>
        <v>24875596</v>
      </c>
      <c r="E27" s="32">
        <f>E17+E26</f>
        <v>42708497</v>
      </c>
    </row>
    <row r="28" spans="2:9" ht="15" x14ac:dyDescent="0.25">
      <c r="B28" s="23" t="s">
        <v>54</v>
      </c>
      <c r="D28" s="28"/>
      <c r="E28" s="28"/>
    </row>
    <row r="29" spans="2:9" ht="15.75" x14ac:dyDescent="0.25">
      <c r="B29" s="26" t="s">
        <v>55</v>
      </c>
      <c r="D29" s="28"/>
      <c r="E29" s="28"/>
    </row>
    <row r="30" spans="2:9" x14ac:dyDescent="0.2">
      <c r="B30" s="24" t="s">
        <v>39</v>
      </c>
      <c r="C30" s="25">
        <v>15</v>
      </c>
      <c r="D30" s="28">
        <v>8515056</v>
      </c>
      <c r="E30" s="28">
        <v>8515056</v>
      </c>
    </row>
    <row r="31" spans="2:9" x14ac:dyDescent="0.2">
      <c r="B31" s="24" t="s">
        <v>40</v>
      </c>
      <c r="D31" s="28">
        <v>13568673</v>
      </c>
      <c r="E31" s="28">
        <v>31198119</v>
      </c>
      <c r="I31" s="28"/>
    </row>
    <row r="32" spans="2:9" s="23" customFormat="1" ht="15" x14ac:dyDescent="0.25">
      <c r="B32" s="30" t="s">
        <v>41</v>
      </c>
      <c r="C32" s="31"/>
      <c r="D32" s="32">
        <f>SUM(D30:D31)</f>
        <v>22083729</v>
      </c>
      <c r="E32" s="32">
        <f>SUM(E30:E31)</f>
        <v>39713175</v>
      </c>
    </row>
    <row r="33" spans="2:9" x14ac:dyDescent="0.2">
      <c r="D33" s="28"/>
      <c r="E33" s="28"/>
    </row>
    <row r="34" spans="2:9" ht="15" x14ac:dyDescent="0.25">
      <c r="B34" s="23" t="s">
        <v>56</v>
      </c>
      <c r="D34" s="28"/>
      <c r="E34" s="28"/>
    </row>
    <row r="35" spans="2:9" x14ac:dyDescent="0.2">
      <c r="B35" s="24" t="s">
        <v>111</v>
      </c>
      <c r="C35" s="25">
        <v>16</v>
      </c>
      <c r="D35" s="28">
        <v>584099</v>
      </c>
      <c r="E35" s="28">
        <v>584099</v>
      </c>
      <c r="I35" s="28"/>
    </row>
    <row r="36" spans="2:9" x14ac:dyDescent="0.2">
      <c r="B36" s="24" t="s">
        <v>103</v>
      </c>
      <c r="C36" s="25">
        <v>17</v>
      </c>
      <c r="D36" s="28">
        <v>177290</v>
      </c>
      <c r="E36" s="28">
        <v>150107</v>
      </c>
      <c r="I36" s="28"/>
    </row>
    <row r="37" spans="2:9" x14ac:dyDescent="0.2">
      <c r="B37" s="24" t="s">
        <v>104</v>
      </c>
      <c r="D37" s="28">
        <v>0</v>
      </c>
      <c r="E37" s="28">
        <v>0</v>
      </c>
    </row>
    <row r="38" spans="2:9" s="23" customFormat="1" ht="15" x14ac:dyDescent="0.25">
      <c r="B38" s="30" t="s">
        <v>57</v>
      </c>
      <c r="C38" s="31"/>
      <c r="D38" s="32">
        <f>SUM(D35:D37)</f>
        <v>761389</v>
      </c>
      <c r="E38" s="32">
        <f>SUM(E35:E37)</f>
        <v>734206</v>
      </c>
    </row>
    <row r="39" spans="2:9" ht="15.6" customHeight="1" x14ac:dyDescent="0.25">
      <c r="B39" s="23" t="s">
        <v>58</v>
      </c>
      <c r="D39" s="28"/>
      <c r="E39" s="28"/>
    </row>
    <row r="40" spans="2:9" x14ac:dyDescent="0.2">
      <c r="B40" s="24" t="s">
        <v>70</v>
      </c>
      <c r="D40" s="28">
        <v>157</v>
      </c>
      <c r="E40" s="28">
        <v>0</v>
      </c>
    </row>
    <row r="41" spans="2:9" x14ac:dyDescent="0.2">
      <c r="B41" s="24" t="s">
        <v>103</v>
      </c>
      <c r="C41" s="25">
        <v>17</v>
      </c>
      <c r="D41" s="28">
        <v>757409</v>
      </c>
      <c r="E41" s="28">
        <v>1075738</v>
      </c>
    </row>
    <row r="42" spans="2:9" x14ac:dyDescent="0.2">
      <c r="B42" s="24" t="s">
        <v>108</v>
      </c>
      <c r="C42" s="25">
        <v>18</v>
      </c>
      <c r="D42" s="28">
        <v>1272912</v>
      </c>
      <c r="E42" s="28">
        <v>1185378</v>
      </c>
    </row>
    <row r="43" spans="2:9" s="23" customFormat="1" ht="15" x14ac:dyDescent="0.25">
      <c r="B43" s="30" t="s">
        <v>59</v>
      </c>
      <c r="C43" s="31"/>
      <c r="D43" s="32">
        <f>SUM(D40:D42)</f>
        <v>2030478</v>
      </c>
      <c r="E43" s="32">
        <f>SUM(E40:E42)</f>
        <v>2261116</v>
      </c>
    </row>
    <row r="44" spans="2:9" ht="15" x14ac:dyDescent="0.25">
      <c r="B44" s="30" t="s">
        <v>60</v>
      </c>
      <c r="C44" s="31"/>
      <c r="D44" s="32">
        <f>D38+D43</f>
        <v>2791867</v>
      </c>
      <c r="E44" s="32">
        <f>E38+E43</f>
        <v>2995322</v>
      </c>
    </row>
    <row r="45" spans="2:9" ht="15" x14ac:dyDescent="0.25">
      <c r="B45" s="30" t="s">
        <v>61</v>
      </c>
      <c r="C45" s="31"/>
      <c r="D45" s="32">
        <f>D32+D44</f>
        <v>24875596</v>
      </c>
      <c r="E45" s="32">
        <f>E32+E44</f>
        <v>42708497</v>
      </c>
    </row>
    <row r="46" spans="2:9" ht="15" x14ac:dyDescent="0.25">
      <c r="B46" s="30" t="s">
        <v>92</v>
      </c>
      <c r="C46" s="53">
        <v>15</v>
      </c>
      <c r="D46" s="32">
        <v>175993</v>
      </c>
      <c r="E46" s="32">
        <v>318730</v>
      </c>
    </row>
    <row r="49" spans="2:5" x14ac:dyDescent="0.2">
      <c r="D49" s="28"/>
    </row>
    <row r="51" spans="2:5" ht="12" x14ac:dyDescent="0.2">
      <c r="B51" s="39" t="s">
        <v>81</v>
      </c>
      <c r="C51" s="40"/>
      <c r="D51" s="39"/>
      <c r="E51" s="39"/>
    </row>
    <row r="52" spans="2:5" ht="12" x14ac:dyDescent="0.2">
      <c r="B52" s="39"/>
      <c r="C52" s="40"/>
      <c r="D52" s="39"/>
      <c r="E52" s="39"/>
    </row>
    <row r="53" spans="2:5" ht="12" x14ac:dyDescent="0.2">
      <c r="B53" s="39" t="s">
        <v>82</v>
      </c>
      <c r="C53" s="40"/>
      <c r="D53" s="39"/>
      <c r="E53" s="39"/>
    </row>
    <row r="54" spans="2:5" ht="12" x14ac:dyDescent="0.2">
      <c r="B54" s="39"/>
      <c r="C54" s="40"/>
      <c r="D54" s="39"/>
      <c r="E54" s="39"/>
    </row>
    <row r="55" spans="2:5" ht="12" x14ac:dyDescent="0.2">
      <c r="B55" s="39" t="s">
        <v>105</v>
      </c>
      <c r="C55" s="40"/>
      <c r="D55" s="39"/>
      <c r="E55" s="39"/>
    </row>
    <row r="56" spans="2:5" ht="12" x14ac:dyDescent="0.2">
      <c r="B56" s="39" t="s">
        <v>83</v>
      </c>
      <c r="C56" s="40"/>
      <c r="D56" s="39"/>
      <c r="E56" s="39"/>
    </row>
  </sheetData>
  <phoneticPr fontId="0" type="noConversion"/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9"/>
  <sheetViews>
    <sheetView workbookViewId="0">
      <selection activeCell="H28" sqref="H28"/>
    </sheetView>
  </sheetViews>
  <sheetFormatPr defaultColWidth="9.1640625" defaultRowHeight="11.25" x14ac:dyDescent="0.2"/>
  <cols>
    <col min="1" max="1" width="9.1640625" style="7"/>
    <col min="2" max="2" width="51.1640625" style="7" customWidth="1"/>
    <col min="3" max="3" width="9.33203125" style="10"/>
    <col min="4" max="4" width="13.33203125" style="7" customWidth="1"/>
    <col min="5" max="5" width="12.83203125" style="7" customWidth="1"/>
    <col min="6" max="16384" width="9.1640625" style="7"/>
  </cols>
  <sheetData>
    <row r="2" spans="2:5" ht="32.450000000000003" customHeight="1" x14ac:dyDescent="0.25">
      <c r="B2" s="54" t="s">
        <v>99</v>
      </c>
      <c r="C2" s="54"/>
      <c r="D2" s="54"/>
      <c r="E2" s="54"/>
    </row>
    <row r="3" spans="2:5" ht="15.75" x14ac:dyDescent="0.25">
      <c r="B3" s="11"/>
    </row>
    <row r="5" spans="2:5" ht="22.5" x14ac:dyDescent="0.2">
      <c r="B5" s="49" t="s">
        <v>23</v>
      </c>
      <c r="C5" s="50" t="s">
        <v>24</v>
      </c>
      <c r="D5" s="52" t="s">
        <v>93</v>
      </c>
      <c r="E5" s="52" t="s">
        <v>79</v>
      </c>
    </row>
    <row r="6" spans="2:5" x14ac:dyDescent="0.2">
      <c r="B6" s="7" t="s">
        <v>25</v>
      </c>
      <c r="C6" s="10">
        <v>19</v>
      </c>
      <c r="D6" s="12">
        <v>13459475</v>
      </c>
      <c r="E6" s="12">
        <v>12406969</v>
      </c>
    </row>
    <row r="7" spans="2:5" x14ac:dyDescent="0.2">
      <c r="B7" s="7" t="s">
        <v>26</v>
      </c>
      <c r="C7" s="10">
        <v>20</v>
      </c>
      <c r="D7" s="12">
        <v>-3632803</v>
      </c>
      <c r="E7" s="12">
        <v>-3076907</v>
      </c>
    </row>
    <row r="8" spans="2:5" x14ac:dyDescent="0.2">
      <c r="B8" s="49" t="s">
        <v>27</v>
      </c>
      <c r="C8" s="50"/>
      <c r="D8" s="51">
        <f>D6+D7</f>
        <v>9826672</v>
      </c>
      <c r="E8" s="51">
        <f>E6+E7</f>
        <v>9330062</v>
      </c>
    </row>
    <row r="9" spans="2:5" x14ac:dyDescent="0.2">
      <c r="E9" s="12"/>
    </row>
    <row r="10" spans="2:5" x14ac:dyDescent="0.2">
      <c r="B10" s="7" t="s">
        <v>28</v>
      </c>
      <c r="C10" s="10">
        <v>21</v>
      </c>
      <c r="D10" s="12">
        <v>-1219469</v>
      </c>
      <c r="E10" s="12">
        <v>-1489353</v>
      </c>
    </row>
    <row r="11" spans="2:5" x14ac:dyDescent="0.2">
      <c r="B11" s="7" t="s">
        <v>29</v>
      </c>
      <c r="C11" s="10">
        <v>22</v>
      </c>
      <c r="D11" s="12">
        <v>-500727</v>
      </c>
      <c r="E11" s="12">
        <v>-329627</v>
      </c>
    </row>
    <row r="12" spans="2:5" x14ac:dyDescent="0.2">
      <c r="B12" s="21" t="s">
        <v>73</v>
      </c>
      <c r="D12" s="12">
        <v>20677</v>
      </c>
      <c r="E12" s="12">
        <v>-39926.92858</v>
      </c>
    </row>
    <row r="13" spans="2:5" x14ac:dyDescent="0.2">
      <c r="B13" s="49" t="s">
        <v>30</v>
      </c>
      <c r="C13" s="50"/>
      <c r="D13" s="51">
        <f>D8+D10+D11+D12</f>
        <v>8127153</v>
      </c>
      <c r="E13" s="51">
        <f>E8+E10+E11+E12</f>
        <v>7471155.0714199999</v>
      </c>
    </row>
    <row r="14" spans="2:5" x14ac:dyDescent="0.2">
      <c r="E14" s="12">
        <v>0</v>
      </c>
    </row>
    <row r="15" spans="2:5" x14ac:dyDescent="0.2">
      <c r="B15" s="7" t="s">
        <v>31</v>
      </c>
      <c r="C15" s="10">
        <v>23</v>
      </c>
      <c r="D15" s="12">
        <v>805873</v>
      </c>
      <c r="E15" s="12">
        <v>471040</v>
      </c>
    </row>
    <row r="16" spans="2:5" x14ac:dyDescent="0.2">
      <c r="B16" s="7" t="s">
        <v>32</v>
      </c>
      <c r="C16" s="10">
        <v>24</v>
      </c>
      <c r="D16" s="12">
        <v>-8847</v>
      </c>
      <c r="E16" s="12">
        <v>-2349.2750000000233</v>
      </c>
    </row>
    <row r="17" spans="2:5" x14ac:dyDescent="0.2">
      <c r="B17" s="21" t="s">
        <v>76</v>
      </c>
      <c r="D17" s="12">
        <v>747356</v>
      </c>
      <c r="E17" s="12">
        <v>114017</v>
      </c>
    </row>
    <row r="18" spans="2:5" x14ac:dyDescent="0.2">
      <c r="B18" s="22" t="s">
        <v>78</v>
      </c>
      <c r="D18" s="12">
        <v>4316</v>
      </c>
      <c r="E18" s="12">
        <v>6</v>
      </c>
    </row>
    <row r="19" spans="2:5" x14ac:dyDescent="0.2">
      <c r="B19" s="7" t="s">
        <v>33</v>
      </c>
      <c r="D19" s="12">
        <v>164968</v>
      </c>
      <c r="E19" s="12">
        <v>109183</v>
      </c>
    </row>
    <row r="20" spans="2:5" x14ac:dyDescent="0.2">
      <c r="B20" s="49" t="s">
        <v>34</v>
      </c>
      <c r="C20" s="50"/>
      <c r="D20" s="51">
        <f>D13+D15+D19+D17+D16+D18</f>
        <v>9840819</v>
      </c>
      <c r="E20" s="51">
        <f>E13+E15+E19+E17+E16+E18</f>
        <v>8163051.7964199996</v>
      </c>
    </row>
    <row r="21" spans="2:5" x14ac:dyDescent="0.2">
      <c r="E21" s="12">
        <v>0</v>
      </c>
    </row>
    <row r="22" spans="2:5" x14ac:dyDescent="0.2">
      <c r="B22" s="7" t="s">
        <v>35</v>
      </c>
      <c r="D22" s="12">
        <v>-1768864</v>
      </c>
      <c r="E22" s="12">
        <v>-1597680</v>
      </c>
    </row>
    <row r="23" spans="2:5" x14ac:dyDescent="0.2">
      <c r="B23" s="49" t="s">
        <v>100</v>
      </c>
      <c r="C23" s="50"/>
      <c r="D23" s="51">
        <f>D20+D22</f>
        <v>8071955</v>
      </c>
      <c r="E23" s="51">
        <f>E20+E22</f>
        <v>6565371.7964199996</v>
      </c>
    </row>
    <row r="24" spans="2:5" x14ac:dyDescent="0.2">
      <c r="E24" s="12"/>
    </row>
    <row r="25" spans="2:5" x14ac:dyDescent="0.2">
      <c r="B25" s="7" t="s">
        <v>36</v>
      </c>
      <c r="E25" s="12"/>
    </row>
    <row r="26" spans="2:5" x14ac:dyDescent="0.2">
      <c r="B26" s="49" t="s">
        <v>98</v>
      </c>
      <c r="C26" s="50"/>
      <c r="D26" s="51">
        <f>D23</f>
        <v>8071955</v>
      </c>
      <c r="E26" s="51">
        <f>E23</f>
        <v>6565371.7964199996</v>
      </c>
    </row>
    <row r="27" spans="2:5" x14ac:dyDescent="0.2">
      <c r="D27" s="13"/>
    </row>
    <row r="28" spans="2:5" x14ac:dyDescent="0.2">
      <c r="B28" s="7" t="s">
        <v>65</v>
      </c>
      <c r="D28" s="12"/>
    </row>
    <row r="29" spans="2:5" x14ac:dyDescent="0.2">
      <c r="D29" s="12"/>
    </row>
    <row r="30" spans="2:5" x14ac:dyDescent="0.2">
      <c r="B30" s="49" t="s">
        <v>66</v>
      </c>
      <c r="C30" s="50">
        <v>15</v>
      </c>
      <c r="D30" s="51">
        <v>65448</v>
      </c>
      <c r="E30" s="51">
        <v>53233</v>
      </c>
    </row>
    <row r="34" spans="2:5" ht="12" x14ac:dyDescent="0.2">
      <c r="B34" s="42" t="s">
        <v>84</v>
      </c>
      <c r="C34" s="43"/>
      <c r="D34" s="42"/>
      <c r="E34" s="42"/>
    </row>
    <row r="35" spans="2:5" ht="12" x14ac:dyDescent="0.2">
      <c r="B35" s="42"/>
      <c r="C35" s="43"/>
      <c r="D35" s="42"/>
      <c r="E35" s="42"/>
    </row>
    <row r="36" spans="2:5" ht="12" x14ac:dyDescent="0.2">
      <c r="B36" s="42" t="s">
        <v>85</v>
      </c>
      <c r="C36" s="43"/>
      <c r="D36" s="42"/>
      <c r="E36" s="42"/>
    </row>
    <row r="37" spans="2:5" ht="12" x14ac:dyDescent="0.2">
      <c r="B37" s="42"/>
      <c r="C37" s="43"/>
      <c r="D37" s="42"/>
      <c r="E37" s="42"/>
    </row>
    <row r="38" spans="2:5" ht="12" x14ac:dyDescent="0.2">
      <c r="B38" s="42" t="s">
        <v>105</v>
      </c>
      <c r="C38" s="43"/>
      <c r="D38" s="42"/>
      <c r="E38" s="42"/>
    </row>
    <row r="39" spans="2:5" ht="12" x14ac:dyDescent="0.2">
      <c r="B39" s="42" t="s">
        <v>83</v>
      </c>
      <c r="C39" s="43"/>
      <c r="D39" s="42"/>
      <c r="E39" s="42"/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E86"/>
  <sheetViews>
    <sheetView tabSelected="1" topLeftCell="A13" workbookViewId="0">
      <selection activeCell="G49" sqref="G49"/>
    </sheetView>
  </sheetViews>
  <sheetFormatPr defaultColWidth="9.33203125" defaultRowHeight="11.25" x14ac:dyDescent="0.2"/>
  <cols>
    <col min="1" max="1" width="9.33203125" style="4"/>
    <col min="2" max="2" width="65.6640625" style="4" customWidth="1"/>
    <col min="3" max="3" width="6.83203125" style="4" customWidth="1"/>
    <col min="4" max="4" width="20" style="3" customWidth="1"/>
    <col min="5" max="5" width="21" style="4" customWidth="1"/>
    <col min="6" max="16384" width="9.33203125" style="4"/>
  </cols>
  <sheetData>
    <row r="1" spans="2:5" s="37" customFormat="1" x14ac:dyDescent="0.2">
      <c r="D1" s="38"/>
    </row>
    <row r="2" spans="2:5" x14ac:dyDescent="0.2">
      <c r="B2" s="55" t="s">
        <v>62</v>
      </c>
      <c r="C2" s="55"/>
      <c r="D2" s="55"/>
    </row>
    <row r="3" spans="2:5" x14ac:dyDescent="0.2">
      <c r="B3" s="55" t="s">
        <v>94</v>
      </c>
      <c r="C3" s="55"/>
      <c r="D3" s="55"/>
    </row>
    <row r="5" spans="2:5" x14ac:dyDescent="0.2">
      <c r="B5" s="6" t="s">
        <v>1</v>
      </c>
      <c r="C5" s="6"/>
      <c r="D5" s="45" t="s">
        <v>93</v>
      </c>
      <c r="E5" s="45" t="s">
        <v>93</v>
      </c>
    </row>
    <row r="6" spans="2:5" x14ac:dyDescent="0.2">
      <c r="B6" s="6" t="s">
        <v>2</v>
      </c>
      <c r="C6" s="6"/>
      <c r="D6" s="44"/>
      <c r="E6" s="44"/>
    </row>
    <row r="7" spans="2:5" x14ac:dyDescent="0.2">
      <c r="B7" s="4" t="s">
        <v>3</v>
      </c>
      <c r="D7" s="8">
        <v>13919028</v>
      </c>
      <c r="E7" s="8">
        <v>11952497</v>
      </c>
    </row>
    <row r="8" spans="2:5" x14ac:dyDescent="0.2">
      <c r="B8" s="4" t="s">
        <v>113</v>
      </c>
      <c r="D8" s="8">
        <v>872</v>
      </c>
      <c r="E8" s="8"/>
    </row>
    <row r="9" spans="2:5" x14ac:dyDescent="0.2">
      <c r="B9" s="4" t="s">
        <v>9</v>
      </c>
      <c r="D9" s="8">
        <v>457218</v>
      </c>
      <c r="E9" s="8">
        <v>187459</v>
      </c>
    </row>
    <row r="10" spans="2:5" x14ac:dyDescent="0.2">
      <c r="B10" s="4" t="s">
        <v>4</v>
      </c>
      <c r="D10" s="8">
        <v>7514</v>
      </c>
      <c r="E10" s="8">
        <v>1974</v>
      </c>
    </row>
    <row r="11" spans="2:5" x14ac:dyDescent="0.2">
      <c r="B11" s="4" t="s">
        <v>5</v>
      </c>
      <c r="D11" s="8">
        <v>-1750061</v>
      </c>
      <c r="E11" s="8">
        <v>-1084342</v>
      </c>
    </row>
    <row r="12" spans="2:5" x14ac:dyDescent="0.2">
      <c r="B12" s="4" t="s">
        <v>6</v>
      </c>
      <c r="D12" s="8">
        <v>-928815</v>
      </c>
      <c r="E12" s="8">
        <v>-759833</v>
      </c>
    </row>
    <row r="13" spans="2:5" x14ac:dyDescent="0.2">
      <c r="B13" s="4" t="s">
        <v>7</v>
      </c>
      <c r="D13" s="8">
        <v>-2453418</v>
      </c>
      <c r="E13" s="8">
        <v>-2420750</v>
      </c>
    </row>
    <row r="14" spans="2:5" x14ac:dyDescent="0.2">
      <c r="B14" s="4" t="s">
        <v>69</v>
      </c>
      <c r="D14" s="8">
        <v>-1658996</v>
      </c>
      <c r="E14" s="8">
        <v>-1298631</v>
      </c>
    </row>
    <row r="15" spans="2:5" x14ac:dyDescent="0.2">
      <c r="B15" s="4" t="s">
        <v>8</v>
      </c>
      <c r="D15" s="8">
        <v>-38276</v>
      </c>
      <c r="E15" s="8">
        <v>-17560</v>
      </c>
    </row>
    <row r="16" spans="2:5" x14ac:dyDescent="0.2">
      <c r="B16" s="4" t="s">
        <v>75</v>
      </c>
      <c r="D16" s="8">
        <v>-40200</v>
      </c>
      <c r="E16" s="8">
        <v>-8429</v>
      </c>
    </row>
    <row r="17" spans="2:5" x14ac:dyDescent="0.2">
      <c r="B17" s="4" t="s">
        <v>10</v>
      </c>
      <c r="D17" s="8">
        <v>-5520</v>
      </c>
      <c r="E17" s="8">
        <v>-7220</v>
      </c>
    </row>
    <row r="18" spans="2:5" x14ac:dyDescent="0.2">
      <c r="B18" s="4" t="s">
        <v>11</v>
      </c>
      <c r="D18" s="8">
        <v>-1567770</v>
      </c>
      <c r="E18" s="8">
        <v>-1530609</v>
      </c>
    </row>
    <row r="19" spans="2:5" s="6" customFormat="1" ht="22.5" x14ac:dyDescent="0.2">
      <c r="B19" s="36" t="s">
        <v>12</v>
      </c>
      <c r="D19" s="9">
        <f>SUM(D7:D18)</f>
        <v>5941576</v>
      </c>
      <c r="E19" s="9">
        <f>SUM(E7:E18)</f>
        <v>5014556</v>
      </c>
    </row>
    <row r="20" spans="2:5" x14ac:dyDescent="0.2">
      <c r="D20" s="8"/>
      <c r="E20" s="12"/>
    </row>
    <row r="21" spans="2:5" s="6" customFormat="1" x14ac:dyDescent="0.2">
      <c r="B21" s="6" t="s">
        <v>13</v>
      </c>
      <c r="D21" s="9"/>
      <c r="E21" s="12"/>
    </row>
    <row r="22" spans="2:5" x14ac:dyDescent="0.2">
      <c r="D22" s="8"/>
      <c r="E22" s="12"/>
    </row>
    <row r="23" spans="2:5" x14ac:dyDescent="0.2">
      <c r="B23" s="4" t="s">
        <v>14</v>
      </c>
      <c r="D23" s="8">
        <v>-1646</v>
      </c>
      <c r="E23" s="8">
        <v>-23006</v>
      </c>
    </row>
    <row r="24" spans="2:5" x14ac:dyDescent="0.2">
      <c r="B24" s="4" t="s">
        <v>68</v>
      </c>
      <c r="D24" s="8">
        <v>-27907332</v>
      </c>
      <c r="E24" s="8">
        <v>-16950129</v>
      </c>
    </row>
    <row r="25" spans="2:5" x14ac:dyDescent="0.2">
      <c r="B25" s="4" t="s">
        <v>72</v>
      </c>
      <c r="D25" s="8">
        <v>41914990</v>
      </c>
      <c r="E25" s="8">
        <v>14582568</v>
      </c>
    </row>
    <row r="26" spans="2:5" x14ac:dyDescent="0.2">
      <c r="B26" s="4" t="s">
        <v>15</v>
      </c>
      <c r="D26" s="8">
        <v>-548805</v>
      </c>
      <c r="E26" s="8">
        <v>-301919</v>
      </c>
    </row>
    <row r="27" spans="2:5" x14ac:dyDescent="0.2">
      <c r="B27" s="4" t="s">
        <v>16</v>
      </c>
      <c r="D27" s="8">
        <v>-56023</v>
      </c>
      <c r="E27" s="8">
        <v>-104374</v>
      </c>
    </row>
    <row r="28" spans="2:5" x14ac:dyDescent="0.2">
      <c r="B28" s="4" t="s">
        <v>114</v>
      </c>
      <c r="D28" s="8">
        <v>-400</v>
      </c>
      <c r="E28" s="8">
        <v>0</v>
      </c>
    </row>
    <row r="29" spans="2:5" x14ac:dyDescent="0.2">
      <c r="B29" s="4" t="s">
        <v>115</v>
      </c>
      <c r="D29" s="8">
        <v>-64773</v>
      </c>
      <c r="E29" s="8">
        <v>-4289</v>
      </c>
    </row>
    <row r="30" spans="2:5" s="6" customFormat="1" x14ac:dyDescent="0.2">
      <c r="B30" s="6" t="s">
        <v>17</v>
      </c>
      <c r="D30" s="9">
        <f>SUM(D23:D29)</f>
        <v>13336011</v>
      </c>
      <c r="E30" s="9">
        <f>SUM(E23:E29)</f>
        <v>-2801149</v>
      </c>
    </row>
    <row r="31" spans="2:5" x14ac:dyDescent="0.2">
      <c r="D31" s="8"/>
      <c r="E31" s="12"/>
    </row>
    <row r="32" spans="2:5" s="6" customFormat="1" x14ac:dyDescent="0.2">
      <c r="B32" s="6" t="s">
        <v>18</v>
      </c>
      <c r="D32" s="9"/>
      <c r="E32" s="12"/>
    </row>
    <row r="33" spans="2:5" x14ac:dyDescent="0.2">
      <c r="D33" s="8"/>
      <c r="E33" s="12"/>
    </row>
    <row r="34" spans="2:5" x14ac:dyDescent="0.2">
      <c r="B34" s="4" t="s">
        <v>116</v>
      </c>
      <c r="D34" s="8">
        <v>-99393</v>
      </c>
      <c r="E34" s="12">
        <v>0</v>
      </c>
    </row>
    <row r="35" spans="2:5" x14ac:dyDescent="0.2">
      <c r="B35" s="4" t="s">
        <v>117</v>
      </c>
      <c r="D35" s="8">
        <v>6044839</v>
      </c>
      <c r="E35" s="12">
        <v>0</v>
      </c>
    </row>
    <row r="36" spans="2:5" x14ac:dyDescent="0.2">
      <c r="B36" s="4" t="s">
        <v>118</v>
      </c>
      <c r="D36" s="8">
        <v>-26000000</v>
      </c>
      <c r="E36" s="8">
        <v>0</v>
      </c>
    </row>
    <row r="37" spans="2:5" s="6" customFormat="1" ht="22.5" x14ac:dyDescent="0.2">
      <c r="B37" s="36" t="s">
        <v>80</v>
      </c>
      <c r="D37" s="9">
        <f>SUM(D34:D36)</f>
        <v>-20054554</v>
      </c>
      <c r="E37" s="9">
        <v>0</v>
      </c>
    </row>
    <row r="38" spans="2:5" s="6" customFormat="1" x14ac:dyDescent="0.2">
      <c r="B38" s="6" t="s">
        <v>19</v>
      </c>
      <c r="D38" s="9">
        <f>D19+D30+D37</f>
        <v>-776967</v>
      </c>
      <c r="E38" s="9">
        <f>E19+E30+E37</f>
        <v>2213407</v>
      </c>
    </row>
    <row r="39" spans="2:5" s="6" customFormat="1" x14ac:dyDescent="0.2">
      <c r="B39" s="6" t="s">
        <v>20</v>
      </c>
      <c r="D39" s="8">
        <v>-8198</v>
      </c>
      <c r="E39" s="12">
        <v>-24795</v>
      </c>
    </row>
    <row r="40" spans="2:5" s="6" customFormat="1" x14ac:dyDescent="0.2">
      <c r="B40" s="6" t="s">
        <v>21</v>
      </c>
      <c r="C40" s="6">
        <v>13</v>
      </c>
      <c r="D40" s="8">
        <v>784692</v>
      </c>
      <c r="E40" s="12">
        <v>842214</v>
      </c>
    </row>
    <row r="41" spans="2:5" s="6" customFormat="1" x14ac:dyDescent="0.2">
      <c r="B41" s="4" t="s">
        <v>71</v>
      </c>
      <c r="C41" s="4">
        <v>13</v>
      </c>
      <c r="D41" s="8">
        <v>3939</v>
      </c>
      <c r="E41" s="12">
        <v>-9501</v>
      </c>
    </row>
    <row r="42" spans="2:5" s="6" customFormat="1" x14ac:dyDescent="0.2">
      <c r="B42" s="6" t="s">
        <v>22</v>
      </c>
      <c r="C42" s="6">
        <v>13</v>
      </c>
      <c r="D42" s="9">
        <f>D40+D38+D39+D41</f>
        <v>3466</v>
      </c>
      <c r="E42" s="9">
        <f>E40+E38+E39+E41</f>
        <v>3021325</v>
      </c>
    </row>
    <row r="43" spans="2:5" x14ac:dyDescent="0.2">
      <c r="D43" s="8"/>
      <c r="E43" s="12"/>
    </row>
    <row r="44" spans="2:5" x14ac:dyDescent="0.2">
      <c r="D44" s="8"/>
    </row>
    <row r="45" spans="2:5" ht="12" x14ac:dyDescent="0.2">
      <c r="B45" s="41"/>
      <c r="C45" s="41"/>
      <c r="D45" s="41"/>
      <c r="E45" s="41"/>
    </row>
    <row r="46" spans="2:5" ht="12" x14ac:dyDescent="0.2">
      <c r="B46" s="41" t="s">
        <v>86</v>
      </c>
      <c r="C46" s="41"/>
      <c r="D46" s="41"/>
      <c r="E46" s="41"/>
    </row>
    <row r="47" spans="2:5" ht="12" x14ac:dyDescent="0.2">
      <c r="B47" s="41"/>
      <c r="C47" s="41"/>
      <c r="D47" s="41"/>
      <c r="E47" s="41"/>
    </row>
    <row r="48" spans="2:5" ht="12" x14ac:dyDescent="0.2">
      <c r="B48" s="41" t="s">
        <v>87</v>
      </c>
      <c r="C48" s="41"/>
      <c r="D48" s="41"/>
      <c r="E48" s="41"/>
    </row>
    <row r="49" spans="2:5" ht="12" x14ac:dyDescent="0.2">
      <c r="B49" s="41"/>
      <c r="C49" s="41"/>
      <c r="D49" s="41"/>
      <c r="E49" s="41"/>
    </row>
    <row r="50" spans="2:5" ht="12" x14ac:dyDescent="0.2">
      <c r="B50" s="41" t="s">
        <v>105</v>
      </c>
      <c r="C50" s="41"/>
      <c r="D50" s="41"/>
      <c r="E50" s="41"/>
    </row>
    <row r="51" spans="2:5" ht="12" x14ac:dyDescent="0.2">
      <c r="B51" s="41" t="s">
        <v>83</v>
      </c>
      <c r="C51" s="41"/>
      <c r="D51" s="41"/>
      <c r="E51" s="41"/>
    </row>
    <row r="52" spans="2:5" x14ac:dyDescent="0.2">
      <c r="D52" s="4"/>
    </row>
    <row r="53" spans="2:5" x14ac:dyDescent="0.2">
      <c r="D53" s="4"/>
    </row>
    <row r="54" spans="2:5" x14ac:dyDescent="0.2">
      <c r="D54" s="4"/>
    </row>
    <row r="55" spans="2:5" x14ac:dyDescent="0.2">
      <c r="D55" s="4"/>
    </row>
    <row r="56" spans="2:5" x14ac:dyDescent="0.2">
      <c r="D56" s="4"/>
    </row>
    <row r="57" spans="2:5" x14ac:dyDescent="0.2">
      <c r="D57" s="4"/>
    </row>
    <row r="58" spans="2:5" x14ac:dyDescent="0.2">
      <c r="D58" s="4"/>
    </row>
    <row r="59" spans="2:5" x14ac:dyDescent="0.2">
      <c r="D59" s="4"/>
    </row>
    <row r="60" spans="2:5" x14ac:dyDescent="0.2">
      <c r="D60" s="4"/>
    </row>
    <row r="61" spans="2:5" x14ac:dyDescent="0.2">
      <c r="D61" s="4"/>
    </row>
    <row r="62" spans="2:5" x14ac:dyDescent="0.2">
      <c r="D62" s="4"/>
    </row>
    <row r="63" spans="2:5" x14ac:dyDescent="0.2">
      <c r="D63" s="4"/>
    </row>
    <row r="64" spans="2:5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H28"/>
  <sheetViews>
    <sheetView workbookViewId="0">
      <selection activeCell="F35" sqref="F35"/>
    </sheetView>
  </sheetViews>
  <sheetFormatPr defaultColWidth="9.33203125" defaultRowHeight="11.25" x14ac:dyDescent="0.2"/>
  <cols>
    <col min="1" max="1" width="9.33203125" style="4"/>
    <col min="2" max="2" width="43.1640625" style="4" customWidth="1"/>
    <col min="3" max="3" width="9.33203125" style="4"/>
    <col min="4" max="4" width="18.83203125" style="4" customWidth="1"/>
    <col min="5" max="5" width="21.83203125" style="4" customWidth="1"/>
    <col min="6" max="6" width="28.33203125" style="4" customWidth="1"/>
    <col min="7" max="7" width="16.33203125" style="4" customWidth="1"/>
    <col min="8" max="16384" width="9.33203125" style="4"/>
  </cols>
  <sheetData>
    <row r="2" spans="2:8" ht="12.75" x14ac:dyDescent="0.2">
      <c r="B2" s="14" t="s">
        <v>95</v>
      </c>
    </row>
    <row r="3" spans="2:8" ht="12.75" x14ac:dyDescent="0.2">
      <c r="B3" s="14"/>
    </row>
    <row r="4" spans="2:8" ht="12.75" x14ac:dyDescent="0.2">
      <c r="B4" s="14"/>
    </row>
    <row r="5" spans="2:8" ht="22.5" x14ac:dyDescent="0.2">
      <c r="B5" s="15"/>
      <c r="C5" s="15"/>
      <c r="D5" s="33" t="s">
        <v>39</v>
      </c>
      <c r="E5" s="33" t="s">
        <v>40</v>
      </c>
      <c r="F5" s="33" t="s">
        <v>41</v>
      </c>
    </row>
    <row r="6" spans="2:8" ht="12" thickBot="1" x14ac:dyDescent="0.25">
      <c r="B6" s="17" t="s">
        <v>74</v>
      </c>
      <c r="C6" s="16"/>
      <c r="D6" s="34">
        <v>8515056</v>
      </c>
      <c r="E6" s="34">
        <v>17140960</v>
      </c>
      <c r="F6" s="34">
        <v>25656016</v>
      </c>
    </row>
    <row r="7" spans="2:8" ht="12" thickTop="1" x14ac:dyDescent="0.2">
      <c r="B7" s="4" t="s">
        <v>42</v>
      </c>
      <c r="D7" s="8">
        <v>0</v>
      </c>
      <c r="E7" s="8">
        <v>14527136</v>
      </c>
      <c r="F7" s="8">
        <v>14527136</v>
      </c>
    </row>
    <row r="8" spans="2:8" x14ac:dyDescent="0.2">
      <c r="B8" s="4" t="s">
        <v>36</v>
      </c>
      <c r="D8" s="8">
        <v>0</v>
      </c>
      <c r="E8" s="8">
        <v>0</v>
      </c>
      <c r="F8" s="8">
        <v>0</v>
      </c>
    </row>
    <row r="9" spans="2:8" x14ac:dyDescent="0.2">
      <c r="B9" s="18" t="s">
        <v>37</v>
      </c>
      <c r="C9" s="18"/>
      <c r="D9" s="35">
        <v>0</v>
      </c>
      <c r="E9" s="35">
        <v>14527136</v>
      </c>
      <c r="F9" s="35">
        <v>14527136</v>
      </c>
    </row>
    <row r="10" spans="2:8" x14ac:dyDescent="0.2">
      <c r="B10" s="18" t="s">
        <v>121</v>
      </c>
      <c r="C10" s="18">
        <v>11</v>
      </c>
      <c r="D10" s="35">
        <v>0</v>
      </c>
      <c r="E10" s="35">
        <v>-469978</v>
      </c>
      <c r="F10" s="35">
        <v>-469978</v>
      </c>
    </row>
    <row r="11" spans="2:8" x14ac:dyDescent="0.2">
      <c r="B11" s="19" t="s">
        <v>96</v>
      </c>
      <c r="C11" s="18"/>
      <c r="D11" s="35">
        <f>SUM(D9:D10)+D6</f>
        <v>8515056</v>
      </c>
      <c r="E11" s="35">
        <f>SUM(E9:E10)+E6</f>
        <v>31198118</v>
      </c>
      <c r="F11" s="35">
        <f>SUM(F9:F10)+F6</f>
        <v>39713174</v>
      </c>
      <c r="G11" s="5"/>
      <c r="H11" s="5"/>
    </row>
    <row r="12" spans="2:8" x14ac:dyDescent="0.2">
      <c r="B12" s="2"/>
      <c r="D12" s="8">
        <v>0</v>
      </c>
      <c r="E12" s="8">
        <v>0</v>
      </c>
      <c r="F12" s="8">
        <v>0</v>
      </c>
    </row>
    <row r="13" spans="2:8" x14ac:dyDescent="0.2">
      <c r="B13" s="4" t="s">
        <v>119</v>
      </c>
      <c r="D13" s="8">
        <v>0</v>
      </c>
      <c r="E13" s="8">
        <v>8071955</v>
      </c>
      <c r="F13" s="8">
        <v>8071955</v>
      </c>
    </row>
    <row r="14" spans="2:8" x14ac:dyDescent="0.2">
      <c r="B14" s="4" t="s">
        <v>36</v>
      </c>
      <c r="D14" s="8">
        <v>0</v>
      </c>
      <c r="E14" s="8">
        <v>0</v>
      </c>
      <c r="F14" s="8">
        <v>0</v>
      </c>
    </row>
    <row r="15" spans="2:8" x14ac:dyDescent="0.2">
      <c r="B15" s="56" t="s">
        <v>98</v>
      </c>
      <c r="C15" s="56"/>
      <c r="D15" s="57">
        <v>0</v>
      </c>
      <c r="E15" s="57">
        <v>8071955</v>
      </c>
      <c r="F15" s="57">
        <v>8071955</v>
      </c>
    </row>
    <row r="16" spans="2:8" x14ac:dyDescent="0.2">
      <c r="B16" s="58" t="s">
        <v>120</v>
      </c>
      <c r="C16" s="58">
        <v>11</v>
      </c>
      <c r="D16" s="59">
        <v>0</v>
      </c>
      <c r="E16" s="59">
        <v>-26000000</v>
      </c>
      <c r="F16" s="59">
        <v>-26000000</v>
      </c>
    </row>
    <row r="17" spans="2:7" x14ac:dyDescent="0.2">
      <c r="B17" s="1" t="s">
        <v>121</v>
      </c>
      <c r="C17" s="4">
        <v>11</v>
      </c>
      <c r="D17" s="8">
        <v>0</v>
      </c>
      <c r="E17" s="8">
        <v>298600</v>
      </c>
      <c r="F17" s="8">
        <v>298600</v>
      </c>
    </row>
    <row r="18" spans="2:7" x14ac:dyDescent="0.2">
      <c r="B18" s="19" t="s">
        <v>97</v>
      </c>
      <c r="C18" s="18"/>
      <c r="D18" s="35">
        <f>SUM(D15:D17)+D11</f>
        <v>8515056</v>
      </c>
      <c r="E18" s="35">
        <f>SUM(E15:E17)+E11</f>
        <v>13568673</v>
      </c>
      <c r="F18" s="35">
        <f>SUM(F15:F17)+F11</f>
        <v>22083729</v>
      </c>
      <c r="G18" s="5"/>
    </row>
    <row r="19" spans="2:7" x14ac:dyDescent="0.2">
      <c r="D19" s="20"/>
      <c r="E19" s="20"/>
      <c r="F19" s="20"/>
    </row>
    <row r="20" spans="2:7" x14ac:dyDescent="0.2">
      <c r="G20" s="5"/>
    </row>
    <row r="21" spans="2:7" x14ac:dyDescent="0.2">
      <c r="G21" s="5"/>
    </row>
    <row r="22" spans="2:7" x14ac:dyDescent="0.2">
      <c r="G22" s="5"/>
    </row>
    <row r="23" spans="2:7" ht="12" x14ac:dyDescent="0.2">
      <c r="B23" s="41" t="s">
        <v>90</v>
      </c>
      <c r="C23" s="41"/>
      <c r="D23" s="41"/>
      <c r="E23" s="41"/>
      <c r="F23" s="41" t="s">
        <v>88</v>
      </c>
    </row>
    <row r="24" spans="2:7" ht="12" x14ac:dyDescent="0.2">
      <c r="B24" s="41"/>
      <c r="C24" s="41"/>
      <c r="D24" s="41"/>
      <c r="E24" s="41"/>
      <c r="F24" s="41"/>
    </row>
    <row r="25" spans="2:7" ht="12" x14ac:dyDescent="0.2">
      <c r="B25" s="41" t="s">
        <v>91</v>
      </c>
      <c r="C25" s="41"/>
      <c r="D25" s="41"/>
      <c r="E25" s="41"/>
      <c r="F25" s="41" t="s">
        <v>89</v>
      </c>
    </row>
    <row r="26" spans="2:7" ht="12" x14ac:dyDescent="0.2">
      <c r="B26" s="41"/>
      <c r="C26" s="41"/>
      <c r="D26" s="41"/>
      <c r="E26" s="41"/>
      <c r="F26" s="5"/>
    </row>
    <row r="27" spans="2:7" ht="12" x14ac:dyDescent="0.2">
      <c r="B27" s="41" t="s">
        <v>105</v>
      </c>
      <c r="C27" s="41"/>
      <c r="D27" s="41"/>
      <c r="E27" s="41"/>
    </row>
    <row r="28" spans="2:7" ht="12" x14ac:dyDescent="0.2">
      <c r="B28" s="41" t="s">
        <v>83</v>
      </c>
      <c r="C28" s="41"/>
      <c r="D28" s="41"/>
      <c r="E28" s="4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Марал Сейткулова</cp:lastModifiedBy>
  <cp:revision>1</cp:revision>
  <cp:lastPrinted>2019-04-26T09:27:50Z</cp:lastPrinted>
  <dcterms:created xsi:type="dcterms:W3CDTF">2018-04-13T11:44:44Z</dcterms:created>
  <dcterms:modified xsi:type="dcterms:W3CDTF">2021-08-10T09:55:29Z</dcterms:modified>
</cp:coreProperties>
</file>