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kairaliyeva\Documents\2024\1 кв 24\ФинОтчет 2024\"/>
    </mc:Choice>
  </mc:AlternateContent>
  <xr:revisionPtr revIDLastSave="0" documentId="13_ncr:1_{97C54B8A-F5E8-4B72-A773-8E168234E984}" xr6:coauthVersionLast="47" xr6:coauthVersionMax="47" xr10:uidLastSave="{00000000-0000-0000-0000-000000000000}"/>
  <bookViews>
    <workbookView xWindow="28680" yWindow="-6525" windowWidth="29040" windowHeight="15840" tabRatio="832" xr2:uid="{00000000-000D-0000-FFFF-FFFF00000000}"/>
  </bookViews>
  <sheets>
    <sheet name="ФО 1" sheetId="13" r:id="rId1"/>
    <sheet name="ФО 2" sheetId="12" r:id="rId2"/>
    <sheet name="ФО 3" sheetId="8" r:id="rId3"/>
    <sheet name="ФО 4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8" l="1"/>
  <c r="D53" i="8" s="1"/>
  <c r="E23" i="12"/>
  <c r="E53" i="8"/>
  <c r="E22" i="8"/>
  <c r="D30" i="8"/>
  <c r="D33" i="8" s="1"/>
  <c r="D27" i="13"/>
  <c r="E15" i="11"/>
  <c r="E48" i="13"/>
  <c r="D48" i="13"/>
  <c r="D22" i="8"/>
  <c r="E18" i="11"/>
  <c r="F16" i="11"/>
  <c r="D44" i="8"/>
  <c r="E21" i="11" l="1"/>
  <c r="E33" i="8"/>
  <c r="E44" i="8" l="1"/>
  <c r="E11" i="12"/>
  <c r="E16" i="12" s="1"/>
  <c r="F18" i="11"/>
  <c r="F15" i="11"/>
  <c r="D11" i="12"/>
  <c r="D16" i="12" s="1"/>
  <c r="D23" i="12" s="1"/>
  <c r="E40" i="13"/>
  <c r="D40" i="13"/>
  <c r="E34" i="13"/>
  <c r="D34" i="13"/>
  <c r="E27" i="13"/>
  <c r="E17" i="13"/>
  <c r="D17" i="13"/>
  <c r="E26" i="12" l="1"/>
  <c r="E29" i="12" s="1"/>
  <c r="D26" i="12"/>
  <c r="D29" i="12" s="1"/>
  <c r="F21" i="11"/>
  <c r="D49" i="13"/>
  <c r="D50" i="13" s="1"/>
  <c r="E49" i="13"/>
  <c r="E50" i="13" s="1"/>
  <c r="E28" i="13"/>
  <c r="D28" i="13"/>
  <c r="D51" i="13" l="1"/>
</calcChain>
</file>

<file path=xl/sharedStrings.xml><?xml version="1.0" encoding="utf-8"?>
<sst xmlns="http://schemas.openxmlformats.org/spreadsheetml/2006/main" count="170" uniqueCount="126">
  <si>
    <t>Активы по разведке и оценке</t>
  </si>
  <si>
    <t>ДЕНЕЖНЫЕ ПОТОКИ ОТ ОПЕРАЦИОННОЙ ДЕЯТЕЛЬНОСТИ:</t>
  </si>
  <si>
    <t>Поступления от реализации продукции</t>
  </si>
  <si>
    <t>Авансы, полученные от покупателей</t>
  </si>
  <si>
    <t>Прочие поступления</t>
  </si>
  <si>
    <t>Платежи поставщикам за товары и услуги</t>
  </si>
  <si>
    <t>Оплата расходов на персонал</t>
  </si>
  <si>
    <t>Оплата налогов и прочих платежей в бюджет</t>
  </si>
  <si>
    <t>Прочие выплаты</t>
  </si>
  <si>
    <t>Платежи по страховым премиям</t>
  </si>
  <si>
    <t>Авансы выданные</t>
  </si>
  <si>
    <t>ДЕНЕЖНЫЕ ПОТОКИ ОТ ИНВЕСТИЦИОННОЙ ДЕЯТЕЛЬНОСТИ:</t>
  </si>
  <si>
    <t>Приобретение основных средств</t>
  </si>
  <si>
    <t>Приобретение нематериальных активов</t>
  </si>
  <si>
    <t>ДЕНЕЖНЫЕ ПОТОКИ ОТ ФИНАНСОВОЙ ДЕЯТЕЛЬНОСТИ:</t>
  </si>
  <si>
    <t>Прим.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</si>
  <si>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</si>
  <si>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</si>
  <si>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</si>
  <si>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</si>
  <si>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</si>
  <si>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</si>
  <si>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</si>
  <si>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</si>
  <si>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Прочий совокупный доход</t>
  </si>
  <si>
    <t>Итого совокупный доход за год</t>
  </si>
  <si>
    <t>Основные средства</t>
  </si>
  <si>
    <t>Акционерный капитал</t>
  </si>
  <si>
    <t>Нераспределенная прибыль</t>
  </si>
  <si>
    <t>Прибыль за год</t>
  </si>
  <si>
    <t>Долгосрочные активы</t>
  </si>
  <si>
    <t xml:space="preserve">Нематериальные активы </t>
  </si>
  <si>
    <t>Итого долгосрочные активы</t>
  </si>
  <si>
    <t>Краткосрочные активы</t>
  </si>
  <si>
    <t xml:space="preserve">Торговая и прочая дебиторская задолженность </t>
  </si>
  <si>
    <t>Авансы выданные и прочие активы</t>
  </si>
  <si>
    <t>Итого краткосрочные активы</t>
  </si>
  <si>
    <t>ИТОГО АКТИВЫ</t>
  </si>
  <si>
    <t>Капитал</t>
  </si>
  <si>
    <t>Долгосрочные обязательства</t>
  </si>
  <si>
    <t>Итого долгосрочные обязательства</t>
  </si>
  <si>
    <t>Краткосрочные обязательства</t>
  </si>
  <si>
    <t>ИТОГО КАПИТАЛ И ОБЯЗАТЕЛЬСТВА</t>
  </si>
  <si>
    <t>Денежные средства, ограниченные в использовании</t>
  </si>
  <si>
    <t xml:space="preserve">Займы выданные </t>
  </si>
  <si>
    <t>Краткосрочные банковские вклады</t>
  </si>
  <si>
    <t>Корпоративный подоходный налог уплаченный</t>
  </si>
  <si>
    <t>Снятие денег с банковского депозита</t>
  </si>
  <si>
    <t>Председатель Правления</t>
  </si>
  <si>
    <t>Главный бухгалтер</t>
  </si>
  <si>
    <t>Актив по корпоративному отложенному подоходному налогу</t>
  </si>
  <si>
    <t>Товарно-материальные запасы</t>
  </si>
  <si>
    <t>Кредиторская задолженность и прочие обязательства</t>
  </si>
  <si>
    <t>Прочие налоги к уплате</t>
  </si>
  <si>
    <t>Полученные вознаграждения (проценты)</t>
  </si>
  <si>
    <t>Платежи по аренде</t>
  </si>
  <si>
    <t>Платежи по обязательствам по контрактам на недропользование</t>
  </si>
  <si>
    <t>Денежные средства на начало года</t>
  </si>
  <si>
    <t>Резерв по обесценению денежных средств</t>
  </si>
  <si>
    <t>Эффект изменения обменного курса на денежные средства</t>
  </si>
  <si>
    <t>Предоплата по корпоративному подоходному налогу</t>
  </si>
  <si>
    <t>Резерв под ликвидацию активов и восстановление участка</t>
  </si>
  <si>
    <t>Доход от реализации продукции</t>
  </si>
  <si>
    <t>–</t>
  </si>
  <si>
    <t>Денежные средства, полученные от операционной деятельности</t>
  </si>
  <si>
    <t>Итого совокупный доход за период</t>
  </si>
  <si>
    <t>В тыс. тенге</t>
  </si>
  <si>
    <t>31 декабря</t>
  </si>
  <si>
    <t>АКТИВЫ</t>
  </si>
  <si>
    <t xml:space="preserve">Авансы выданные и прочие активы </t>
  </si>
  <si>
    <t>Денежные средства</t>
  </si>
  <si>
    <t xml:space="preserve">КАПИТАЛ И ОБЯЗАТЕЛЬСТВА </t>
  </si>
  <si>
    <t>ИТОГО КАПИТАЛ</t>
  </si>
  <si>
    <t>Займы полученные</t>
  </si>
  <si>
    <t>Итого краткосрочные обязательства</t>
  </si>
  <si>
    <t>ИТОГО ОБЯЗАТЕЛЬСТВА</t>
  </si>
  <si>
    <t>Прочие операционные доходы/(расходы)</t>
  </si>
  <si>
    <t>Восстановление/(убытки) от обесценения финансовых активов</t>
  </si>
  <si>
    <t>Восстановление (убытки) от обесценения нефинансовых активов</t>
  </si>
  <si>
    <t>Расходы по корпоративному подоходному налогу</t>
  </si>
  <si>
    <t>Чистая прибыль за период</t>
  </si>
  <si>
    <t>Прибыль на акцию</t>
  </si>
  <si>
    <t>Размещение банковского депозита (ликвидационный фонд)</t>
  </si>
  <si>
    <t>Размещение банковского депозита</t>
  </si>
  <si>
    <t>Денежные средства, полученные от / (использованные в) инвестиционной деятельности</t>
  </si>
  <si>
    <t>Выплата дивидендов</t>
  </si>
  <si>
    <t>Погашение займа связанной стороне</t>
  </si>
  <si>
    <t>Денежные средства, (использованные в) / полученные от финансовой деятельности</t>
  </si>
  <si>
    <t>Чистое изменение денежных средств за период</t>
  </si>
  <si>
    <t>Денежные средства на конец периода</t>
  </si>
  <si>
    <t>Итого</t>
  </si>
  <si>
    <t>Прочий совокупный доход за год</t>
  </si>
  <si>
    <t>Дисконт по займам, выданным акционерам/полученным от акционера</t>
  </si>
  <si>
    <t>Распределение дивидендов</t>
  </si>
  <si>
    <t>Дисконт по займам полученным от акционера</t>
  </si>
  <si>
    <t>Доходы по курсовой разнице нетто</t>
  </si>
  <si>
    <t>Базовая и разводненная прибыль на акцию в тенге</t>
  </si>
  <si>
    <t>8,10,11,14</t>
  </si>
  <si>
    <t>Акционерное общество "AltynEx Company"</t>
  </si>
  <si>
    <t>Алимова Ю.С.</t>
  </si>
  <si>
    <t>Прибыль за период</t>
  </si>
  <si>
    <t>Прочий совокупный доход за период</t>
  </si>
  <si>
    <t>Получение займа от связанной стороны</t>
  </si>
  <si>
    <t>2023 года</t>
  </si>
  <si>
    <t>Обязательство по корпоративному отложенному подоходному налогу</t>
  </si>
  <si>
    <t>Погашение займа связанными сторонами</t>
  </si>
  <si>
    <t>Погашение займов третьими сторонами</t>
  </si>
  <si>
    <t>Кайралиева К.Б.</t>
  </si>
  <si>
    <t>31 декабря 2022 года</t>
  </si>
  <si>
    <t>Прочие краткосрочные обязательства</t>
  </si>
  <si>
    <t>31 декабря 2023 года</t>
  </si>
  <si>
    <t>Предоставление займов связанной стороне</t>
  </si>
  <si>
    <t>Предоставление займов третьей стороне</t>
  </si>
  <si>
    <t>Корпоративный подоходный налог к уплате</t>
  </si>
  <si>
    <t>Реализация основных средств</t>
  </si>
  <si>
    <t xml:space="preserve">31 марта </t>
  </si>
  <si>
    <t>2024 года</t>
  </si>
  <si>
    <t>31.03. 2024 год</t>
  </si>
  <si>
    <t>Консолидированный отчет о прибылях и убытках и прочем совокупном доходе за период закончившийся 31 марта 2024 года</t>
  </si>
  <si>
    <t xml:space="preserve">                   Консолидированный отчет об изменениях в капитале за период, закончившийся 31 марта 2024 года</t>
  </si>
  <si>
    <t>31 марта  2024 года</t>
  </si>
  <si>
    <t xml:space="preserve">               Консолидированный отчет о финансовом положении по состоянию на 31 марта 2024 года</t>
  </si>
  <si>
    <t xml:space="preserve">                   Консолидированный отчет о движении денежных средств за период, закончившийся 31 марта 2024 года</t>
  </si>
  <si>
    <t>31.03.2024 год</t>
  </si>
  <si>
    <t>31.03. 2023 год</t>
  </si>
  <si>
    <t>31.03.2023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</si>
</sst>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_);_(* \(#,##0\);_(* &quot;-&quot;??_);_(@_)"/>
    <numFmt numFmtId="167" formatCode="_(* #,##0.00_);_(* \(#,##0.00\);_(* &quot;-&quot;??_);_(@_)"/>
    <numFmt numFmtId="168" formatCode="_ * #,##0.00_ ;_ * \-#,##0.00_ ;_ * &quot;-&quot;??_ ;_ @_ "/>
  </numFmts>
  <fonts count="26" x14ac:knownFonts="1">
    <font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CC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1">
    <xf numFmtId="0" fontId="0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2" fillId="0" borderId="0"/>
    <xf numFmtId="9" fontId="13" fillId="0" borderId="0" applyFont="0" applyFill="0" applyBorder="0" applyAlignment="0" applyProtection="0"/>
    <xf numFmtId="0" fontId="1" fillId="0" borderId="0"/>
    <xf numFmtId="168" fontId="3" fillId="0" borderId="0" applyFont="0" applyFill="0" applyBorder="0" applyAlignment="0" applyProtection="0"/>
  </cellStyleXfs>
  <cellXfs count="110">
    <xf numFmtId="0" fontId="0" fillId="0" borderId="0" xfId="0"/>
    <xf numFmtId="0" fontId="5" fillId="0" borderId="0" xfId="0" applyFont="1"/>
    <xf numFmtId="0" fontId="14" fillId="0" borderId="0" xfId="0" applyFont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1"/>
    </xf>
    <xf numFmtId="0" fontId="14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0" fontId="15" fillId="0" borderId="3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right" vertical="center" wrapText="1"/>
    </xf>
    <xf numFmtId="3" fontId="15" fillId="0" borderId="2" xfId="0" applyNumberFormat="1" applyFont="1" applyBorder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right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0" fontId="15" fillId="2" borderId="4" xfId="0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14" fillId="2" borderId="5" xfId="0" applyFont="1" applyFill="1" applyBorder="1" applyAlignment="1">
      <alignment horizontal="left" vertical="center" wrapText="1" inden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center"/>
    </xf>
    <xf numFmtId="0" fontId="15" fillId="2" borderId="5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 wrapText="1"/>
    </xf>
    <xf numFmtId="3" fontId="1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3" fontId="15" fillId="0" borderId="6" xfId="0" applyNumberFormat="1" applyFont="1" applyBorder="1" applyAlignment="1">
      <alignment horizontal="right" vertical="center"/>
    </xf>
    <xf numFmtId="3" fontId="14" fillId="0" borderId="6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/>
    </xf>
    <xf numFmtId="3" fontId="15" fillId="0" borderId="6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0" fontId="2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21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top"/>
    </xf>
    <xf numFmtId="3" fontId="9" fillId="0" borderId="0" xfId="0" applyNumberFormat="1" applyFont="1"/>
    <xf numFmtId="0" fontId="11" fillId="0" borderId="1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22" fillId="0" borderId="0" xfId="0" applyFont="1"/>
    <xf numFmtId="0" fontId="22" fillId="0" borderId="0" xfId="19" applyFont="1"/>
    <xf numFmtId="0" fontId="23" fillId="0" borderId="0" xfId="0" applyFont="1"/>
    <xf numFmtId="0" fontId="11" fillId="0" borderId="0" xfId="0" applyFont="1" applyAlignment="1">
      <alignment wrapText="1"/>
    </xf>
    <xf numFmtId="3" fontId="23" fillId="0" borderId="0" xfId="0" applyNumberFormat="1" applyFont="1"/>
    <xf numFmtId="0" fontId="24" fillId="0" borderId="0" xfId="0" applyFont="1"/>
    <xf numFmtId="0" fontId="24" fillId="0" borderId="0" xfId="19" applyFont="1"/>
    <xf numFmtId="0" fontId="25" fillId="0" borderId="0" xfId="0" applyFont="1"/>
    <xf numFmtId="166" fontId="22" fillId="0" borderId="0" xfId="0" applyNumberFormat="1" applyFont="1"/>
    <xf numFmtId="3" fontId="15" fillId="3" borderId="3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center" wrapText="1"/>
    </xf>
    <xf numFmtId="0" fontId="14" fillId="2" borderId="4" xfId="0" applyFont="1" applyFill="1" applyBorder="1" applyAlignment="1">
      <alignment horizontal="left" vertical="center" indent="1"/>
    </xf>
    <xf numFmtId="0" fontId="14" fillId="2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21">
    <cellStyle name="Comma 10" xfId="1" xr:uid="{00000000-0005-0000-0000-000000000000}"/>
    <cellStyle name="Comma 10 2" xfId="2" xr:uid="{00000000-0005-0000-0000-000001000000}"/>
    <cellStyle name="Comma 10 3" xfId="3" xr:uid="{00000000-0005-0000-0000-000002000000}"/>
    <cellStyle name="Comma 10 6" xfId="4" xr:uid="{00000000-0005-0000-0000-000003000000}"/>
    <cellStyle name="Comma 10 6 2" xfId="5" xr:uid="{00000000-0005-0000-0000-000004000000}"/>
    <cellStyle name="Comma 12 3" xfId="6" xr:uid="{00000000-0005-0000-0000-000005000000}"/>
    <cellStyle name="Comma 12 3 2" xfId="7" xr:uid="{00000000-0005-0000-0000-000006000000}"/>
    <cellStyle name="Comma 12 3 3" xfId="8" xr:uid="{00000000-0005-0000-0000-000007000000}"/>
    <cellStyle name="Comma 2 2 2 2" xfId="9" xr:uid="{00000000-0005-0000-0000-000008000000}"/>
    <cellStyle name="Comma 3" xfId="10" xr:uid="{00000000-0005-0000-0000-000009000000}"/>
    <cellStyle name="Comma 3 3 2" xfId="11" xr:uid="{00000000-0005-0000-0000-00000A000000}"/>
    <cellStyle name="Comma 3 3 2 2" xfId="12" xr:uid="{00000000-0005-0000-0000-00000B000000}"/>
    <cellStyle name="Comma 3 3 2 3" xfId="13" xr:uid="{00000000-0005-0000-0000-00000C000000}"/>
    <cellStyle name="Normal 2 10 3" xfId="14" xr:uid="{00000000-0005-0000-0000-00000D000000}"/>
    <cellStyle name="Normal 2 10 3 2" xfId="15" xr:uid="{00000000-0005-0000-0000-00000E000000}"/>
    <cellStyle name="Normal 2 10 3 3" xfId="16" xr:uid="{00000000-0005-0000-0000-00000F000000}"/>
    <cellStyle name="Normal 3" xfId="17" xr:uid="{00000000-0005-0000-0000-000010000000}"/>
    <cellStyle name="Percent 18 2" xfId="18" xr:uid="{00000000-0005-0000-0000-000011000000}"/>
    <cellStyle name="Обычный" xfId="0" builtinId="0"/>
    <cellStyle name="Финансовый" xfId="19" builtinId="3"/>
    <cellStyle name="Финансовый 2 4" xfId="20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56"/>
  <sheetViews>
    <sheetView tabSelected="1" topLeftCell="A15" workbookViewId="0">
      <selection activeCell="H46" sqref="H46"/>
    </sheetView>
  </sheetViews>
  <sheetFormatPr defaultColWidth="9.109375" defaultRowHeight="10.5" x14ac:dyDescent="0.25"/>
  <cols>
    <col min="1" max="1" width="9.109375" style="81"/>
    <col min="2" max="2" width="56.6640625" style="81" customWidth="1"/>
    <col min="3" max="3" width="9.44140625" style="82" customWidth="1"/>
    <col min="4" max="4" width="13.6640625" style="81" customWidth="1"/>
    <col min="5" max="5" width="12.109375" style="81" customWidth="1"/>
    <col min="6" max="6" width="10.109375" style="81" bestFit="1" customWidth="1"/>
    <col min="7" max="7" width="9.77734375" style="81" bestFit="1" customWidth="1"/>
    <col min="8" max="16384" width="9.109375" style="81"/>
  </cols>
  <sheetData>
    <row r="1" spans="1:5" ht="14" x14ac:dyDescent="0.3">
      <c r="A1" s="80"/>
    </row>
    <row r="2" spans="1:5" ht="14" x14ac:dyDescent="0.3">
      <c r="B2" s="107" t="s">
        <v>98</v>
      </c>
      <c r="C2" s="107"/>
      <c r="D2" s="107"/>
      <c r="E2" s="107"/>
    </row>
    <row r="3" spans="1:5" s="84" customFormat="1" x14ac:dyDescent="0.25">
      <c r="C3" s="85"/>
    </row>
    <row r="4" spans="1:5" ht="27.75" customHeight="1" x14ac:dyDescent="0.3">
      <c r="B4" s="102" t="s">
        <v>121</v>
      </c>
      <c r="C4" s="102"/>
      <c r="D4" s="102"/>
      <c r="E4" s="102"/>
    </row>
    <row r="6" spans="1:5" ht="11" thickBot="1" x14ac:dyDescent="0.3"/>
    <row r="7" spans="1:5" ht="22.5" customHeight="1" thickTop="1" x14ac:dyDescent="0.25">
      <c r="B7" s="103" t="s">
        <v>66</v>
      </c>
      <c r="C7" s="105" t="s">
        <v>15</v>
      </c>
      <c r="D7" s="22" t="s">
        <v>115</v>
      </c>
      <c r="E7" s="24" t="s">
        <v>67</v>
      </c>
    </row>
    <row r="8" spans="1:5" ht="12" thickBot="1" x14ac:dyDescent="0.3">
      <c r="B8" s="104"/>
      <c r="C8" s="106"/>
      <c r="D8" s="23" t="s">
        <v>116</v>
      </c>
      <c r="E8" s="25" t="s">
        <v>103</v>
      </c>
    </row>
    <row r="9" spans="1:5" ht="14.5" thickTop="1" x14ac:dyDescent="0.3">
      <c r="B9" s="26" t="s">
        <v>68</v>
      </c>
      <c r="C9" s="86"/>
      <c r="D9" s="86"/>
      <c r="E9" s="27"/>
    </row>
    <row r="10" spans="1:5" ht="14" x14ac:dyDescent="0.3">
      <c r="B10" s="26" t="s">
        <v>30</v>
      </c>
      <c r="C10" s="86"/>
      <c r="D10" s="86"/>
      <c r="E10" s="27"/>
    </row>
    <row r="11" spans="1:5" ht="11.5" x14ac:dyDescent="0.25">
      <c r="B11" s="28" t="s">
        <v>0</v>
      </c>
      <c r="C11" s="29">
        <v>5</v>
      </c>
      <c r="D11" s="59">
        <v>2151980</v>
      </c>
      <c r="E11" s="59">
        <v>2077287</v>
      </c>
    </row>
    <row r="12" spans="1:5" ht="11.5" x14ac:dyDescent="0.25">
      <c r="B12" s="28" t="s">
        <v>26</v>
      </c>
      <c r="C12" s="29">
        <v>6</v>
      </c>
      <c r="D12" s="59">
        <v>8163709</v>
      </c>
      <c r="E12" s="59">
        <v>9238348</v>
      </c>
    </row>
    <row r="13" spans="1:5" ht="14.25" customHeight="1" x14ac:dyDescent="0.25">
      <c r="B13" s="28" t="s">
        <v>31</v>
      </c>
      <c r="C13" s="29"/>
      <c r="D13" s="59">
        <v>299559</v>
      </c>
      <c r="E13" s="59">
        <v>317323</v>
      </c>
    </row>
    <row r="14" spans="1:5" ht="22.75" customHeight="1" x14ac:dyDescent="0.25">
      <c r="B14" s="28" t="s">
        <v>43</v>
      </c>
      <c r="C14" s="29">
        <v>7</v>
      </c>
      <c r="D14" s="59">
        <v>2910281</v>
      </c>
      <c r="E14" s="59">
        <v>2960604</v>
      </c>
    </row>
    <row r="15" spans="1:5" ht="11.5" x14ac:dyDescent="0.25">
      <c r="B15" s="28" t="s">
        <v>35</v>
      </c>
      <c r="C15" s="29">
        <v>11</v>
      </c>
      <c r="D15" s="59">
        <v>501922</v>
      </c>
      <c r="E15" s="59">
        <v>593785</v>
      </c>
    </row>
    <row r="16" spans="1:5" s="80" customFormat="1" ht="14.5" thickBot="1" x14ac:dyDescent="0.35">
      <c r="B16" s="28" t="s">
        <v>50</v>
      </c>
      <c r="C16" s="29"/>
      <c r="D16" s="59"/>
      <c r="E16" s="59">
        <v>0</v>
      </c>
    </row>
    <row r="17" spans="2:7" ht="12" thickBot="1" x14ac:dyDescent="0.3">
      <c r="B17" s="30" t="s">
        <v>32</v>
      </c>
      <c r="C17" s="31"/>
      <c r="D17" s="60">
        <f>SUM(D11:D16)</f>
        <v>14027451</v>
      </c>
      <c r="E17" s="60">
        <f>SUM(E11:E16)</f>
        <v>15187347</v>
      </c>
    </row>
    <row r="18" spans="2:7" ht="14" x14ac:dyDescent="0.25">
      <c r="B18" s="87"/>
      <c r="C18" s="29"/>
      <c r="D18" s="59"/>
      <c r="E18" s="15"/>
    </row>
    <row r="19" spans="2:7" ht="11.5" x14ac:dyDescent="0.25">
      <c r="B19" s="26" t="s">
        <v>33</v>
      </c>
      <c r="C19" s="29"/>
      <c r="D19" s="59"/>
      <c r="E19" s="15"/>
    </row>
    <row r="20" spans="2:7" ht="11.5" x14ac:dyDescent="0.25">
      <c r="B20" s="28" t="s">
        <v>51</v>
      </c>
      <c r="C20" s="29">
        <v>8</v>
      </c>
      <c r="D20" s="61">
        <v>5782052</v>
      </c>
      <c r="E20" s="61">
        <v>6586166</v>
      </c>
      <c r="G20" s="88"/>
    </row>
    <row r="21" spans="2:7" ht="11.5" x14ac:dyDescent="0.25">
      <c r="B21" s="28" t="s">
        <v>34</v>
      </c>
      <c r="C21" s="29">
        <v>9</v>
      </c>
      <c r="D21" s="61">
        <v>4881238</v>
      </c>
      <c r="E21" s="61">
        <v>3727516</v>
      </c>
    </row>
    <row r="22" spans="2:7" ht="11.5" x14ac:dyDescent="0.25">
      <c r="B22" s="28" t="s">
        <v>44</v>
      </c>
      <c r="C22" s="29">
        <v>10</v>
      </c>
      <c r="D22" s="61">
        <v>174583</v>
      </c>
      <c r="E22" s="61">
        <v>187108</v>
      </c>
    </row>
    <row r="23" spans="2:7" ht="11.5" x14ac:dyDescent="0.25">
      <c r="B23" s="28" t="s">
        <v>69</v>
      </c>
      <c r="C23" s="29">
        <v>11</v>
      </c>
      <c r="D23" s="59">
        <v>455425</v>
      </c>
      <c r="E23" s="59">
        <v>292771</v>
      </c>
    </row>
    <row r="24" spans="2:7" ht="11.5" x14ac:dyDescent="0.25">
      <c r="B24" s="28" t="s">
        <v>60</v>
      </c>
      <c r="C24" s="29"/>
      <c r="D24" s="59">
        <v>275125</v>
      </c>
      <c r="E24" s="59">
        <v>0</v>
      </c>
    </row>
    <row r="25" spans="2:7" s="80" customFormat="1" ht="14" x14ac:dyDescent="0.3">
      <c r="B25" s="28" t="s">
        <v>45</v>
      </c>
      <c r="C25" s="29">
        <v>12</v>
      </c>
      <c r="D25" s="59">
        <v>8790360</v>
      </c>
      <c r="E25" s="59">
        <v>7702018</v>
      </c>
    </row>
    <row r="26" spans="2:7" s="80" customFormat="1" ht="14.5" thickBot="1" x14ac:dyDescent="0.35">
      <c r="B26" s="28" t="s">
        <v>70</v>
      </c>
      <c r="C26" s="29">
        <v>13</v>
      </c>
      <c r="D26" s="59">
        <v>7459</v>
      </c>
      <c r="E26" s="59">
        <v>5846</v>
      </c>
    </row>
    <row r="27" spans="2:7" ht="12" thickBot="1" x14ac:dyDescent="0.3">
      <c r="B27" s="30" t="s">
        <v>36</v>
      </c>
      <c r="C27" s="31"/>
      <c r="D27" s="60">
        <f>SUM(D20:D26)</f>
        <v>20366242</v>
      </c>
      <c r="E27" s="60">
        <f>SUM(E20:E26)</f>
        <v>18501425</v>
      </c>
    </row>
    <row r="28" spans="2:7" ht="12" thickBot="1" x14ac:dyDescent="0.3">
      <c r="B28" s="32" t="s">
        <v>37</v>
      </c>
      <c r="C28" s="33"/>
      <c r="D28" s="63">
        <f>D27+D17</f>
        <v>34393693</v>
      </c>
      <c r="E28" s="63">
        <f>E27+E17</f>
        <v>33688772</v>
      </c>
    </row>
    <row r="29" spans="2:7" ht="14" x14ac:dyDescent="0.25">
      <c r="B29" s="87"/>
      <c r="C29" s="34"/>
      <c r="D29" s="59"/>
      <c r="E29" s="15"/>
    </row>
    <row r="30" spans="2:7" ht="11.5" x14ac:dyDescent="0.25">
      <c r="B30" s="26" t="s">
        <v>71</v>
      </c>
      <c r="C30" s="29"/>
      <c r="D30" s="59"/>
      <c r="E30" s="15"/>
      <c r="F30" s="88"/>
      <c r="G30" s="88"/>
    </row>
    <row r="31" spans="2:7" s="80" customFormat="1" ht="14" x14ac:dyDescent="0.3">
      <c r="B31" s="26" t="s">
        <v>38</v>
      </c>
      <c r="C31" s="29"/>
      <c r="D31" s="61"/>
      <c r="E31" s="62"/>
    </row>
    <row r="32" spans="2:7" ht="11.5" x14ac:dyDescent="0.25">
      <c r="B32" s="28" t="s">
        <v>27</v>
      </c>
      <c r="C32" s="29">
        <v>13</v>
      </c>
      <c r="D32" s="59">
        <v>8515056</v>
      </c>
      <c r="E32" s="59">
        <v>8515056</v>
      </c>
    </row>
    <row r="33" spans="2:5" ht="12" thickBot="1" x14ac:dyDescent="0.3">
      <c r="B33" s="35" t="s">
        <v>28</v>
      </c>
      <c r="C33" s="33"/>
      <c r="D33" s="64">
        <v>21478404</v>
      </c>
      <c r="E33" s="64">
        <v>19192269</v>
      </c>
    </row>
    <row r="34" spans="2:5" ht="12" thickBot="1" x14ac:dyDescent="0.3">
      <c r="B34" s="32" t="s">
        <v>72</v>
      </c>
      <c r="C34" s="33"/>
      <c r="D34" s="59">
        <f>SUM(D32:D33)</f>
        <v>29993460</v>
      </c>
      <c r="E34" s="59">
        <f>SUM(E32:E33)</f>
        <v>27707325</v>
      </c>
    </row>
    <row r="35" spans="2:5" ht="14" x14ac:dyDescent="0.25">
      <c r="B35" s="87"/>
      <c r="C35" s="29"/>
      <c r="D35" s="66"/>
      <c r="E35" s="67"/>
    </row>
    <row r="36" spans="2:5" s="80" customFormat="1" ht="14" x14ac:dyDescent="0.3">
      <c r="B36" s="36" t="s">
        <v>39</v>
      </c>
      <c r="C36" s="29"/>
      <c r="D36" s="59"/>
      <c r="E36" s="15"/>
    </row>
    <row r="37" spans="2:5" ht="11.5" x14ac:dyDescent="0.25">
      <c r="B37" s="28" t="s">
        <v>61</v>
      </c>
      <c r="C37" s="29">
        <v>14</v>
      </c>
      <c r="D37" s="61">
        <v>1125207</v>
      </c>
      <c r="E37" s="61">
        <v>1125207</v>
      </c>
    </row>
    <row r="38" spans="2:5" ht="23" x14ac:dyDescent="0.25">
      <c r="B38" s="2" t="s">
        <v>104</v>
      </c>
      <c r="C38" s="29"/>
      <c r="D38" s="61">
        <v>1930</v>
      </c>
      <c r="E38" s="61">
        <v>1930</v>
      </c>
    </row>
    <row r="39" spans="2:5" ht="12" thickBot="1" x14ac:dyDescent="0.3">
      <c r="B39" s="28" t="s">
        <v>52</v>
      </c>
      <c r="C39" s="29">
        <v>18</v>
      </c>
      <c r="D39" s="61">
        <v>138407</v>
      </c>
      <c r="E39" s="61">
        <v>138407</v>
      </c>
    </row>
    <row r="40" spans="2:5" ht="12" thickBot="1" x14ac:dyDescent="0.3">
      <c r="B40" s="30" t="s">
        <v>40</v>
      </c>
      <c r="C40" s="31"/>
      <c r="D40" s="66">
        <f>SUM(D37:D39)</f>
        <v>1265544</v>
      </c>
      <c r="E40" s="66">
        <f>SUM(E37:E39)</f>
        <v>1265544</v>
      </c>
    </row>
    <row r="41" spans="2:5" s="80" customFormat="1" ht="14" x14ac:dyDescent="0.3">
      <c r="B41" s="28"/>
      <c r="C41" s="29"/>
      <c r="D41" s="66"/>
      <c r="E41" s="67"/>
    </row>
    <row r="42" spans="2:5" s="80" customFormat="1" ht="14" x14ac:dyDescent="0.3">
      <c r="B42" s="26" t="s">
        <v>41</v>
      </c>
      <c r="C42" s="29"/>
      <c r="D42" s="59"/>
      <c r="E42" s="15"/>
    </row>
    <row r="43" spans="2:5" s="80" customFormat="1" ht="14" x14ac:dyDescent="0.3">
      <c r="B43" s="28" t="s">
        <v>73</v>
      </c>
      <c r="C43" s="29">
        <v>15</v>
      </c>
      <c r="D43" s="68" t="s">
        <v>63</v>
      </c>
      <c r="E43" s="68" t="s">
        <v>63</v>
      </c>
    </row>
    <row r="44" spans="2:5" s="80" customFormat="1" ht="14" x14ac:dyDescent="0.3">
      <c r="B44" s="28" t="s">
        <v>52</v>
      </c>
      <c r="C44" s="29">
        <v>16</v>
      </c>
      <c r="D44" s="61">
        <v>1495703</v>
      </c>
      <c r="E44" s="61">
        <v>2177765</v>
      </c>
    </row>
    <row r="45" spans="2:5" s="80" customFormat="1" ht="14" x14ac:dyDescent="0.3">
      <c r="B45" s="28" t="s">
        <v>53</v>
      </c>
      <c r="C45" s="29">
        <v>17</v>
      </c>
      <c r="D45" s="59">
        <v>1638986</v>
      </c>
      <c r="E45" s="59">
        <v>1538465</v>
      </c>
    </row>
    <row r="46" spans="2:5" s="80" customFormat="1" ht="14" x14ac:dyDescent="0.3">
      <c r="B46" s="28" t="s">
        <v>109</v>
      </c>
      <c r="C46" s="29"/>
      <c r="D46" s="59"/>
      <c r="E46" s="59">
        <v>888889</v>
      </c>
    </row>
    <row r="47" spans="2:5" s="80" customFormat="1" ht="14.5" thickBot="1" x14ac:dyDescent="0.35">
      <c r="B47" s="28" t="s">
        <v>113</v>
      </c>
      <c r="C47" s="29"/>
      <c r="D47" s="59"/>
      <c r="E47" s="59">
        <v>110784</v>
      </c>
    </row>
    <row r="48" spans="2:5" s="80" customFormat="1" ht="14.5" thickBot="1" x14ac:dyDescent="0.35">
      <c r="B48" s="30" t="s">
        <v>74</v>
      </c>
      <c r="C48" s="31"/>
      <c r="D48" s="66">
        <f>SUM(D43:D47)</f>
        <v>3134689</v>
      </c>
      <c r="E48" s="66">
        <f>SUM(E43:E47)</f>
        <v>4715903</v>
      </c>
    </row>
    <row r="49" spans="2:5" s="80" customFormat="1" ht="14.5" thickBot="1" x14ac:dyDescent="0.35">
      <c r="B49" s="32" t="s">
        <v>75</v>
      </c>
      <c r="C49" s="33"/>
      <c r="D49" s="60">
        <f>D48+D40</f>
        <v>4400233</v>
      </c>
      <c r="E49" s="60">
        <f>E48+E40</f>
        <v>5981447</v>
      </c>
    </row>
    <row r="50" spans="2:5" s="80" customFormat="1" ht="14.5" thickBot="1" x14ac:dyDescent="0.35">
      <c r="B50" s="37" t="s">
        <v>42</v>
      </c>
      <c r="C50" s="89"/>
      <c r="D50" s="63">
        <f>D49+D34</f>
        <v>34393693</v>
      </c>
      <c r="E50" s="63">
        <f>E49+E34</f>
        <v>33688772</v>
      </c>
    </row>
    <row r="51" spans="2:5" s="80" customFormat="1" ht="14" x14ac:dyDescent="0.3">
      <c r="B51" s="28"/>
      <c r="C51" s="29"/>
      <c r="D51" s="59">
        <f>D50-D28</f>
        <v>0</v>
      </c>
      <c r="E51" s="59"/>
    </row>
    <row r="54" spans="2:5" ht="14" x14ac:dyDescent="0.3">
      <c r="B54" s="80" t="s">
        <v>48</v>
      </c>
      <c r="C54" s="90"/>
      <c r="D54" s="80" t="s">
        <v>99</v>
      </c>
    </row>
    <row r="55" spans="2:5" ht="14" x14ac:dyDescent="0.3">
      <c r="B55" s="86"/>
      <c r="C55" s="90"/>
      <c r="D55" s="86"/>
    </row>
    <row r="56" spans="2:5" ht="14" x14ac:dyDescent="0.3">
      <c r="B56" s="80" t="s">
        <v>49</v>
      </c>
      <c r="C56" s="90"/>
      <c r="D56" s="80" t="s">
        <v>107</v>
      </c>
    </row>
  </sheetData>
  <mergeCells count="4">
    <mergeCell ref="B4:E4"/>
    <mergeCell ref="B7:B8"/>
    <mergeCell ref="C7:C8"/>
    <mergeCell ref="B2:E2"/>
  </mergeCells>
  <pageMargins left="0" right="0" top="0.15748031496062992" bottom="0.15748031496062992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H39"/>
  <sheetViews>
    <sheetView topLeftCell="A20" workbookViewId="0">
      <selection activeCell="D18" sqref="D18:D21"/>
    </sheetView>
  </sheetViews>
  <sheetFormatPr defaultColWidth="9.109375" defaultRowHeight="10.5" x14ac:dyDescent="0.25"/>
  <cols>
    <col min="1" max="1" width="9.109375" style="81"/>
    <col min="2" max="2" width="51.109375" style="81" customWidth="1"/>
    <col min="3" max="3" width="13.109375" style="82" customWidth="1"/>
    <col min="4" max="4" width="16.6640625" style="81" customWidth="1"/>
    <col min="5" max="5" width="16.44140625" style="81" customWidth="1"/>
    <col min="6" max="16384" width="9.109375" style="81"/>
  </cols>
  <sheetData>
    <row r="2" spans="2:8" ht="14" x14ac:dyDescent="0.3">
      <c r="B2" s="107" t="s">
        <v>98</v>
      </c>
      <c r="C2" s="107"/>
      <c r="D2" s="107"/>
      <c r="E2" s="107"/>
    </row>
    <row r="4" spans="2:8" ht="31.5" customHeight="1" x14ac:dyDescent="0.3">
      <c r="B4" s="102" t="s">
        <v>118</v>
      </c>
      <c r="C4" s="102"/>
      <c r="D4" s="102"/>
      <c r="E4" s="102"/>
    </row>
    <row r="5" spans="2:8" ht="15" x14ac:dyDescent="0.3">
      <c r="B5" s="108"/>
      <c r="C5" s="108"/>
      <c r="D5" s="108"/>
      <c r="E5" s="108"/>
    </row>
    <row r="6" spans="2:8" ht="15" x14ac:dyDescent="0.3">
      <c r="B6" s="83"/>
    </row>
    <row r="7" spans="2:8" ht="11" thickBot="1" x14ac:dyDescent="0.3"/>
    <row r="8" spans="2:8" ht="12.5" thickTop="1" thickBot="1" x14ac:dyDescent="0.3">
      <c r="B8" s="38" t="s">
        <v>66</v>
      </c>
      <c r="C8" s="39" t="s">
        <v>15</v>
      </c>
      <c r="D8" s="40" t="s">
        <v>117</v>
      </c>
      <c r="E8" s="40" t="s">
        <v>125</v>
      </c>
    </row>
    <row r="9" spans="2:8" ht="12" thickTop="1" x14ac:dyDescent="0.25">
      <c r="B9" s="2" t="s">
        <v>62</v>
      </c>
      <c r="C9" s="41">
        <v>20</v>
      </c>
      <c r="D9" s="15">
        <v>7684627</v>
      </c>
      <c r="E9" s="15">
        <v>6286040</v>
      </c>
    </row>
    <row r="10" spans="2:8" ht="12" thickBot="1" x14ac:dyDescent="0.3">
      <c r="B10" s="3" t="s">
        <v>16</v>
      </c>
      <c r="C10" s="42">
        <v>21</v>
      </c>
      <c r="D10" s="15">
        <v>-3427486</v>
      </c>
      <c r="E10" s="15">
        <v>-2299396</v>
      </c>
    </row>
    <row r="11" spans="2:8" ht="12" thickBot="1" x14ac:dyDescent="0.3">
      <c r="B11" s="11" t="s">
        <v>17</v>
      </c>
      <c r="C11" s="42"/>
      <c r="D11" s="16">
        <f>SUM(D9:D10)</f>
        <v>4257141</v>
      </c>
      <c r="E11" s="16">
        <f>SUM(E9:E10)</f>
        <v>3986644</v>
      </c>
    </row>
    <row r="12" spans="2:8" ht="11.5" x14ac:dyDescent="0.25">
      <c r="B12" s="2"/>
      <c r="C12" s="41"/>
      <c r="D12" s="15"/>
      <c r="E12" s="15"/>
    </row>
    <row r="13" spans="2:8" ht="11.5" x14ac:dyDescent="0.25">
      <c r="B13" s="2" t="s">
        <v>18</v>
      </c>
      <c r="C13" s="41">
        <v>22</v>
      </c>
      <c r="D13" s="15">
        <v>-1676703</v>
      </c>
      <c r="E13" s="15">
        <v>-1016306</v>
      </c>
    </row>
    <row r="14" spans="2:8" ht="11.5" x14ac:dyDescent="0.25">
      <c r="B14" s="2" t="s">
        <v>19</v>
      </c>
      <c r="C14" s="41">
        <v>23</v>
      </c>
      <c r="D14" s="15">
        <v>-218860</v>
      </c>
      <c r="E14" s="15">
        <v>-263021</v>
      </c>
    </row>
    <row r="15" spans="2:8" ht="12" thickBot="1" x14ac:dyDescent="0.3">
      <c r="B15" s="3" t="s">
        <v>76</v>
      </c>
      <c r="C15" s="42"/>
      <c r="D15" s="19">
        <v>186743</v>
      </c>
      <c r="E15" s="19">
        <v>-205373</v>
      </c>
    </row>
    <row r="16" spans="2:8" ht="12" thickBot="1" x14ac:dyDescent="0.3">
      <c r="B16" s="11" t="s">
        <v>20</v>
      </c>
      <c r="C16" s="44"/>
      <c r="D16" s="20">
        <f>SUM(D11:D15)</f>
        <v>2548321</v>
      </c>
      <c r="E16" s="20">
        <f>SUM(E11:E15)</f>
        <v>2501944</v>
      </c>
      <c r="H16" s="81">
        <v>373033</v>
      </c>
    </row>
    <row r="17" spans="2:5" ht="11.5" x14ac:dyDescent="0.25">
      <c r="B17" s="2"/>
      <c r="C17" s="41"/>
      <c r="D17" s="15"/>
      <c r="E17" s="15"/>
    </row>
    <row r="18" spans="2:5" ht="11.5" x14ac:dyDescent="0.25">
      <c r="B18" s="2" t="s">
        <v>21</v>
      </c>
      <c r="C18" s="41">
        <v>24</v>
      </c>
      <c r="D18" s="15">
        <v>188163</v>
      </c>
      <c r="E18" s="15">
        <v>37307</v>
      </c>
    </row>
    <row r="19" spans="2:5" ht="11.5" x14ac:dyDescent="0.25">
      <c r="B19" s="2" t="s">
        <v>22</v>
      </c>
      <c r="C19" s="41">
        <v>25</v>
      </c>
      <c r="D19" s="15">
        <v>-23791</v>
      </c>
      <c r="E19" s="15">
        <v>-59532</v>
      </c>
    </row>
    <row r="20" spans="2:5" ht="23" x14ac:dyDescent="0.25">
      <c r="B20" s="2" t="s">
        <v>77</v>
      </c>
      <c r="C20" s="41" t="s">
        <v>97</v>
      </c>
      <c r="D20" s="15">
        <v>-32118</v>
      </c>
      <c r="E20" s="15">
        <v>-5602</v>
      </c>
    </row>
    <row r="21" spans="2:5" ht="23" x14ac:dyDescent="0.25">
      <c r="B21" s="2" t="s">
        <v>78</v>
      </c>
      <c r="C21" s="41">
        <v>12</v>
      </c>
      <c r="D21" s="15">
        <v>-102622</v>
      </c>
      <c r="E21" s="15">
        <v>175</v>
      </c>
    </row>
    <row r="22" spans="2:5" ht="12" thickBot="1" x14ac:dyDescent="0.3">
      <c r="B22" s="2" t="s">
        <v>95</v>
      </c>
      <c r="C22" s="41"/>
      <c r="D22" s="19"/>
      <c r="E22" s="19">
        <v>-95325</v>
      </c>
    </row>
    <row r="23" spans="2:5" ht="12" thickBot="1" x14ac:dyDescent="0.3">
      <c r="B23" s="45" t="s">
        <v>23</v>
      </c>
      <c r="C23" s="46"/>
      <c r="D23" s="17">
        <f>SUM(D16:D22)</f>
        <v>2577953</v>
      </c>
      <c r="E23" s="17">
        <f>SUM(E16:E22)</f>
        <v>2378967</v>
      </c>
    </row>
    <row r="24" spans="2:5" ht="14" x14ac:dyDescent="0.25">
      <c r="B24" s="91"/>
      <c r="C24" s="41"/>
      <c r="D24" s="67"/>
      <c r="E24" s="67"/>
    </row>
    <row r="25" spans="2:5" ht="12" thickBot="1" x14ac:dyDescent="0.3">
      <c r="B25" s="3" t="s">
        <v>79</v>
      </c>
      <c r="C25" s="42"/>
      <c r="D25" s="19">
        <v>-291818</v>
      </c>
      <c r="E25" s="19">
        <v>-462852</v>
      </c>
    </row>
    <row r="26" spans="2:5" ht="12" thickBot="1" x14ac:dyDescent="0.3">
      <c r="B26" s="11" t="s">
        <v>80</v>
      </c>
      <c r="C26" s="42"/>
      <c r="D26" s="17">
        <f>D23+D25</f>
        <v>2286135</v>
      </c>
      <c r="E26" s="17">
        <f>E23+E25</f>
        <v>1916115</v>
      </c>
    </row>
    <row r="27" spans="2:5" ht="11.5" x14ac:dyDescent="0.25">
      <c r="B27" s="2"/>
      <c r="C27" s="41"/>
      <c r="D27" s="69"/>
      <c r="E27" s="69"/>
    </row>
    <row r="28" spans="2:5" ht="12" thickBot="1" x14ac:dyDescent="0.3">
      <c r="B28" s="3" t="s">
        <v>24</v>
      </c>
      <c r="C28" s="42"/>
      <c r="D28" s="19" t="s">
        <v>63</v>
      </c>
      <c r="E28" s="19" t="s">
        <v>63</v>
      </c>
    </row>
    <row r="29" spans="2:5" ht="12" thickBot="1" x14ac:dyDescent="0.3">
      <c r="B29" s="13" t="s">
        <v>65</v>
      </c>
      <c r="C29" s="47"/>
      <c r="D29" s="21">
        <f>D26</f>
        <v>2286135</v>
      </c>
      <c r="E29" s="21">
        <f>E26</f>
        <v>1916115</v>
      </c>
    </row>
    <row r="30" spans="2:5" ht="12" thickTop="1" x14ac:dyDescent="0.25">
      <c r="B30" s="7"/>
      <c r="C30" s="8"/>
      <c r="D30" s="17"/>
      <c r="E30" s="17"/>
    </row>
    <row r="31" spans="2:5" ht="11.5" x14ac:dyDescent="0.25">
      <c r="B31" s="48" t="s">
        <v>81</v>
      </c>
      <c r="C31" s="8"/>
      <c r="D31" s="17"/>
      <c r="E31" s="17"/>
    </row>
    <row r="32" spans="2:5" ht="12" thickBot="1" x14ac:dyDescent="0.3">
      <c r="B32" s="49" t="s">
        <v>96</v>
      </c>
      <c r="C32" s="50">
        <v>15</v>
      </c>
      <c r="D32" s="70">
        <v>18536</v>
      </c>
      <c r="E32" s="70">
        <v>15536</v>
      </c>
    </row>
    <row r="33" spans="2:4" ht="13.5" thickTop="1" x14ac:dyDescent="0.25">
      <c r="B33" s="51"/>
      <c r="C33" s="81"/>
    </row>
    <row r="37" spans="2:4" ht="14" x14ac:dyDescent="0.3">
      <c r="B37" s="80" t="s">
        <v>48</v>
      </c>
      <c r="C37" s="90"/>
      <c r="D37" s="80" t="s">
        <v>99</v>
      </c>
    </row>
    <row r="38" spans="2:4" ht="14" x14ac:dyDescent="0.3">
      <c r="B38" s="86"/>
      <c r="C38" s="90"/>
      <c r="D38" s="86"/>
    </row>
    <row r="39" spans="2:4" ht="14" x14ac:dyDescent="0.3">
      <c r="B39" s="80" t="s">
        <v>49</v>
      </c>
      <c r="C39" s="90"/>
      <c r="D39" s="80" t="s">
        <v>107</v>
      </c>
    </row>
  </sheetData>
  <mergeCells count="3">
    <mergeCell ref="B4:E4"/>
    <mergeCell ref="B5:E5"/>
    <mergeCell ref="B2:E2"/>
  </mergeCells>
  <pageMargins left="0" right="0" top="0" bottom="0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G93"/>
  <sheetViews>
    <sheetView topLeftCell="A27" workbookViewId="0">
      <selection activeCell="G35" sqref="G35"/>
    </sheetView>
  </sheetViews>
  <sheetFormatPr defaultColWidth="9.33203125" defaultRowHeight="10.5" x14ac:dyDescent="0.25"/>
  <cols>
    <col min="1" max="1" width="4.44140625" style="92" customWidth="1"/>
    <col min="2" max="2" width="65.77734375" style="92" customWidth="1"/>
    <col min="3" max="3" width="6.6640625" style="92" customWidth="1"/>
    <col min="4" max="4" width="14.44140625" style="93" customWidth="1"/>
    <col min="5" max="5" width="16.6640625" style="93" customWidth="1"/>
    <col min="6" max="16384" width="9.33203125" style="92"/>
  </cols>
  <sheetData>
    <row r="2" spans="2:6" ht="14" x14ac:dyDescent="0.3">
      <c r="B2" s="107" t="s">
        <v>98</v>
      </c>
      <c r="C2" s="107"/>
      <c r="D2" s="107"/>
      <c r="E2" s="107"/>
    </row>
    <row r="3" spans="2:6" ht="14" x14ac:dyDescent="0.3">
      <c r="B3" s="97"/>
      <c r="C3" s="97"/>
      <c r="D3" s="98"/>
      <c r="E3" s="98"/>
    </row>
    <row r="4" spans="2:6" ht="29.15" customHeight="1" x14ac:dyDescent="0.3">
      <c r="B4" s="102" t="s">
        <v>122</v>
      </c>
      <c r="C4" s="102"/>
      <c r="D4" s="102"/>
      <c r="E4" s="102"/>
    </row>
    <row r="5" spans="2:6" x14ac:dyDescent="0.25">
      <c r="B5" s="109"/>
      <c r="C5" s="109"/>
      <c r="D5" s="109"/>
      <c r="E5" s="109"/>
    </row>
    <row r="6" spans="2:6" ht="11" thickBot="1" x14ac:dyDescent="0.3"/>
    <row r="7" spans="2:6" ht="12.5" thickTop="1" thickBot="1" x14ac:dyDescent="0.3">
      <c r="B7" s="38" t="s">
        <v>66</v>
      </c>
      <c r="C7" s="39" t="s">
        <v>15</v>
      </c>
      <c r="D7" s="40" t="s">
        <v>123</v>
      </c>
      <c r="E7" s="40" t="s">
        <v>124</v>
      </c>
    </row>
    <row r="8" spans="2:6" ht="14.5" thickTop="1" x14ac:dyDescent="0.25">
      <c r="B8" s="7" t="s">
        <v>1</v>
      </c>
      <c r="C8" s="91"/>
      <c r="D8" s="43"/>
      <c r="E8" s="43"/>
    </row>
    <row r="9" spans="2:6" ht="14" x14ac:dyDescent="0.25">
      <c r="B9" s="91"/>
      <c r="C9" s="91"/>
      <c r="D9" s="52"/>
      <c r="E9" s="52"/>
    </row>
    <row r="10" spans="2:6" ht="13" x14ac:dyDescent="0.3">
      <c r="B10" s="2" t="s">
        <v>2</v>
      </c>
      <c r="C10" s="4"/>
      <c r="D10" s="15">
        <v>7663456</v>
      </c>
      <c r="E10" s="15">
        <v>6544412</v>
      </c>
      <c r="F10" s="1"/>
    </row>
    <row r="11" spans="2:6" ht="11.5" x14ac:dyDescent="0.25">
      <c r="B11" s="2" t="s">
        <v>3</v>
      </c>
      <c r="C11" s="4"/>
      <c r="D11" s="15">
        <v>1828361</v>
      </c>
      <c r="E11" s="15">
        <v>15347</v>
      </c>
    </row>
    <row r="12" spans="2:6" ht="11.5" x14ac:dyDescent="0.25">
      <c r="B12" s="2" t="s">
        <v>54</v>
      </c>
      <c r="C12" s="4"/>
      <c r="D12" s="15">
        <v>141083</v>
      </c>
      <c r="E12" s="15">
        <v>27303</v>
      </c>
    </row>
    <row r="13" spans="2:6" ht="11.5" x14ac:dyDescent="0.25">
      <c r="B13" s="2" t="s">
        <v>4</v>
      </c>
      <c r="C13" s="4"/>
      <c r="D13" s="15">
        <v>11749</v>
      </c>
      <c r="E13" s="15">
        <v>1722</v>
      </c>
    </row>
    <row r="14" spans="2:6" ht="11.5" x14ac:dyDescent="0.25">
      <c r="B14" s="2" t="s">
        <v>5</v>
      </c>
      <c r="C14" s="4"/>
      <c r="D14" s="15">
        <v>-4184530</v>
      </c>
      <c r="E14" s="15">
        <v>-2059037</v>
      </c>
    </row>
    <row r="15" spans="2:6" ht="11.5" x14ac:dyDescent="0.25">
      <c r="B15" s="2" t="s">
        <v>55</v>
      </c>
      <c r="C15" s="4"/>
      <c r="D15" s="15">
        <v>-4097</v>
      </c>
      <c r="E15" s="15">
        <v>-20465</v>
      </c>
    </row>
    <row r="16" spans="2:6" ht="11.5" x14ac:dyDescent="0.25">
      <c r="B16" s="2" t="s">
        <v>9</v>
      </c>
      <c r="C16" s="4"/>
      <c r="D16" s="15">
        <v>-1</v>
      </c>
      <c r="E16" s="15">
        <v>0</v>
      </c>
    </row>
    <row r="17" spans="2:5" ht="11.5" x14ac:dyDescent="0.25">
      <c r="B17" s="2" t="s">
        <v>10</v>
      </c>
      <c r="C17" s="4"/>
      <c r="D17" s="15"/>
      <c r="E17" s="15"/>
    </row>
    <row r="18" spans="2:5" ht="11.5" x14ac:dyDescent="0.25">
      <c r="B18" s="2" t="s">
        <v>6</v>
      </c>
      <c r="C18" s="4"/>
      <c r="D18" s="15">
        <v>-764442</v>
      </c>
      <c r="E18" s="15">
        <v>-639547</v>
      </c>
    </row>
    <row r="19" spans="2:5" ht="11.5" x14ac:dyDescent="0.25">
      <c r="B19" s="2" t="s">
        <v>7</v>
      </c>
      <c r="C19" s="4"/>
      <c r="D19" s="15">
        <v>-1899503</v>
      </c>
      <c r="E19" s="15">
        <v>-784112</v>
      </c>
    </row>
    <row r="20" spans="2:5" ht="11.5" x14ac:dyDescent="0.25">
      <c r="B20" s="2" t="s">
        <v>46</v>
      </c>
      <c r="C20" s="4"/>
      <c r="D20" s="15">
        <v>-656210</v>
      </c>
      <c r="E20" s="15">
        <v>-679760</v>
      </c>
    </row>
    <row r="21" spans="2:5" ht="12" thickBot="1" x14ac:dyDescent="0.3">
      <c r="B21" s="2" t="s">
        <v>8</v>
      </c>
      <c r="C21" s="4"/>
      <c r="D21" s="15">
        <v>-27729</v>
      </c>
      <c r="E21" s="15">
        <v>-19009</v>
      </c>
    </row>
    <row r="22" spans="2:5" ht="12" thickBot="1" x14ac:dyDescent="0.3">
      <c r="B22" s="5" t="s">
        <v>64</v>
      </c>
      <c r="C22" s="6"/>
      <c r="D22" s="16">
        <f>SUM(D10:D21)</f>
        <v>2108137</v>
      </c>
      <c r="E22" s="16">
        <f>SUM(E10:E21)</f>
        <v>2386854</v>
      </c>
    </row>
    <row r="23" spans="2:5" ht="14" x14ac:dyDescent="0.25">
      <c r="B23" s="91"/>
      <c r="C23" s="9"/>
      <c r="D23" s="18"/>
      <c r="E23" s="18"/>
    </row>
    <row r="24" spans="2:5" ht="23" x14ac:dyDescent="0.25">
      <c r="B24" s="7" t="s">
        <v>11</v>
      </c>
      <c r="C24" s="8"/>
      <c r="D24" s="17"/>
      <c r="E24" s="17"/>
    </row>
    <row r="25" spans="2:5" ht="14" x14ac:dyDescent="0.25">
      <c r="B25" s="91"/>
      <c r="C25" s="9"/>
      <c r="D25" s="18"/>
      <c r="E25" s="18"/>
    </row>
    <row r="26" spans="2:5" s="94" customFormat="1" ht="11.5" x14ac:dyDescent="0.25">
      <c r="B26" s="2" t="s">
        <v>82</v>
      </c>
      <c r="C26" s="4"/>
      <c r="D26" s="15"/>
      <c r="E26" s="15"/>
    </row>
    <row r="27" spans="2:5" ht="11.5" x14ac:dyDescent="0.25">
      <c r="B27" s="2" t="s">
        <v>83</v>
      </c>
      <c r="C27" s="4"/>
      <c r="D27" s="15">
        <v>-10399591</v>
      </c>
      <c r="E27" s="15">
        <v>-8839515</v>
      </c>
    </row>
    <row r="28" spans="2:5" s="94" customFormat="1" ht="11.5" x14ac:dyDescent="0.25">
      <c r="B28" s="2" t="s">
        <v>47</v>
      </c>
      <c r="C28" s="4"/>
      <c r="D28" s="15">
        <v>9273908</v>
      </c>
      <c r="E28" s="15">
        <v>7196400</v>
      </c>
    </row>
    <row r="29" spans="2:5" s="94" customFormat="1" ht="11.5" x14ac:dyDescent="0.25">
      <c r="B29" s="2" t="s">
        <v>114</v>
      </c>
      <c r="C29" s="4"/>
      <c r="D29" s="15"/>
      <c r="E29" s="15"/>
    </row>
    <row r="30" spans="2:5" ht="11.5" x14ac:dyDescent="0.25">
      <c r="B30" s="2" t="s">
        <v>12</v>
      </c>
      <c r="C30" s="4"/>
      <c r="D30" s="15">
        <f>-(11114+115825)</f>
        <v>-126939</v>
      </c>
      <c r="E30" s="15">
        <v>-188267</v>
      </c>
    </row>
    <row r="31" spans="2:5" ht="11.5" x14ac:dyDescent="0.25">
      <c r="B31" s="2" t="s">
        <v>13</v>
      </c>
      <c r="C31" s="4"/>
      <c r="D31" s="15"/>
      <c r="E31" s="15">
        <v>-5319</v>
      </c>
    </row>
    <row r="32" spans="2:5" ht="12" thickBot="1" x14ac:dyDescent="0.3">
      <c r="B32" s="3" t="s">
        <v>56</v>
      </c>
      <c r="C32" s="10"/>
      <c r="D32" s="19">
        <v>-45458</v>
      </c>
      <c r="E32" s="19">
        <v>-68476</v>
      </c>
    </row>
    <row r="33" spans="2:5" ht="23.5" thickBot="1" x14ac:dyDescent="0.3">
      <c r="B33" s="11" t="s">
        <v>84</v>
      </c>
      <c r="C33" s="10"/>
      <c r="D33" s="20">
        <f>SUM(D26:D32)</f>
        <v>-1298080</v>
      </c>
      <c r="E33" s="20">
        <f>SUM(E26:E32)</f>
        <v>-1905177</v>
      </c>
    </row>
    <row r="34" spans="2:5" x14ac:dyDescent="0.25">
      <c r="B34" s="12"/>
      <c r="C34" s="9"/>
      <c r="D34" s="18"/>
      <c r="E34" s="18"/>
    </row>
    <row r="35" spans="2:5" ht="14" x14ac:dyDescent="0.3">
      <c r="B35" s="7" t="s">
        <v>14</v>
      </c>
      <c r="C35" s="95"/>
      <c r="D35" s="17"/>
      <c r="E35" s="17"/>
    </row>
    <row r="36" spans="2:5" ht="14" x14ac:dyDescent="0.3">
      <c r="B36" s="91"/>
      <c r="C36" s="95"/>
      <c r="D36" s="18"/>
      <c r="E36" s="18"/>
    </row>
    <row r="37" spans="2:5" s="94" customFormat="1" ht="11.5" x14ac:dyDescent="0.25">
      <c r="B37" s="2" t="s">
        <v>85</v>
      </c>
      <c r="C37" s="4">
        <v>15</v>
      </c>
      <c r="D37" s="15">
        <v>-810350</v>
      </c>
      <c r="E37" s="15"/>
    </row>
    <row r="38" spans="2:5" s="94" customFormat="1" ht="11.5" x14ac:dyDescent="0.25">
      <c r="B38" s="2" t="s">
        <v>102</v>
      </c>
      <c r="C38" s="4"/>
      <c r="D38" s="15"/>
      <c r="E38" s="15"/>
    </row>
    <row r="39" spans="2:5" s="94" customFormat="1" ht="11.5" x14ac:dyDescent="0.25">
      <c r="B39" s="2" t="s">
        <v>86</v>
      </c>
      <c r="C39" s="4">
        <v>17</v>
      </c>
      <c r="D39" s="15"/>
      <c r="E39" s="15">
        <v>-500000</v>
      </c>
    </row>
    <row r="40" spans="2:5" s="94" customFormat="1" ht="11.5" x14ac:dyDescent="0.25">
      <c r="B40" s="2" t="s">
        <v>111</v>
      </c>
      <c r="C40" s="4">
        <v>11</v>
      </c>
      <c r="D40" s="15"/>
      <c r="E40" s="15"/>
    </row>
    <row r="41" spans="2:5" s="94" customFormat="1" ht="11.5" x14ac:dyDescent="0.25">
      <c r="B41" s="2" t="s">
        <v>112</v>
      </c>
      <c r="C41" s="4"/>
      <c r="D41" s="15"/>
      <c r="E41" s="15"/>
    </row>
    <row r="42" spans="2:5" s="94" customFormat="1" ht="11.5" x14ac:dyDescent="0.25">
      <c r="B42" s="2" t="s">
        <v>105</v>
      </c>
      <c r="C42" s="4"/>
      <c r="D42" s="15"/>
      <c r="E42" s="15"/>
    </row>
    <row r="43" spans="2:5" ht="12" thickBot="1" x14ac:dyDescent="0.3">
      <c r="B43" s="3" t="s">
        <v>106</v>
      </c>
      <c r="C43" s="10"/>
      <c r="D43" s="19"/>
      <c r="E43" s="19">
        <v>500</v>
      </c>
    </row>
    <row r="44" spans="2:5" s="94" customFormat="1" ht="23.5" thickBot="1" x14ac:dyDescent="0.3">
      <c r="B44" s="11" t="s">
        <v>87</v>
      </c>
      <c r="C44" s="10"/>
      <c r="D44" s="20">
        <f>SUM(D37:D43)</f>
        <v>-810350</v>
      </c>
      <c r="E44" s="20">
        <f>SUM(E37:E43)</f>
        <v>-499500</v>
      </c>
    </row>
    <row r="45" spans="2:5" ht="11.5" x14ac:dyDescent="0.25">
      <c r="B45" s="2"/>
      <c r="C45" s="4"/>
      <c r="D45" s="17"/>
      <c r="E45" s="17"/>
    </row>
    <row r="46" spans="2:5" ht="14" x14ac:dyDescent="0.3">
      <c r="B46" s="2" t="s">
        <v>88</v>
      </c>
      <c r="C46" s="95"/>
      <c r="D46" s="17">
        <f>D22+D33+D44</f>
        <v>-293</v>
      </c>
      <c r="E46" s="17">
        <v>-17823</v>
      </c>
    </row>
    <row r="47" spans="2:5" ht="11.5" x14ac:dyDescent="0.25">
      <c r="B47" s="2"/>
      <c r="C47" s="4"/>
      <c r="D47" s="17"/>
      <c r="E47" s="17"/>
    </row>
    <row r="48" spans="2:5" ht="14" x14ac:dyDescent="0.3">
      <c r="B48" s="7" t="s">
        <v>59</v>
      </c>
      <c r="C48" s="95"/>
      <c r="D48" s="17">
        <v>1905</v>
      </c>
      <c r="E48" s="17">
        <v>-4381</v>
      </c>
    </row>
    <row r="49" spans="2:7" ht="11.5" x14ac:dyDescent="0.25">
      <c r="B49" s="7"/>
      <c r="C49" s="4"/>
      <c r="D49" s="17"/>
      <c r="E49" s="17"/>
    </row>
    <row r="50" spans="2:7" s="94" customFormat="1" ht="11.5" x14ac:dyDescent="0.25">
      <c r="B50" s="7" t="s">
        <v>57</v>
      </c>
      <c r="C50" s="4">
        <v>13</v>
      </c>
      <c r="D50" s="17">
        <v>5847</v>
      </c>
      <c r="E50" s="17">
        <v>24972</v>
      </c>
      <c r="F50" s="96"/>
      <c r="G50" s="96"/>
    </row>
    <row r="51" spans="2:7" ht="11.5" x14ac:dyDescent="0.25">
      <c r="B51" s="7"/>
      <c r="C51" s="4"/>
      <c r="D51" s="17"/>
      <c r="E51" s="17"/>
    </row>
    <row r="52" spans="2:7" ht="12" thickBot="1" x14ac:dyDescent="0.3">
      <c r="B52" s="11" t="s">
        <v>58</v>
      </c>
      <c r="C52" s="10">
        <v>13</v>
      </c>
      <c r="D52" s="19"/>
      <c r="E52" s="19" t="s">
        <v>63</v>
      </c>
    </row>
    <row r="53" spans="2:7" ht="12" thickBot="1" x14ac:dyDescent="0.3">
      <c r="B53" s="13" t="s">
        <v>89</v>
      </c>
      <c r="C53" s="14">
        <v>13</v>
      </c>
      <c r="D53" s="21">
        <f>SUM(D46:D52)</f>
        <v>7459</v>
      </c>
      <c r="E53" s="21">
        <f>SUM(E46:E52)</f>
        <v>2768</v>
      </c>
    </row>
    <row r="54" spans="2:7" ht="13.5" thickTop="1" x14ac:dyDescent="0.25">
      <c r="B54" s="53"/>
      <c r="C54" s="81"/>
      <c r="D54" s="81"/>
      <c r="E54" s="81"/>
    </row>
    <row r="55" spans="2:7" ht="14" x14ac:dyDescent="0.3">
      <c r="B55" s="80"/>
      <c r="C55" s="80"/>
      <c r="D55" s="82"/>
      <c r="E55" s="80"/>
    </row>
    <row r="56" spans="2:7" ht="14" x14ac:dyDescent="0.3">
      <c r="B56" s="80" t="s">
        <v>48</v>
      </c>
      <c r="C56" s="82"/>
      <c r="D56" s="80" t="s">
        <v>99</v>
      </c>
      <c r="E56" s="81"/>
    </row>
    <row r="57" spans="2:7" x14ac:dyDescent="0.25">
      <c r="B57" s="81"/>
      <c r="C57" s="82"/>
      <c r="D57" s="81"/>
      <c r="E57" s="81"/>
    </row>
    <row r="58" spans="2:7" ht="14" x14ac:dyDescent="0.3">
      <c r="B58" s="80" t="s">
        <v>49</v>
      </c>
      <c r="C58" s="82"/>
      <c r="D58" s="80" t="s">
        <v>107</v>
      </c>
      <c r="E58" s="81"/>
    </row>
    <row r="59" spans="2:7" x14ac:dyDescent="0.25">
      <c r="D59" s="92"/>
      <c r="E59" s="92"/>
    </row>
    <row r="60" spans="2:7" x14ac:dyDescent="0.25">
      <c r="D60" s="92"/>
      <c r="E60" s="92"/>
    </row>
    <row r="61" spans="2:7" x14ac:dyDescent="0.25">
      <c r="D61" s="92"/>
      <c r="E61" s="92"/>
    </row>
    <row r="62" spans="2:7" x14ac:dyDescent="0.25">
      <c r="D62" s="92"/>
      <c r="E62" s="92"/>
    </row>
    <row r="63" spans="2:7" x14ac:dyDescent="0.25">
      <c r="D63" s="92"/>
      <c r="E63" s="92"/>
    </row>
    <row r="64" spans="2:7" x14ac:dyDescent="0.25">
      <c r="D64" s="92"/>
      <c r="E64" s="92"/>
    </row>
    <row r="65" s="92" customFormat="1" x14ac:dyDescent="0.25"/>
    <row r="66" s="92" customFormat="1" x14ac:dyDescent="0.25"/>
    <row r="67" s="92" customFormat="1" x14ac:dyDescent="0.25"/>
    <row r="68" s="92" customFormat="1" x14ac:dyDescent="0.25"/>
    <row r="69" s="92" customFormat="1" x14ac:dyDescent="0.25"/>
    <row r="70" s="92" customFormat="1" x14ac:dyDescent="0.25"/>
    <row r="71" s="92" customFormat="1" x14ac:dyDescent="0.25"/>
    <row r="72" s="92" customFormat="1" x14ac:dyDescent="0.25"/>
    <row r="73" s="92" customFormat="1" x14ac:dyDescent="0.25"/>
    <row r="74" s="92" customFormat="1" x14ac:dyDescent="0.25"/>
    <row r="75" s="92" customFormat="1" x14ac:dyDescent="0.25"/>
    <row r="76" s="92" customFormat="1" x14ac:dyDescent="0.25"/>
    <row r="77" s="92" customFormat="1" x14ac:dyDescent="0.25"/>
    <row r="78" s="92" customFormat="1" x14ac:dyDescent="0.25"/>
    <row r="79" s="92" customFormat="1" x14ac:dyDescent="0.25"/>
    <row r="80" s="92" customFormat="1" x14ac:dyDescent="0.25"/>
    <row r="81" s="92" customFormat="1" x14ac:dyDescent="0.25"/>
    <row r="82" s="92" customFormat="1" x14ac:dyDescent="0.25"/>
    <row r="83" s="92" customFormat="1" x14ac:dyDescent="0.25"/>
    <row r="84" s="92" customFormat="1" x14ac:dyDescent="0.25"/>
    <row r="85" s="92" customFormat="1" x14ac:dyDescent="0.25"/>
    <row r="86" s="92" customFormat="1" x14ac:dyDescent="0.25"/>
    <row r="87" s="92" customFormat="1" x14ac:dyDescent="0.25"/>
    <row r="88" s="92" customFormat="1" x14ac:dyDescent="0.25"/>
    <row r="89" s="92" customFormat="1" x14ac:dyDescent="0.25"/>
    <row r="90" s="92" customFormat="1" x14ac:dyDescent="0.25"/>
    <row r="91" s="92" customFormat="1" x14ac:dyDescent="0.25"/>
    <row r="92" s="92" customFormat="1" x14ac:dyDescent="0.25"/>
    <row r="93" s="92" customFormat="1" x14ac:dyDescent="0.25"/>
  </sheetData>
  <mergeCells count="3">
    <mergeCell ref="B4:E4"/>
    <mergeCell ref="B5:E5"/>
    <mergeCell ref="B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G27"/>
  <sheetViews>
    <sheetView topLeftCell="A8" workbookViewId="0">
      <selection activeCell="B2" sqref="B2:F27"/>
    </sheetView>
  </sheetViews>
  <sheetFormatPr defaultColWidth="9.33203125" defaultRowHeight="10.5" outlineLevelCol="1" x14ac:dyDescent="0.25"/>
  <cols>
    <col min="1" max="1" width="9.33203125" style="92"/>
    <col min="2" max="2" width="43.109375" style="92" customWidth="1"/>
    <col min="3" max="3" width="9.33203125" style="92"/>
    <col min="4" max="4" width="16.109375" style="92" customWidth="1" outlineLevel="1"/>
    <col min="5" max="5" width="17.109375" style="92" customWidth="1"/>
    <col min="6" max="6" width="19" style="92" customWidth="1"/>
    <col min="7" max="7" width="16.33203125" style="92" customWidth="1"/>
    <col min="8" max="16384" width="9.33203125" style="92"/>
  </cols>
  <sheetData>
    <row r="2" spans="2:7" ht="14" x14ac:dyDescent="0.3">
      <c r="B2" s="107" t="s">
        <v>98</v>
      </c>
      <c r="C2" s="107"/>
      <c r="D2" s="107"/>
      <c r="E2" s="107"/>
      <c r="F2" s="107"/>
    </row>
    <row r="4" spans="2:7" ht="27" customHeight="1" x14ac:dyDescent="0.3">
      <c r="B4" s="102" t="s">
        <v>119</v>
      </c>
      <c r="C4" s="102"/>
      <c r="D4" s="102"/>
      <c r="E4" s="102"/>
      <c r="F4" s="102"/>
    </row>
    <row r="5" spans="2:7" ht="13" x14ac:dyDescent="0.3">
      <c r="B5" s="99"/>
    </row>
    <row r="6" spans="2:7" ht="13" x14ac:dyDescent="0.3">
      <c r="B6" s="99"/>
    </row>
    <row r="7" spans="2:7" ht="13.5" thickBot="1" x14ac:dyDescent="0.35">
      <c r="B7" s="99"/>
    </row>
    <row r="8" spans="2:7" ht="24" thickTop="1" thickBot="1" x14ac:dyDescent="0.3">
      <c r="B8" s="38" t="s">
        <v>66</v>
      </c>
      <c r="C8" s="39" t="s">
        <v>15</v>
      </c>
      <c r="D8" s="40" t="s">
        <v>27</v>
      </c>
      <c r="E8" s="40" t="s">
        <v>28</v>
      </c>
      <c r="F8" s="54" t="s">
        <v>90</v>
      </c>
    </row>
    <row r="9" spans="2:7" ht="12.5" thickTop="1" thickBot="1" x14ac:dyDescent="0.3">
      <c r="B9" s="11" t="s">
        <v>108</v>
      </c>
      <c r="C9" s="10"/>
      <c r="D9" s="20">
        <v>8515056</v>
      </c>
      <c r="E9" s="63">
        <v>16916219</v>
      </c>
      <c r="F9" s="63">
        <v>25431275</v>
      </c>
    </row>
    <row r="10" spans="2:7" ht="11.5" x14ac:dyDescent="0.25">
      <c r="B10" s="55" t="s">
        <v>29</v>
      </c>
      <c r="C10" s="56"/>
      <c r="D10" s="71" t="s">
        <v>63</v>
      </c>
      <c r="E10" s="68">
        <v>9316843</v>
      </c>
      <c r="F10" s="68">
        <v>9316843</v>
      </c>
    </row>
    <row r="11" spans="2:7" ht="12" thickBot="1" x14ac:dyDescent="0.3">
      <c r="B11" s="57" t="s">
        <v>91</v>
      </c>
      <c r="C11" s="58"/>
      <c r="D11" s="73" t="s">
        <v>63</v>
      </c>
      <c r="E11" s="74" t="s">
        <v>63</v>
      </c>
      <c r="F11" s="63" t="s">
        <v>63</v>
      </c>
    </row>
    <row r="12" spans="2:7" ht="11.5" x14ac:dyDescent="0.25">
      <c r="B12" s="2" t="s">
        <v>25</v>
      </c>
      <c r="C12" s="4"/>
      <c r="D12" s="75" t="s">
        <v>63</v>
      </c>
      <c r="E12" s="68">
        <v>9316843</v>
      </c>
      <c r="F12" s="68">
        <v>9316843</v>
      </c>
      <c r="G12" s="100"/>
    </row>
    <row r="13" spans="2:7" ht="23" x14ac:dyDescent="0.25">
      <c r="B13" s="2" t="s">
        <v>92</v>
      </c>
      <c r="C13" s="4">
        <v>11.17</v>
      </c>
      <c r="D13" s="62" t="s">
        <v>63</v>
      </c>
      <c r="E13" s="76">
        <v>-40793</v>
      </c>
      <c r="F13" s="59">
        <v>-40793</v>
      </c>
      <c r="G13" s="100"/>
    </row>
    <row r="14" spans="2:7" ht="12" thickBot="1" x14ac:dyDescent="0.3">
      <c r="B14" s="3" t="s">
        <v>93</v>
      </c>
      <c r="C14" s="10">
        <v>15</v>
      </c>
      <c r="D14" s="65" t="s">
        <v>63</v>
      </c>
      <c r="E14" s="77">
        <v>-7000000</v>
      </c>
      <c r="F14" s="63">
        <v>-7000000</v>
      </c>
    </row>
    <row r="15" spans="2:7" ht="12" thickBot="1" x14ac:dyDescent="0.3">
      <c r="B15" s="11" t="s">
        <v>110</v>
      </c>
      <c r="C15" s="10"/>
      <c r="D15" s="20">
        <v>8515056</v>
      </c>
      <c r="E15" s="63">
        <f>E9+E13+E14+E12</f>
        <v>19192269</v>
      </c>
      <c r="F15" s="63">
        <f>F9+F13+F14+F12</f>
        <v>27707325</v>
      </c>
    </row>
    <row r="16" spans="2:7" ht="12" x14ac:dyDescent="0.25">
      <c r="B16" s="55" t="s">
        <v>100</v>
      </c>
      <c r="C16" s="56"/>
      <c r="D16" s="62" t="s">
        <v>63</v>
      </c>
      <c r="E16" s="68">
        <v>2286135</v>
      </c>
      <c r="F16" s="72">
        <f>E16</f>
        <v>2286135</v>
      </c>
    </row>
    <row r="17" spans="2:7" ht="12" thickBot="1" x14ac:dyDescent="0.3">
      <c r="B17" s="57" t="s">
        <v>101</v>
      </c>
      <c r="C17" s="58"/>
      <c r="D17" s="65" t="s">
        <v>63</v>
      </c>
      <c r="E17" s="78" t="s">
        <v>63</v>
      </c>
      <c r="F17" s="78" t="s">
        <v>63</v>
      </c>
      <c r="G17" s="100"/>
    </row>
    <row r="18" spans="2:7" ht="11.5" x14ac:dyDescent="0.25">
      <c r="B18" s="2" t="s">
        <v>65</v>
      </c>
      <c r="C18" s="56"/>
      <c r="D18" s="62" t="s">
        <v>63</v>
      </c>
      <c r="E18" s="76">
        <f>E16</f>
        <v>2286135</v>
      </c>
      <c r="F18" s="59">
        <f>F16</f>
        <v>2286135</v>
      </c>
    </row>
    <row r="19" spans="2:7" ht="23" x14ac:dyDescent="0.25">
      <c r="B19" s="2" t="s">
        <v>94</v>
      </c>
      <c r="C19" s="4">
        <v>11.17</v>
      </c>
      <c r="D19" s="62" t="s">
        <v>63</v>
      </c>
      <c r="E19" s="76"/>
      <c r="F19" s="59"/>
      <c r="G19" s="100"/>
    </row>
    <row r="20" spans="2:7" ht="12" thickBot="1" x14ac:dyDescent="0.3">
      <c r="B20" s="3" t="s">
        <v>93</v>
      </c>
      <c r="C20" s="10">
        <v>15</v>
      </c>
      <c r="D20" s="65" t="s">
        <v>63</v>
      </c>
      <c r="E20" s="77"/>
      <c r="F20" s="63"/>
    </row>
    <row r="21" spans="2:7" ht="12" thickBot="1" x14ac:dyDescent="0.3">
      <c r="B21" s="13" t="s">
        <v>120</v>
      </c>
      <c r="C21" s="14"/>
      <c r="D21" s="21">
        <v>8515056</v>
      </c>
      <c r="E21" s="101">
        <f>E15+E18+E19+E20</f>
        <v>21478404</v>
      </c>
      <c r="F21" s="79">
        <f>F15+F18+F19+F20</f>
        <v>29993460</v>
      </c>
    </row>
    <row r="22" spans="2:7" ht="13.5" thickTop="1" x14ac:dyDescent="0.25">
      <c r="B22" s="51"/>
      <c r="C22" s="81"/>
      <c r="D22" s="81"/>
      <c r="E22" s="81"/>
      <c r="F22" s="81"/>
    </row>
    <row r="23" spans="2:7" x14ac:dyDescent="0.25">
      <c r="E23" s="100"/>
      <c r="F23" s="100"/>
    </row>
    <row r="25" spans="2:7" ht="14" x14ac:dyDescent="0.3">
      <c r="B25" s="80" t="s">
        <v>48</v>
      </c>
      <c r="C25" s="82"/>
      <c r="D25" s="80"/>
      <c r="E25" s="80" t="s">
        <v>99</v>
      </c>
    </row>
    <row r="26" spans="2:7" x14ac:dyDescent="0.25">
      <c r="B26" s="81"/>
      <c r="C26" s="82"/>
      <c r="D26" s="81"/>
      <c r="E26" s="81"/>
    </row>
    <row r="27" spans="2:7" ht="14" x14ac:dyDescent="0.3">
      <c r="B27" s="80" t="s">
        <v>49</v>
      </c>
      <c r="C27" s="82"/>
      <c r="D27" s="80"/>
      <c r="E27" s="80" t="s">
        <v>107</v>
      </c>
    </row>
  </sheetData>
  <mergeCells count="2">
    <mergeCell ref="B4:F4"/>
    <mergeCell ref="B2:F2"/>
  </mergeCells>
  <pageMargins left="0" right="0" top="0.74803149606299213" bottom="0.74803149606299213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C102B9511D30E4EAD8288588CEE97C6" ma:contentTypeVersion="4" ma:contentTypeDescription="Создание документа." ma:contentTypeScope="" ma:versionID="6cc2198eb779a59944f59288c841754e">
  <xsd:schema xmlns:xsd="http://www.w3.org/2001/XMLSchema" xmlns:xs="http://www.w3.org/2001/XMLSchema" xmlns:p="http://schemas.microsoft.com/office/2006/metadata/properties" xmlns:ns3="fe773108-ed39-475d-a8b8-1ea6093528cd" targetNamespace="http://schemas.microsoft.com/office/2006/metadata/properties" ma:root="true" ma:fieldsID="2c32a0dce569698d917dc869478cef29" ns3:_="">
    <xsd:import namespace="fe773108-ed39-475d-a8b8-1ea6093528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73108-ed39-475d-a8b8-1ea6093528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B5AA2F-BA62-4334-8649-F2722BA50183}">
  <ds:schemaRefs>
    <ds:schemaRef ds:uri="http://purl.org/dc/terms/"/>
    <ds:schemaRef ds:uri="http://schemas.microsoft.com/office/2006/metadata/properties"/>
    <ds:schemaRef ds:uri="fe773108-ed39-475d-a8b8-1ea6093528cd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1A3E507-F9C5-49B4-8D36-E8F0094381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773108-ed39-475d-a8b8-1ea6093528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5B10BD-05E1-4DCD-BCBF-128A5DA9C0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 1</vt:lpstr>
      <vt:lpstr>ФО 2</vt:lpstr>
      <vt:lpstr>ФО 3</vt:lpstr>
      <vt:lpstr>ФО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Алмагуль Курмангалиева</dc:creator>
  <cp:keywords/>
  <dc:description/>
  <cp:lastModifiedBy>Куляш Кайралиева</cp:lastModifiedBy>
  <cp:revision>1</cp:revision>
  <cp:lastPrinted>2024-05-13T06:42:50Z</cp:lastPrinted>
  <dcterms:created xsi:type="dcterms:W3CDTF">2018-04-13T11:44:44Z</dcterms:created>
  <dcterms:modified xsi:type="dcterms:W3CDTF">2024-05-15T08:30:49Z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0x010100FC102B9511D30E4EAD8288588CEE97C6</vt:lpwstr>
  </property>
</Properties>
</file>