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Dep\Планово экономический отдел\Report - КОНСОЛИДАЦИЯ\1 КОНСОЛИДАЦИЯ\Консолидация_2024\3 Квартал\"/>
    </mc:Choice>
  </mc:AlternateContent>
  <xr:revisionPtr revIDLastSave="0" documentId="13_ncr:1_{BFDF8FD6-3B46-4D2C-B856-17938FB289B3}" xr6:coauthVersionLast="47" xr6:coauthVersionMax="47" xr10:uidLastSave="{00000000-0000-0000-0000-000000000000}"/>
  <bookViews>
    <workbookView xWindow="-28920" yWindow="-120" windowWidth="29040" windowHeight="15840" activeTab="3" xr2:uid="{2DA37BE8-9DF6-452E-8F0C-DD25278817BE}"/>
  </bookViews>
  <sheets>
    <sheet name="1" sheetId="1" r:id="rId1"/>
    <sheet name="2" sheetId="2" r:id="rId2"/>
    <sheet name="3" sheetId="3" r:id="rId3"/>
    <sheet name="4" sheetId="4" r:id="rId4"/>
  </sheets>
  <definedNames>
    <definedName name="_xlnm.Print_Area" localSheetId="0">'1'!$B$1:$G$69</definedName>
    <definedName name="_xlnm.Print_Area" localSheetId="1">'2'!$B$1:$F$47</definedName>
    <definedName name="_xlnm.Print_Area" localSheetId="2">'3'!$B$1:$F$70</definedName>
    <definedName name="_xlnm.Print_Area" localSheetId="3">'4'!$A$1:$Q$38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L35" i="4" l="1"/>
  <c r="D35" i="4"/>
  <c r="B3" i="2" l="1"/>
  <c r="B3" i="3" s="1"/>
  <c r="A3" i="4" s="1"/>
  <c r="D58" i="1"/>
  <c r="D38" i="1"/>
  <c r="D27" i="1"/>
  <c r="D15" i="1"/>
  <c r="D49" i="1"/>
  <c r="D29" i="1" l="1"/>
  <c r="O18" i="4"/>
  <c r="O26" i="4" s="1"/>
  <c r="J18" i="4"/>
  <c r="J26" i="4" s="1"/>
  <c r="H18" i="4"/>
  <c r="H26" i="4" s="1"/>
  <c r="F18" i="4"/>
  <c r="F26" i="4" s="1"/>
  <c r="D18" i="4"/>
  <c r="D26" i="4" s="1"/>
  <c r="B18" i="4"/>
  <c r="B26" i="4" s="1"/>
  <c r="Q18" i="4"/>
  <c r="F53" i="3"/>
  <c r="D53" i="3"/>
  <c r="F44" i="3"/>
  <c r="F31" i="3"/>
  <c r="F35" i="3" s="1"/>
  <c r="D18" i="3"/>
  <c r="I41" i="2"/>
  <c r="I38" i="2"/>
  <c r="I37" i="2"/>
  <c r="I35" i="2"/>
  <c r="I34" i="2"/>
  <c r="I33" i="2"/>
  <c r="I31" i="2"/>
  <c r="H30" i="2"/>
  <c r="I30" i="2" s="1"/>
  <c r="I29" i="2"/>
  <c r="I28" i="2"/>
  <c r="I27" i="2"/>
  <c r="I25" i="2"/>
  <c r="I24" i="2"/>
  <c r="I23" i="2"/>
  <c r="I21" i="2"/>
  <c r="I20" i="2"/>
  <c r="I19" i="2"/>
  <c r="I16" i="2"/>
  <c r="I15" i="2"/>
  <c r="I14" i="2"/>
  <c r="I13" i="2"/>
  <c r="I12" i="2"/>
  <c r="H11" i="2"/>
  <c r="H22" i="2" s="1"/>
  <c r="H26" i="2" s="1"/>
  <c r="F11" i="2"/>
  <c r="F22" i="2" s="1"/>
  <c r="I9" i="2"/>
  <c r="I8" i="2"/>
  <c r="D11" i="2"/>
  <c r="D22" i="2" s="1"/>
  <c r="D26" i="2" s="1"/>
  <c r="F58" i="1"/>
  <c r="F49" i="1"/>
  <c r="D41" i="1"/>
  <c r="F38" i="1"/>
  <c r="F41" i="1" s="1"/>
  <c r="F27" i="1"/>
  <c r="F15" i="1"/>
  <c r="Q26" i="4" l="1"/>
  <c r="M18" i="4"/>
  <c r="M26" i="4" s="1"/>
  <c r="D31" i="3"/>
  <c r="D44" i="3"/>
  <c r="I11" i="2"/>
  <c r="H39" i="2"/>
  <c r="H36" i="2" s="1"/>
  <c r="H32" i="2"/>
  <c r="D32" i="2"/>
  <c r="D39" i="2"/>
  <c r="F26" i="2"/>
  <c r="F32" i="2" s="1"/>
  <c r="I22" i="2"/>
  <c r="F60" i="1"/>
  <c r="F29" i="1"/>
  <c r="D60" i="1"/>
  <c r="D35" i="3" l="1"/>
  <c r="F39" i="2"/>
  <c r="I32" i="2"/>
  <c r="I26" i="2"/>
  <c r="D54" i="3" l="1"/>
  <c r="D58" i="3" s="1"/>
  <c r="I36" i="2"/>
  <c r="I39" i="2"/>
</calcChain>
</file>

<file path=xl/sharedStrings.xml><?xml version="1.0" encoding="utf-8"?>
<sst xmlns="http://schemas.openxmlformats.org/spreadsheetml/2006/main" count="314" uniqueCount="244">
  <si>
    <t>АО «ASTEL» (АСТЕЛ) И ЕГО ДОЧЕРНИЕ КОМПАНИИ</t>
  </si>
  <si>
    <t>КОНСОЛИДИРОВАННЫЙ ОТЧЕТ О ФИНАНСОВОМ ПОЛОЖЕНИИ</t>
  </si>
  <si>
    <t>-</t>
  </si>
  <si>
    <t>(в тысячах тенге)</t>
  </si>
  <si>
    <t>Приме-чания</t>
  </si>
  <si>
    <t>2024 год</t>
  </si>
  <si>
    <t>2023 год</t>
  </si>
  <si>
    <t>АКТИВЫ</t>
  </si>
  <si>
    <t>ДОЛГОСРОЧНЫЕ АКТИВЫ:</t>
  </si>
  <si>
    <t>a111</t>
  </si>
  <si>
    <t>Основные средства</t>
  </si>
  <si>
    <t>a112</t>
  </si>
  <si>
    <t>Нематериальные активы</t>
  </si>
  <si>
    <t>a113</t>
  </si>
  <si>
    <t>Авансы выданные</t>
  </si>
  <si>
    <t>a114</t>
  </si>
  <si>
    <t>Инвестиции в дочерние компании</t>
  </si>
  <si>
    <t>a115</t>
  </si>
  <si>
    <t>Прочие долгосрочные активы</t>
  </si>
  <si>
    <t>a11</t>
  </si>
  <si>
    <t>Итого долгосрочные активы</t>
  </si>
  <si>
    <t xml:space="preserve">ТЕКУЩИЕ АКТИВЫ: </t>
  </si>
  <si>
    <t>a121</t>
  </si>
  <si>
    <t>Товарно-материальные запасы</t>
  </si>
  <si>
    <t>a122</t>
  </si>
  <si>
    <t>Торговая дебиторская задолженность</t>
  </si>
  <si>
    <t>a123</t>
  </si>
  <si>
    <t xml:space="preserve">Авансы выданные </t>
  </si>
  <si>
    <t>a124</t>
  </si>
  <si>
    <t>Краткосрочные инвестиции</t>
  </si>
  <si>
    <t>a125</t>
  </si>
  <si>
    <t>Предоплата по налогу на прибыль</t>
  </si>
  <si>
    <t>a126</t>
  </si>
  <si>
    <t>Предоплата по прочим налогам</t>
  </si>
  <si>
    <t>a127</t>
  </si>
  <si>
    <t>Прочие текущие активы</t>
  </si>
  <si>
    <t>a128</t>
  </si>
  <si>
    <t>Денежные средства и их эквиваленты</t>
  </si>
  <si>
    <t>a12</t>
  </si>
  <si>
    <t>Итого текущие активы</t>
  </si>
  <si>
    <t>a1</t>
  </si>
  <si>
    <t>ИТОГО АКТИВЫ</t>
  </si>
  <si>
    <t>КАПИТАЛ И ОБЯЗАТЕЛЬСТВА</t>
  </si>
  <si>
    <t>КАПИТАЛ:</t>
  </si>
  <si>
    <t>b111</t>
  </si>
  <si>
    <t>b118</t>
  </si>
  <si>
    <t>Резервы</t>
  </si>
  <si>
    <t>b112</t>
  </si>
  <si>
    <t xml:space="preserve">Резерв курсовых разниц </t>
  </si>
  <si>
    <t>b114</t>
  </si>
  <si>
    <t>Прочие резервы</t>
  </si>
  <si>
    <t>b115</t>
  </si>
  <si>
    <t>Нераспределенная прибыль</t>
  </si>
  <si>
    <t xml:space="preserve"> </t>
  </si>
  <si>
    <t>b116</t>
  </si>
  <si>
    <t>Капитал акционеров материнской компании</t>
  </si>
  <si>
    <t>b117</t>
  </si>
  <si>
    <t>Неконтролирующие доли</t>
  </si>
  <si>
    <t>b11</t>
  </si>
  <si>
    <t>ИТОГО КАПИТАЛ</t>
  </si>
  <si>
    <t>ДОЛГОСРОЧНЫЕ ОБЯЗАТЕЛЬСТВА:</t>
  </si>
  <si>
    <t>b121</t>
  </si>
  <si>
    <t>Долгосрочные займы</t>
  </si>
  <si>
    <t>b122</t>
  </si>
  <si>
    <t>Долгосрочная кредиторская задолженность</t>
  </si>
  <si>
    <t>b123</t>
  </si>
  <si>
    <t>Отложенные налоговые обязательства</t>
  </si>
  <si>
    <t>b124</t>
  </si>
  <si>
    <t>Прочие долгосрочные обязательства</t>
  </si>
  <si>
    <t>ТЕКУЩИЕ ОБЯЗАТЕЛЬСТВА:</t>
  </si>
  <si>
    <t>b131</t>
  </si>
  <si>
    <t xml:space="preserve">Торговая кредиторская задолженность </t>
  </si>
  <si>
    <t>b132</t>
  </si>
  <si>
    <t>Краткосрочные займы и текущая часть долгосрочных займов</t>
  </si>
  <si>
    <t>b133</t>
  </si>
  <si>
    <t>Налог на прибыль к уплате</t>
  </si>
  <si>
    <t>b134</t>
  </si>
  <si>
    <t xml:space="preserve">Налоги к уплате </t>
  </si>
  <si>
    <t>b136</t>
  </si>
  <si>
    <t xml:space="preserve">Обязательства по дивидендам </t>
  </si>
  <si>
    <t>b135</t>
  </si>
  <si>
    <t xml:space="preserve">Прочая кредиторская задолженность и начисленные обязательства  </t>
  </si>
  <si>
    <t>Итого текущие обязательства</t>
  </si>
  <si>
    <t>b1</t>
  </si>
  <si>
    <t>ИТОГО КАПИТАЛ И ОБЯЗАТЕЛЬСТВА</t>
  </si>
  <si>
    <t>c11</t>
  </si>
  <si>
    <t>Балансовая стоимость 1 простой акции (тенге)</t>
  </si>
  <si>
    <t>c12</t>
  </si>
  <si>
    <t>Балансовая стоимость 1 привилегированной акции (тенге)</t>
  </si>
  <si>
    <t>___________________</t>
  </si>
  <si>
    <t>Вице-президент по экономике и финансам</t>
  </si>
  <si>
    <t>Главный бухгалтер</t>
  </si>
  <si>
    <t>КОНСОЛИДИРОВАННЫЙ ОТЧЕТ О СОВОКУПНОМ ДОХОДЕ</t>
  </si>
  <si>
    <t>аудит 2018 с бумажного отчета</t>
  </si>
  <si>
    <t>d111</t>
  </si>
  <si>
    <t>ВЫРУЧКА</t>
  </si>
  <si>
    <t>d112</t>
  </si>
  <si>
    <t>СЕБЕСТОИМОСТЬ РЕАЛИЗАЦИИ</t>
  </si>
  <si>
    <t>d113</t>
  </si>
  <si>
    <t>ВАЛОВАЯ ПРИБЫЛЬ</t>
  </si>
  <si>
    <t>d114</t>
  </si>
  <si>
    <t>Расходы по реализации</t>
  </si>
  <si>
    <t>d115</t>
  </si>
  <si>
    <t>Общие и административные расходы</t>
  </si>
  <si>
    <t>d116</t>
  </si>
  <si>
    <t>Расходы по финансированию</t>
  </si>
  <si>
    <t>d117</t>
  </si>
  <si>
    <t>Доходы от финансирования</t>
  </si>
  <si>
    <t>d118</t>
  </si>
  <si>
    <t xml:space="preserve">(Убыток)/доход от курсовой разницы  </t>
  </si>
  <si>
    <t>d119</t>
  </si>
  <si>
    <t>Прочие доходы/(расходы)</t>
  </si>
  <si>
    <t>d12</t>
  </si>
  <si>
    <t xml:space="preserve">ПРИБЫЛЬ ДО РАСХОДОВ ПО ПОДОХОДНОМУ НАЛОГУ  </t>
  </si>
  <si>
    <t>d13</t>
  </si>
  <si>
    <t>Расходы по подоходному налогу</t>
  </si>
  <si>
    <t>d14</t>
  </si>
  <si>
    <t>ПРИБЫЛЬ ЗА ГОД</t>
  </si>
  <si>
    <t>d15</t>
  </si>
  <si>
    <t>Курсовая разница от пересчета зарубежного подразделения</t>
  </si>
  <si>
    <t>d16</t>
  </si>
  <si>
    <t>ПРОЧИЙ СОВОКУПНЫЙ ДОХОД ЗА ГОД</t>
  </si>
  <si>
    <t>d17</t>
  </si>
  <si>
    <t>ВСЕГО СОВОКУПНЫЙ ДОХОД ЗА ГОД</t>
  </si>
  <si>
    <t>Прибыль относящаяся к:</t>
  </si>
  <si>
    <t>d18</t>
  </si>
  <si>
    <t>Акционерам материнской компании</t>
  </si>
  <si>
    <t>d19</t>
  </si>
  <si>
    <t>Доле меньшинства</t>
  </si>
  <si>
    <t>d2</t>
  </si>
  <si>
    <t>d21</t>
  </si>
  <si>
    <t xml:space="preserve">ПРИБЫЛЬ НА ПРОСТУЮ АКЦИЮ в расчете базовой и разводненной, в тенге </t>
  </si>
  <si>
    <t>Пак Л. В.</t>
  </si>
  <si>
    <t>Хан О. В.</t>
  </si>
  <si>
    <t>КОНСОЛИДИРОВАННЫЙ ОТЧЕТ О ДВИЖЕНИИ ДЕНЕЖНЫХ СРЕДСТВ</t>
  </si>
  <si>
    <t>Примечания</t>
  </si>
  <si>
    <t>ОПЕРАЦИОННАЯ ДЕЯТЕЛЬНОСТЬ:</t>
  </si>
  <si>
    <t>e111</t>
  </si>
  <si>
    <t>Прибыль до налогообложения</t>
  </si>
  <si>
    <t>Корректировки на:</t>
  </si>
  <si>
    <t>e112</t>
  </si>
  <si>
    <t>Износ и амортизацию</t>
  </si>
  <si>
    <t>e114</t>
  </si>
  <si>
    <t>e113</t>
  </si>
  <si>
    <t xml:space="preserve">Расходы по финансированию </t>
  </si>
  <si>
    <t>e135</t>
  </si>
  <si>
    <t>(Восстановление)/начисление резерва по сомнительной задолженности</t>
  </si>
  <si>
    <t>e117</t>
  </si>
  <si>
    <t>Востановление резерва по неликвидным и устаревшим товарно материальным запасам</t>
  </si>
  <si>
    <t>e119</t>
  </si>
  <si>
    <t>Доход от выбытия основных средств и нематериальных активов</t>
  </si>
  <si>
    <t>e118</t>
  </si>
  <si>
    <t>Убыток от продажи дочерней компании</t>
  </si>
  <si>
    <t>e121</t>
  </si>
  <si>
    <t xml:space="preserve">Доход от курсовой разницы </t>
  </si>
  <si>
    <t>Движение денежных средств от операционной деятельности до изменений в оборотном капитале</t>
  </si>
  <si>
    <t>e122</t>
  </si>
  <si>
    <t>Уменьшение/(увеличение) товарно-материальных запасов</t>
  </si>
  <si>
    <t>e123</t>
  </si>
  <si>
    <t>Уменьшение/(увеличение) торговой дебиторской задолженности</t>
  </si>
  <si>
    <t>e124</t>
  </si>
  <si>
    <t xml:space="preserve">Уменьшение/(увеличение) авансов выданных </t>
  </si>
  <si>
    <t>e125</t>
  </si>
  <si>
    <t>Уменьшение/(увеличение) предоплаты по налогам</t>
  </si>
  <si>
    <t>e126</t>
  </si>
  <si>
    <t>Уменьшение/(увеличение) прочих текущих активов</t>
  </si>
  <si>
    <t>e138</t>
  </si>
  <si>
    <t>Уменьшение/(увеличение) прочей долгосрочной дебиторской задолженности</t>
  </si>
  <si>
    <t>e127</t>
  </si>
  <si>
    <t>Увеличение /(уменьшение) торговой кредиторской задолженности</t>
  </si>
  <si>
    <t>e128</t>
  </si>
  <si>
    <t>Увеличение /(уменьшение) налогов к уплате</t>
  </si>
  <si>
    <t>Увеличение /(уменьшение) КПН к уплате</t>
  </si>
  <si>
    <t>e129</t>
  </si>
  <si>
    <t xml:space="preserve">Увеличение /(уменьшение) прочей кредиторской задолженности и начисленных обязательств </t>
  </si>
  <si>
    <t>Денежные средства от операционной деятельности</t>
  </si>
  <si>
    <t>e131</t>
  </si>
  <si>
    <t xml:space="preserve">      Проценты выплаченные</t>
  </si>
  <si>
    <t>e132</t>
  </si>
  <si>
    <t xml:space="preserve">      Уплаченный подоходный налог</t>
  </si>
  <si>
    <t>Чистые денежные средства, полученные от операционной деятельности</t>
  </si>
  <si>
    <t>ИНВЕСТИЦИОННАЯ ДЕЯТЕЛЬНОСТЬ:</t>
  </si>
  <si>
    <t>e211</t>
  </si>
  <si>
    <t>Приобретение основных средств и нематериальных активов</t>
  </si>
  <si>
    <t>e212</t>
  </si>
  <si>
    <t>Поступление от выбытия основных средств и  нематериальных активов</t>
  </si>
  <si>
    <t>e215</t>
  </si>
  <si>
    <t>Поступление от продажи дочерней компании</t>
  </si>
  <si>
    <t>e213</t>
  </si>
  <si>
    <t>Приобретение финансовых активов</t>
  </si>
  <si>
    <t>Реализация финансовых активов</t>
  </si>
  <si>
    <t>e216</t>
  </si>
  <si>
    <t>Выдача займа связанным сторонам</t>
  </si>
  <si>
    <t>Чистые денежные средства, использованные в инвестиционной деятельности</t>
  </si>
  <si>
    <t>ФИНАНСОВАЯ ДЕЯТЕЛЬНОСТЬ:</t>
  </si>
  <si>
    <t>e311</t>
  </si>
  <si>
    <t>Погашение заемных средств</t>
  </si>
  <si>
    <t>e316</t>
  </si>
  <si>
    <t>Заемные средства полученные</t>
  </si>
  <si>
    <t>e312</t>
  </si>
  <si>
    <t>Выплата дивидендов</t>
  </si>
  <si>
    <t>e313</t>
  </si>
  <si>
    <t xml:space="preserve">Прочие поступления </t>
  </si>
  <si>
    <t>e315</t>
  </si>
  <si>
    <t>Прочие выплаты</t>
  </si>
  <si>
    <t>e317</t>
  </si>
  <si>
    <t>Распределение акционерам</t>
  </si>
  <si>
    <t>e318</t>
  </si>
  <si>
    <t>Возврат выданных займов акционерам</t>
  </si>
  <si>
    <t>Чистые денежные средства, полученные от финансовой деятельности</t>
  </si>
  <si>
    <t>ЧИСТОЕ УВЕЛИЧЕНИЕ ДЕНЕЖНЫХ СРЕДСТВ И ИХ ЭКВИВАЛЕНТОВ</t>
  </si>
  <si>
    <t>e5</t>
  </si>
  <si>
    <t>ДЕНЕЖНЫЕ СРЕДСТВА И ИХ ЭКВИВАЛЕНТЫ, начало года</t>
  </si>
  <si>
    <t>e6</t>
  </si>
  <si>
    <t>Влияние изменений курса иностранной валюты на остатки денежных средств в иностранной валюте</t>
  </si>
  <si>
    <t>e7</t>
  </si>
  <si>
    <t>ДЕНЕЖНЫЕ СРЕДСТВА И ИХ ЭКВИВАЛЕНТЫ, конец года</t>
  </si>
  <si>
    <t>КОНСОЛИДИРОВАННЫЙ ОТЧЕТ ОБ ИЗМЕНЕНИЯХ В СОБСТВЕННОМ КАПИТАЛЕ</t>
  </si>
  <si>
    <t>Акционерный капитал</t>
  </si>
  <si>
    <t>Прив. акции</t>
  </si>
  <si>
    <t>Резерв курсовых разниц</t>
  </si>
  <si>
    <t xml:space="preserve"> Нераспреде-ленная прибыль  </t>
  </si>
  <si>
    <t xml:space="preserve">Собственный капитал, относящийся к акционерам материнской компании </t>
  </si>
  <si>
    <t xml:space="preserve">Доля мень-шинства </t>
  </si>
  <si>
    <t>Всего собственный капитал</t>
  </si>
  <si>
    <t>Сальдо на 1 января 2023 г.</t>
  </si>
  <si>
    <t>Чистая прибыль</t>
  </si>
  <si>
    <t>Выпуск привелегированных акций</t>
  </si>
  <si>
    <t>Чистый эффект от операций с акционерами</t>
  </si>
  <si>
    <t>Прочий совокупный доход</t>
  </si>
  <si>
    <t>Выбытие дочерних компаний</t>
  </si>
  <si>
    <t>Дивиденды</t>
  </si>
  <si>
    <t xml:space="preserve">Сальдо на 31 декабря 2023 г. </t>
  </si>
  <si>
    <t>ПО СОСТОЯНИЮ НА 30 СЕНТЯБРЯ 2024 г.</t>
  </si>
  <si>
    <t>9 месяца 2024 г.</t>
  </si>
  <si>
    <t>9 месяца 2023 г.</t>
  </si>
  <si>
    <t>d120</t>
  </si>
  <si>
    <t>Расходы по созданию резерва по ожидаемым кредитным убыткам</t>
  </si>
  <si>
    <t xml:space="preserve">      Проценты полученные</t>
  </si>
  <si>
    <t>Восстановление ожидаемых кредитных убытков  по денежным средствам и их эквивалентам</t>
  </si>
  <si>
    <t>Сальдо на 30 сентября 2024 г.</t>
  </si>
  <si>
    <t>Расходы от выбытий дочерних компании</t>
  </si>
  <si>
    <t>Инвестиции в дочернюю компанию</t>
  </si>
  <si>
    <r>
      <t>Акционерный капитал</t>
    </r>
    <r>
      <rPr>
        <sz val="10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</si>
</sst>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р_._-;\-* #,##0_р_._-;_-* &quot;-&quot;??_р_._-;_-@_-"/>
    <numFmt numFmtId="165" formatCode="_(* #,##0_);_(* \(#,##0\);_(* &quot;-&quot;_);_(@_)"/>
    <numFmt numFmtId="166" formatCode="#,##0_);\(#,##0\)"/>
  </numFmts>
  <fonts count="26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i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b/>
      <i/>
      <sz val="10"/>
      <name val="Times New Roman"/>
      <family val="1"/>
      <charset val="204"/>
    </font>
    <font>
      <sz val="12"/>
      <name val="Times New Roman CYR"/>
    </font>
    <font>
      <i/>
      <sz val="12"/>
      <name val="Times New Roman CYR"/>
    </font>
    <font>
      <sz val="9.5"/>
      <name val="Times New Roman"/>
      <family val="1"/>
      <charset val="204"/>
    </font>
    <font>
      <sz val="12"/>
      <color indexed="10"/>
      <name val="Times New Roman CYR"/>
    </font>
    <font>
      <b/>
      <i/>
      <sz val="8"/>
      <name val="Times New Roman"/>
      <family val="1"/>
      <charset val="204"/>
    </font>
    <font>
      <sz val="10"/>
      <color indexed="10"/>
      <name val="Arial Cyr"/>
      <charset val="204"/>
    </font>
    <font>
      <sz val="10"/>
      <color rgb="FF0000CC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164" fontId="8" fillId="0" borderId="1" xfId="1" applyNumberFormat="1" applyFont="1" applyBorder="1" applyAlignment="1">
      <alignment horizontal="right" wrapText="1"/>
    </xf>
    <xf numFmtId="165" fontId="8" fillId="0" borderId="1" xfId="1" applyNumberFormat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165" fontId="8" fillId="0" borderId="0" xfId="1" applyNumberFormat="1" applyFont="1" applyBorder="1" applyAlignment="1">
      <alignment horizontal="right" wrapText="1"/>
    </xf>
    <xf numFmtId="164" fontId="8" fillId="0" borderId="2" xfId="1" applyNumberFormat="1" applyFont="1" applyBorder="1" applyAlignment="1">
      <alignment horizontal="right" wrapText="1"/>
    </xf>
    <xf numFmtId="165" fontId="8" fillId="0" borderId="2" xfId="1" applyNumberFormat="1" applyFont="1" applyBorder="1" applyAlignment="1">
      <alignment horizontal="right" wrapText="1"/>
    </xf>
    <xf numFmtId="165" fontId="8" fillId="0" borderId="3" xfId="1" applyNumberFormat="1" applyFont="1" applyBorder="1" applyAlignment="1">
      <alignment horizontal="right" vertical="center" wrapText="1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43" fontId="0" fillId="0" borderId="0" xfId="1" applyFont="1"/>
    <xf numFmtId="164" fontId="9" fillId="0" borderId="0" xfId="1" applyNumberFormat="1" applyFont="1"/>
    <xf numFmtId="164" fontId="10" fillId="0" borderId="0" xfId="1" applyNumberFormat="1" applyFont="1"/>
    <xf numFmtId="164" fontId="10" fillId="0" borderId="0" xfId="1" applyNumberFormat="1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3" fillId="0" borderId="0" xfId="0" applyFont="1"/>
    <xf numFmtId="0" fontId="8" fillId="0" borderId="0" xfId="0" applyFont="1" applyAlignment="1">
      <alignment wrapText="1"/>
    </xf>
    <xf numFmtId="165" fontId="1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/>
    </xf>
    <xf numFmtId="3" fontId="0" fillId="0" borderId="0" xfId="0" applyNumberFormat="1"/>
    <xf numFmtId="166" fontId="8" fillId="0" borderId="0" xfId="0" applyNumberFormat="1" applyFont="1" applyAlignment="1">
      <alignment horizontal="right" wrapText="1"/>
    </xf>
    <xf numFmtId="165" fontId="14" fillId="0" borderId="0" xfId="0" applyNumberFormat="1" applyFont="1" applyAlignment="1">
      <alignment horizontal="right"/>
    </xf>
    <xf numFmtId="165" fontId="8" fillId="0" borderId="3" xfId="0" applyNumberFormat="1" applyFont="1" applyBorder="1" applyAlignment="1">
      <alignment horizontal="right" wrapText="1"/>
    </xf>
    <xf numFmtId="165" fontId="13" fillId="0" borderId="3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 wrapText="1"/>
    </xf>
    <xf numFmtId="165" fontId="0" fillId="0" borderId="0" xfId="0" applyNumberFormat="1"/>
    <xf numFmtId="0" fontId="15" fillId="0" borderId="0" xfId="0" applyFont="1" applyAlignment="1">
      <alignment horizontal="left"/>
    </xf>
    <xf numFmtId="165" fontId="16" fillId="0" borderId="0" xfId="0" applyNumberFormat="1" applyFont="1" applyAlignment="1">
      <alignment horizontal="right"/>
    </xf>
    <xf numFmtId="165" fontId="16" fillId="0" borderId="0" xfId="1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 wrapText="1"/>
    </xf>
    <xf numFmtId="165" fontId="13" fillId="0" borderId="2" xfId="0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 wrapText="1"/>
    </xf>
    <xf numFmtId="166" fontId="0" fillId="0" borderId="0" xfId="0" applyNumberFormat="1"/>
    <xf numFmtId="165" fontId="8" fillId="0" borderId="1" xfId="0" applyNumberFormat="1" applyFont="1" applyBorder="1" applyAlignment="1">
      <alignment horizontal="right" wrapText="1"/>
    </xf>
    <xf numFmtId="165" fontId="13" fillId="0" borderId="1" xfId="0" applyNumberFormat="1" applyFont="1" applyBorder="1" applyAlignment="1">
      <alignment horizontal="right"/>
    </xf>
    <xf numFmtId="0" fontId="0" fillId="0" borderId="1" xfId="0" applyBorder="1"/>
    <xf numFmtId="166" fontId="8" fillId="0" borderId="1" xfId="0" applyNumberFormat="1" applyFont="1" applyBorder="1" applyAlignment="1">
      <alignment horizontal="right" wrapText="1"/>
    </xf>
    <xf numFmtId="165" fontId="8" fillId="0" borderId="0" xfId="0" applyNumberFormat="1" applyFont="1" applyAlignment="1">
      <alignment horizontal="center" wrapText="1"/>
    </xf>
    <xf numFmtId="165" fontId="13" fillId="0" borderId="0" xfId="0" applyNumberFormat="1" applyFont="1"/>
    <xf numFmtId="166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4" xfId="0" applyBorder="1"/>
    <xf numFmtId="164" fontId="0" fillId="0" borderId="0" xfId="0" applyNumberFormat="1"/>
    <xf numFmtId="0" fontId="17" fillId="0" borderId="0" xfId="0" applyFont="1"/>
    <xf numFmtId="0" fontId="17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left" wrapText="1" indent="2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wrapText="1" indent="1"/>
    </xf>
    <xf numFmtId="0" fontId="8" fillId="0" borderId="0" xfId="0" applyFont="1" applyAlignment="1">
      <alignment horizontal="left" wrapText="1" indent="3"/>
    </xf>
    <xf numFmtId="165" fontId="6" fillId="0" borderId="5" xfId="0" applyNumberFormat="1" applyFont="1" applyBorder="1" applyAlignment="1">
      <alignment horizontal="right" wrapText="1"/>
    </xf>
    <xf numFmtId="165" fontId="8" fillId="0" borderId="6" xfId="0" applyNumberFormat="1" applyFont="1" applyBorder="1" applyAlignment="1">
      <alignment wrapText="1"/>
    </xf>
    <xf numFmtId="0" fontId="18" fillId="0" borderId="0" xfId="0" applyFont="1"/>
    <xf numFmtId="0" fontId="19" fillId="0" borderId="0" xfId="0" applyFont="1" applyAlignment="1">
      <alignment horizontal="center" wrapText="1"/>
    </xf>
    <xf numFmtId="165" fontId="8" fillId="0" borderId="7" xfId="0" applyNumberFormat="1" applyFont="1" applyBorder="1" applyAlignment="1">
      <alignment horizontal="right" wrapText="1"/>
    </xf>
    <xf numFmtId="0" fontId="10" fillId="0" borderId="0" xfId="0" applyFont="1" applyAlignment="1">
      <alignment horizontal="left" wrapText="1"/>
    </xf>
    <xf numFmtId="165" fontId="10" fillId="0" borderId="7" xfId="0" applyNumberFormat="1" applyFont="1" applyBorder="1" applyAlignment="1">
      <alignment horizontal="right" wrapText="1"/>
    </xf>
    <xf numFmtId="165" fontId="10" fillId="0" borderId="0" xfId="0" applyNumberFormat="1" applyFont="1" applyAlignment="1">
      <alignment horizontal="center"/>
    </xf>
    <xf numFmtId="165" fontId="8" fillId="0" borderId="8" xfId="0" applyNumberFormat="1" applyFont="1" applyBorder="1" applyAlignment="1">
      <alignment horizontal="right" wrapText="1"/>
    </xf>
    <xf numFmtId="164" fontId="11" fillId="0" borderId="0" xfId="1" applyNumberFormat="1" applyFont="1"/>
    <xf numFmtId="0" fontId="20" fillId="0" borderId="0" xfId="0" applyFont="1"/>
    <xf numFmtId="0" fontId="10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 wrapText="1"/>
    </xf>
    <xf numFmtId="43" fontId="8" fillId="0" borderId="0" xfId="1" applyFont="1" applyAlignment="1">
      <alignment horizontal="right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vertical="top" wrapText="1"/>
    </xf>
    <xf numFmtId="166" fontId="8" fillId="0" borderId="1" xfId="1" applyNumberFormat="1" applyFont="1" applyBorder="1" applyAlignment="1">
      <alignment horizontal="right" wrapText="1"/>
    </xf>
    <xf numFmtId="164" fontId="0" fillId="0" borderId="0" xfId="1" applyNumberFormat="1" applyFont="1" applyBorder="1"/>
    <xf numFmtId="164" fontId="20" fillId="0" borderId="0" xfId="1" applyNumberFormat="1" applyFont="1"/>
    <xf numFmtId="164" fontId="3" fillId="0" borderId="0" xfId="1" applyNumberFormat="1" applyFont="1" applyBorder="1"/>
    <xf numFmtId="164" fontId="3" fillId="0" borderId="0" xfId="1" applyNumberFormat="1" applyFont="1"/>
    <xf numFmtId="0" fontId="10" fillId="0" borderId="0" xfId="0" applyFont="1" applyAlignment="1">
      <alignment horizontal="left" indent="7"/>
    </xf>
    <xf numFmtId="164" fontId="0" fillId="0" borderId="4" xfId="0" applyNumberFormat="1" applyBorder="1"/>
    <xf numFmtId="166" fontId="8" fillId="0" borderId="0" xfId="0" applyNumberFormat="1" applyFont="1" applyAlignment="1">
      <alignment horizontal="right" vertical="center" wrapText="1"/>
    </xf>
    <xf numFmtId="43" fontId="8" fillId="0" borderId="0" xfId="1" applyFont="1" applyBorder="1" applyAlignment="1">
      <alignment horizontal="right" wrapText="1"/>
    </xf>
    <xf numFmtId="0" fontId="2" fillId="0" borderId="0" xfId="0" applyFont="1" applyFill="1"/>
    <xf numFmtId="0" fontId="7" fillId="0" borderId="0" xfId="0" applyFont="1" applyFill="1" applyAlignment="1">
      <alignment horizontal="center" vertical="center" wrapText="1"/>
    </xf>
    <xf numFmtId="165" fontId="8" fillId="0" borderId="0" xfId="0" applyNumberFormat="1" applyFont="1" applyBorder="1" applyAlignment="1">
      <alignment wrapText="1"/>
    </xf>
    <xf numFmtId="0" fontId="10" fillId="0" borderId="1" xfId="0" applyFont="1" applyFill="1" applyBorder="1" applyAlignment="1">
      <alignment vertical="top" wrapText="1"/>
    </xf>
    <xf numFmtId="164" fontId="10" fillId="0" borderId="0" xfId="1" applyNumberFormat="1" applyFont="1" applyFill="1"/>
    <xf numFmtId="43" fontId="8" fillId="0" borderId="1" xfId="1" applyFont="1" applyBorder="1" applyAlignment="1">
      <alignment horizontal="right" wrapText="1"/>
    </xf>
    <xf numFmtId="0" fontId="8" fillId="0" borderId="0" xfId="0" applyFont="1" applyBorder="1" applyAlignment="1">
      <alignment wrapText="1"/>
    </xf>
    <xf numFmtId="165" fontId="8" fillId="0" borderId="0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right" wrapText="1"/>
    </xf>
    <xf numFmtId="0" fontId="0" fillId="0" borderId="0" xfId="0" applyFont="1"/>
    <xf numFmtId="43" fontId="22" fillId="0" borderId="0" xfId="1" applyFont="1"/>
    <xf numFmtId="0" fontId="23" fillId="0" borderId="0" xfId="0" applyFont="1"/>
    <xf numFmtId="0" fontId="23" fillId="0" borderId="0" xfId="0" applyFont="1" applyAlignment="1">
      <alignment horizontal="center"/>
    </xf>
    <xf numFmtId="164" fontId="10" fillId="0" borderId="0" xfId="1" applyNumberFormat="1" applyFont="1" applyAlignment="1">
      <alignment horizontal="center" vertical="center" wrapText="1"/>
    </xf>
    <xf numFmtId="164" fontId="10" fillId="0" borderId="0" xfId="1" applyNumberFormat="1" applyFont="1" applyAlignment="1">
      <alignment horizontal="center" vertical="top" wrapText="1"/>
    </xf>
    <xf numFmtId="164" fontId="8" fillId="0" borderId="0" xfId="1" applyNumberFormat="1" applyFont="1" applyAlignment="1">
      <alignment horizontal="center" wrapText="1"/>
    </xf>
    <xf numFmtId="43" fontId="22" fillId="0" borderId="0" xfId="1" applyFont="1" applyBorder="1"/>
    <xf numFmtId="0" fontId="0" fillId="0" borderId="0" xfId="0" applyFont="1" applyAlignment="1">
      <alignment horizontal="center"/>
    </xf>
    <xf numFmtId="0" fontId="24" fillId="0" borderId="0" xfId="0" applyFont="1" applyAlignment="1">
      <alignment horizontal="left" wrapText="1" indent="1"/>
    </xf>
    <xf numFmtId="0" fontId="24" fillId="0" borderId="0" xfId="0" applyFont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horizontal="center"/>
    </xf>
    <xf numFmtId="43" fontId="9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DF10-38A9-4198-BF31-5AD414579B0B}">
  <sheetPr>
    <pageSetUpPr fitToPage="1"/>
  </sheetPr>
  <dimension ref="A1:P69"/>
  <sheetViews>
    <sheetView topLeftCell="B1" workbookViewId="0">
      <selection activeCell="B1" sqref="B1:G69"/>
    </sheetView>
  </sheetViews>
  <sheetFormatPr defaultRowHeight="12.75" outlineLevelCol="1" x14ac:dyDescent="0.2"/>
  <cols>
    <col min="1" max="1" width="0" style="106" hidden="1" customWidth="1" outlineLevel="1"/>
    <col min="2" max="2" width="44.42578125" style="106" customWidth="1" collapsed="1"/>
    <col min="3" max="3" width="5.85546875" style="114" hidden="1" customWidth="1" outlineLevel="1"/>
    <col min="4" max="4" width="21.7109375" style="3" customWidth="1" collapsed="1"/>
    <col min="5" max="5" width="2" style="106" customWidth="1"/>
    <col min="6" max="6" width="21.5703125" style="3" bestFit="1" customWidth="1"/>
    <col min="7" max="7" width="2.5703125" style="107" bestFit="1" customWidth="1"/>
    <col min="8" max="8" width="14" style="3" bestFit="1" customWidth="1"/>
    <col min="9" max="9" width="11.85546875" style="106" bestFit="1" customWidth="1"/>
    <col min="10" max="10" width="15.5703125" style="106" bestFit="1" customWidth="1"/>
    <col min="11" max="11" width="17.28515625" style="106" bestFit="1" customWidth="1"/>
    <col min="12" max="12" width="12.7109375" style="106" customWidth="1"/>
    <col min="13" max="13" width="13.7109375" style="106" customWidth="1"/>
    <col min="14" max="14" width="14.140625" style="106" customWidth="1"/>
    <col min="15" max="16384" width="9.140625" style="106"/>
  </cols>
  <sheetData>
    <row r="1" spans="1:16" x14ac:dyDescent="0.2">
      <c r="B1" s="1" t="s">
        <v>0</v>
      </c>
      <c r="C1" s="2"/>
    </row>
    <row r="2" spans="1:16" x14ac:dyDescent="0.2">
      <c r="B2" s="4" t="s">
        <v>1</v>
      </c>
      <c r="C2" s="5"/>
      <c r="L2" s="106" t="s">
        <v>2</v>
      </c>
    </row>
    <row r="3" spans="1:16" x14ac:dyDescent="0.2">
      <c r="B3" s="97" t="s">
        <v>233</v>
      </c>
      <c r="C3" s="2"/>
    </row>
    <row r="4" spans="1:16" x14ac:dyDescent="0.2">
      <c r="B4" s="6" t="s">
        <v>3</v>
      </c>
      <c r="C4" s="7"/>
    </row>
    <row r="5" spans="1:16" x14ac:dyDescent="0.2">
      <c r="B5" s="108"/>
      <c r="C5" s="109"/>
      <c r="I5" s="3"/>
      <c r="J5" s="3"/>
      <c r="K5" s="3"/>
      <c r="L5" s="3"/>
      <c r="M5" s="3"/>
      <c r="N5" s="3"/>
      <c r="O5" s="3"/>
      <c r="P5" s="3"/>
    </row>
    <row r="6" spans="1:16" ht="38.25" x14ac:dyDescent="0.2">
      <c r="B6" s="31"/>
      <c r="C6" s="32" t="s">
        <v>4</v>
      </c>
      <c r="D6" s="110" t="s">
        <v>5</v>
      </c>
      <c r="E6" s="84"/>
      <c r="F6" s="110" t="s">
        <v>6</v>
      </c>
      <c r="I6" s="3"/>
      <c r="J6" s="3"/>
      <c r="K6" s="3"/>
      <c r="L6" s="3"/>
      <c r="M6" s="3"/>
      <c r="N6" s="3"/>
      <c r="O6" s="3"/>
      <c r="P6" s="3"/>
    </row>
    <row r="7" spans="1:16" x14ac:dyDescent="0.2">
      <c r="B7" s="64" t="s">
        <v>7</v>
      </c>
      <c r="C7" s="65"/>
      <c r="D7" s="111"/>
      <c r="E7" s="35"/>
      <c r="F7" s="111"/>
      <c r="I7" s="3"/>
      <c r="J7" s="3"/>
      <c r="K7" s="3"/>
      <c r="L7" s="3"/>
      <c r="M7" s="3"/>
      <c r="N7" s="3"/>
      <c r="O7" s="3"/>
      <c r="P7" s="3"/>
    </row>
    <row r="8" spans="1:16" x14ac:dyDescent="0.2">
      <c r="B8" s="35" t="s">
        <v>8</v>
      </c>
      <c r="C8" s="28"/>
      <c r="D8" s="112"/>
      <c r="E8" s="35"/>
      <c r="F8" s="112"/>
      <c r="I8" s="3"/>
      <c r="J8" s="3"/>
      <c r="K8" s="3"/>
      <c r="L8" s="3"/>
      <c r="M8" s="3"/>
      <c r="N8" s="3"/>
      <c r="O8" s="3"/>
      <c r="P8" s="3"/>
    </row>
    <row r="9" spans="1:16" x14ac:dyDescent="0.2">
      <c r="A9" s="106" t="s">
        <v>9</v>
      </c>
      <c r="B9" s="69" t="s">
        <v>10</v>
      </c>
      <c r="C9" s="28">
        <v>3</v>
      </c>
      <c r="D9" s="8">
        <v>3039303</v>
      </c>
      <c r="E9" s="9"/>
      <c r="F9" s="9">
        <v>3048459</v>
      </c>
      <c r="I9" s="3"/>
      <c r="J9" s="3"/>
      <c r="K9" s="3"/>
      <c r="L9" s="3"/>
      <c r="M9" s="3"/>
      <c r="N9" s="3"/>
      <c r="O9" s="3"/>
      <c r="P9" s="3"/>
    </row>
    <row r="10" spans="1:16" x14ac:dyDescent="0.2">
      <c r="A10" s="106" t="s">
        <v>11</v>
      </c>
      <c r="B10" s="69" t="s">
        <v>12</v>
      </c>
      <c r="C10" s="28"/>
      <c r="D10" s="8">
        <v>191268</v>
      </c>
      <c r="E10" s="9"/>
      <c r="F10" s="9">
        <v>226492</v>
      </c>
      <c r="I10" s="3"/>
      <c r="J10" s="3"/>
      <c r="K10" s="3"/>
      <c r="L10" s="3"/>
      <c r="M10" s="3"/>
      <c r="N10" s="3"/>
      <c r="O10" s="3"/>
      <c r="P10" s="3"/>
    </row>
    <row r="11" spans="1:16" x14ac:dyDescent="0.2">
      <c r="A11" s="106" t="s">
        <v>13</v>
      </c>
      <c r="B11" s="69" t="s">
        <v>14</v>
      </c>
      <c r="C11" s="28"/>
      <c r="D11" s="8">
        <v>205600</v>
      </c>
      <c r="E11" s="9"/>
      <c r="F11" s="9">
        <v>62758</v>
      </c>
      <c r="G11" s="113"/>
      <c r="I11" s="3"/>
      <c r="J11" s="3"/>
      <c r="K11" s="3"/>
      <c r="L11" s="3"/>
      <c r="M11" s="3"/>
      <c r="N11" s="3"/>
      <c r="O11" s="3"/>
      <c r="P11" s="3"/>
    </row>
    <row r="12" spans="1:16" ht="12.75" customHeight="1" x14ac:dyDescent="0.2">
      <c r="A12" s="106" t="s">
        <v>15</v>
      </c>
      <c r="B12" s="69" t="s">
        <v>16</v>
      </c>
      <c r="C12" s="28"/>
      <c r="D12" s="8">
        <v>0</v>
      </c>
      <c r="E12" s="9"/>
      <c r="F12" s="9">
        <v>0</v>
      </c>
      <c r="G12" s="113"/>
      <c r="I12" s="3"/>
      <c r="J12" s="3"/>
      <c r="K12" s="3"/>
      <c r="L12" s="3"/>
      <c r="M12" s="3"/>
      <c r="N12" s="3"/>
      <c r="O12" s="3"/>
      <c r="P12" s="3"/>
    </row>
    <row r="13" spans="1:16" x14ac:dyDescent="0.2">
      <c r="A13" s="106" t="s">
        <v>17</v>
      </c>
      <c r="B13" s="69" t="s">
        <v>18</v>
      </c>
      <c r="D13" s="8">
        <v>0</v>
      </c>
      <c r="F13" s="9">
        <v>0</v>
      </c>
      <c r="K13" s="3"/>
      <c r="L13" s="3"/>
    </row>
    <row r="14" spans="1:16" x14ac:dyDescent="0.2">
      <c r="B14" s="69"/>
      <c r="C14" s="28"/>
      <c r="D14" s="8"/>
      <c r="E14" s="9"/>
      <c r="F14" s="9"/>
      <c r="G14" s="113"/>
      <c r="I14" s="3"/>
      <c r="J14" s="3"/>
      <c r="K14" s="3"/>
      <c r="L14" s="3"/>
      <c r="M14" s="3"/>
      <c r="N14" s="3"/>
      <c r="O14" s="3"/>
      <c r="P14" s="3"/>
    </row>
    <row r="15" spans="1:16" ht="13.5" thickBot="1" x14ac:dyDescent="0.25">
      <c r="A15" s="106" t="s">
        <v>19</v>
      </c>
      <c r="B15" s="69" t="s">
        <v>20</v>
      </c>
      <c r="C15" s="28"/>
      <c r="D15" s="12">
        <f t="shared" ref="D15" si="0">SUM(D9:D13)</f>
        <v>3436171</v>
      </c>
      <c r="E15" s="12"/>
      <c r="F15" s="12">
        <f>SUM(F9:F13)</f>
        <v>3337709</v>
      </c>
      <c r="I15" s="3"/>
      <c r="J15" s="3"/>
      <c r="K15" s="3"/>
      <c r="L15" s="3"/>
      <c r="M15" s="3"/>
      <c r="N15" s="3"/>
      <c r="O15" s="3"/>
      <c r="P15" s="3"/>
    </row>
    <row r="16" spans="1:16" ht="13.5" thickTop="1" x14ac:dyDescent="0.2">
      <c r="B16" s="69"/>
      <c r="C16" s="28"/>
      <c r="D16" s="13"/>
      <c r="E16" s="14"/>
      <c r="F16" s="14"/>
      <c r="I16" s="3"/>
      <c r="J16" s="3"/>
      <c r="K16" s="3"/>
      <c r="L16" s="3"/>
      <c r="M16" s="3"/>
      <c r="N16" s="3"/>
      <c r="O16" s="3"/>
      <c r="P16" s="3"/>
    </row>
    <row r="17" spans="1:16" x14ac:dyDescent="0.2">
      <c r="B17" s="35" t="s">
        <v>21</v>
      </c>
      <c r="C17" s="28"/>
      <c r="D17" s="13"/>
      <c r="E17" s="14"/>
      <c r="F17" s="14"/>
      <c r="I17" s="3"/>
      <c r="J17" s="3"/>
      <c r="K17" s="3"/>
      <c r="L17" s="3"/>
      <c r="M17" s="3"/>
      <c r="N17" s="3"/>
      <c r="O17" s="3"/>
      <c r="P17" s="3"/>
    </row>
    <row r="18" spans="1:16" x14ac:dyDescent="0.2">
      <c r="A18" s="106" t="s">
        <v>22</v>
      </c>
      <c r="B18" s="69" t="s">
        <v>23</v>
      </c>
      <c r="C18" s="28"/>
      <c r="D18" s="8">
        <v>1351555</v>
      </c>
      <c r="E18" s="9"/>
      <c r="F18" s="9">
        <v>722545</v>
      </c>
      <c r="I18" s="3"/>
      <c r="J18" s="3"/>
      <c r="K18" s="3"/>
      <c r="L18" s="3"/>
      <c r="M18" s="3"/>
      <c r="N18" s="3"/>
      <c r="O18" s="3"/>
      <c r="P18" s="3"/>
    </row>
    <row r="19" spans="1:16" x14ac:dyDescent="0.2">
      <c r="A19" s="106" t="s">
        <v>24</v>
      </c>
      <c r="B19" s="69" t="s">
        <v>25</v>
      </c>
      <c r="C19" s="28">
        <v>4</v>
      </c>
      <c r="D19" s="8">
        <v>4783827</v>
      </c>
      <c r="E19" s="9"/>
      <c r="F19" s="9">
        <v>3712898</v>
      </c>
      <c r="I19" s="3"/>
      <c r="J19" s="3"/>
      <c r="K19" s="3"/>
      <c r="L19" s="3"/>
      <c r="M19" s="3"/>
      <c r="N19" s="3"/>
      <c r="O19" s="3"/>
      <c r="P19" s="3"/>
    </row>
    <row r="20" spans="1:16" x14ac:dyDescent="0.2">
      <c r="A20" s="106" t="s">
        <v>26</v>
      </c>
      <c r="B20" s="69" t="s">
        <v>27</v>
      </c>
      <c r="C20" s="28"/>
      <c r="D20" s="8">
        <v>203242</v>
      </c>
      <c r="E20" s="9"/>
      <c r="F20" s="9">
        <v>310542</v>
      </c>
      <c r="I20" s="3"/>
      <c r="J20" s="3"/>
      <c r="K20" s="3"/>
      <c r="L20" s="3"/>
      <c r="M20" s="3"/>
      <c r="N20" s="3"/>
      <c r="O20" s="3"/>
      <c r="P20" s="3"/>
    </row>
    <row r="21" spans="1:16" ht="14.25" customHeight="1" x14ac:dyDescent="0.2">
      <c r="A21" s="106" t="s">
        <v>28</v>
      </c>
      <c r="B21" s="69" t="s">
        <v>29</v>
      </c>
      <c r="C21" s="28"/>
      <c r="D21" s="8">
        <v>0</v>
      </c>
      <c r="E21" s="14"/>
      <c r="F21" s="14">
        <v>0</v>
      </c>
      <c r="I21" s="3"/>
      <c r="J21" s="3"/>
      <c r="K21" s="3"/>
      <c r="L21" s="3"/>
      <c r="M21" s="3"/>
      <c r="N21" s="3"/>
      <c r="O21" s="3"/>
      <c r="P21" s="3"/>
    </row>
    <row r="22" spans="1:16" x14ac:dyDescent="0.2">
      <c r="A22" s="106" t="s">
        <v>30</v>
      </c>
      <c r="B22" s="69" t="s">
        <v>31</v>
      </c>
      <c r="C22" s="28"/>
      <c r="D22" s="8">
        <v>339830</v>
      </c>
      <c r="E22" s="9"/>
      <c r="F22" s="9">
        <v>4528</v>
      </c>
      <c r="I22" s="3"/>
      <c r="J22" s="3"/>
      <c r="K22" s="3"/>
      <c r="L22" s="3"/>
      <c r="M22" s="3"/>
      <c r="N22" s="3"/>
      <c r="O22" s="3"/>
      <c r="P22" s="3"/>
    </row>
    <row r="23" spans="1:16" x14ac:dyDescent="0.2">
      <c r="A23" s="106" t="s">
        <v>32</v>
      </c>
      <c r="B23" s="69" t="s">
        <v>33</v>
      </c>
      <c r="C23" s="28"/>
      <c r="D23" s="8">
        <v>258072</v>
      </c>
      <c r="E23" s="9"/>
      <c r="F23" s="9">
        <v>5369</v>
      </c>
      <c r="I23" s="3"/>
      <c r="J23" s="3"/>
      <c r="K23" s="3"/>
      <c r="L23" s="3"/>
      <c r="M23" s="3"/>
      <c r="N23" s="3"/>
      <c r="O23" s="3"/>
      <c r="P23" s="3"/>
    </row>
    <row r="24" spans="1:16" x14ac:dyDescent="0.2">
      <c r="A24" s="106" t="s">
        <v>34</v>
      </c>
      <c r="B24" s="69" t="s">
        <v>35</v>
      </c>
      <c r="C24" s="28">
        <v>5</v>
      </c>
      <c r="D24" s="8">
        <v>189280</v>
      </c>
      <c r="E24" s="9"/>
      <c r="F24" s="9">
        <v>146298</v>
      </c>
      <c r="I24" s="3"/>
      <c r="J24" s="3"/>
      <c r="K24" s="3"/>
      <c r="L24" s="3"/>
      <c r="M24" s="3"/>
      <c r="N24" s="3"/>
      <c r="O24" s="3"/>
      <c r="P24" s="3"/>
    </row>
    <row r="25" spans="1:16" x14ac:dyDescent="0.2">
      <c r="A25" s="106" t="s">
        <v>36</v>
      </c>
      <c r="B25" s="69" t="s">
        <v>37</v>
      </c>
      <c r="C25" s="28">
        <v>6</v>
      </c>
      <c r="D25" s="8">
        <v>2364611.2239999999</v>
      </c>
      <c r="E25" s="9"/>
      <c r="F25" s="9">
        <v>3105468</v>
      </c>
      <c r="I25" s="3"/>
      <c r="J25" s="3"/>
      <c r="K25" s="3"/>
      <c r="L25" s="3"/>
      <c r="M25" s="3"/>
      <c r="N25" s="3"/>
      <c r="O25" s="3"/>
      <c r="P25" s="3"/>
    </row>
    <row r="26" spans="1:16" x14ac:dyDescent="0.2">
      <c r="B26" s="69"/>
      <c r="C26" s="28"/>
      <c r="D26" s="8"/>
      <c r="E26" s="9"/>
      <c r="F26" s="9"/>
      <c r="I26" s="3"/>
      <c r="J26" s="3"/>
      <c r="K26" s="3"/>
      <c r="L26" s="3"/>
      <c r="M26" s="3"/>
      <c r="N26" s="3"/>
      <c r="O26" s="3"/>
      <c r="P26" s="3"/>
    </row>
    <row r="27" spans="1:16" ht="13.5" thickBot="1" x14ac:dyDescent="0.25">
      <c r="A27" s="106" t="s">
        <v>38</v>
      </c>
      <c r="B27" s="69" t="s">
        <v>39</v>
      </c>
      <c r="C27" s="28"/>
      <c r="D27" s="16">
        <f t="shared" ref="D27" si="1">SUM(D18:D25)</f>
        <v>9490417.2239999995</v>
      </c>
      <c r="E27" s="16"/>
      <c r="F27" s="16">
        <f>SUM(F18:F25)</f>
        <v>8007648</v>
      </c>
      <c r="I27" s="3"/>
      <c r="J27" s="3"/>
      <c r="K27" s="3"/>
      <c r="L27" s="3"/>
      <c r="M27" s="3"/>
      <c r="N27" s="3"/>
      <c r="O27" s="3"/>
      <c r="P27" s="3"/>
    </row>
    <row r="28" spans="1:16" ht="12.75" customHeight="1" x14ac:dyDescent="0.2">
      <c r="C28" s="28"/>
      <c r="D28" s="13"/>
      <c r="E28" s="14"/>
      <c r="F28" s="14"/>
      <c r="I28" s="3"/>
      <c r="J28" s="3"/>
      <c r="K28" s="3"/>
      <c r="L28" s="3"/>
      <c r="M28" s="3"/>
      <c r="N28" s="3"/>
      <c r="O28" s="3"/>
      <c r="P28" s="3"/>
    </row>
    <row r="29" spans="1:16" ht="13.5" customHeight="1" thickBot="1" x14ac:dyDescent="0.25">
      <c r="A29" s="106" t="s">
        <v>40</v>
      </c>
      <c r="B29" s="35" t="s">
        <v>41</v>
      </c>
      <c r="C29" s="28"/>
      <c r="D29" s="12">
        <f t="shared" ref="D29" si="2">D15+D27</f>
        <v>12926588.223999999</v>
      </c>
      <c r="E29" s="12"/>
      <c r="F29" s="12">
        <f>F15+F27</f>
        <v>11345357</v>
      </c>
      <c r="I29" s="3"/>
      <c r="J29" s="3"/>
      <c r="K29" s="3"/>
      <c r="L29" s="3"/>
      <c r="M29" s="3"/>
      <c r="N29" s="3"/>
      <c r="O29" s="3"/>
      <c r="P29" s="3"/>
    </row>
    <row r="30" spans="1:16" ht="13.5" thickTop="1" x14ac:dyDescent="0.2">
      <c r="B30" s="35"/>
      <c r="C30" s="28"/>
      <c r="D30" s="13"/>
      <c r="E30" s="14"/>
      <c r="F30" s="14"/>
      <c r="I30" s="3"/>
      <c r="J30" s="3"/>
      <c r="K30" s="3"/>
      <c r="L30" s="3"/>
      <c r="M30" s="3"/>
      <c r="N30" s="3"/>
      <c r="O30" s="3"/>
      <c r="P30" s="3"/>
    </row>
    <row r="31" spans="1:16" x14ac:dyDescent="0.2">
      <c r="B31" s="64" t="s">
        <v>42</v>
      </c>
      <c r="C31" s="65"/>
      <c r="D31" s="13"/>
      <c r="E31" s="14"/>
      <c r="F31" s="14"/>
      <c r="I31" s="3"/>
      <c r="J31" s="3"/>
      <c r="K31" s="3"/>
      <c r="L31" s="3"/>
      <c r="M31" s="3"/>
      <c r="N31" s="3"/>
      <c r="O31" s="3"/>
      <c r="P31" s="3"/>
    </row>
    <row r="32" spans="1:16" x14ac:dyDescent="0.2">
      <c r="B32" s="35" t="s">
        <v>43</v>
      </c>
      <c r="C32" s="28"/>
      <c r="D32" s="8"/>
      <c r="E32" s="9"/>
      <c r="F32" s="9"/>
      <c r="I32" s="3"/>
      <c r="J32" s="3"/>
      <c r="K32" s="3"/>
      <c r="L32" s="3"/>
      <c r="M32" s="3"/>
      <c r="N32" s="3"/>
      <c r="O32" s="3"/>
      <c r="P32" s="3"/>
    </row>
    <row r="33" spans="1:16" x14ac:dyDescent="0.2">
      <c r="A33" s="106" t="s">
        <v>44</v>
      </c>
      <c r="B33" s="69" t="s">
        <v>243</v>
      </c>
      <c r="C33" s="28">
        <v>7</v>
      </c>
      <c r="D33" s="8">
        <v>326474</v>
      </c>
      <c r="E33" s="9"/>
      <c r="F33" s="9">
        <v>326474</v>
      </c>
      <c r="I33" s="3"/>
      <c r="J33" s="3"/>
      <c r="K33" s="3"/>
      <c r="L33" s="3"/>
      <c r="M33" s="3"/>
      <c r="N33" s="3"/>
      <c r="O33" s="3"/>
      <c r="P33" s="3"/>
    </row>
    <row r="34" spans="1:16" x14ac:dyDescent="0.2">
      <c r="A34" s="106" t="s">
        <v>45</v>
      </c>
      <c r="B34" s="69" t="s">
        <v>46</v>
      </c>
      <c r="C34" s="28"/>
      <c r="D34" s="9">
        <v>0</v>
      </c>
      <c r="E34" s="9"/>
      <c r="F34" s="9">
        <v>11269</v>
      </c>
      <c r="I34" s="3"/>
      <c r="J34" s="3"/>
      <c r="K34" s="3"/>
      <c r="L34" s="3"/>
      <c r="M34" s="3"/>
      <c r="N34" s="3"/>
      <c r="O34" s="3"/>
      <c r="P34" s="3"/>
    </row>
    <row r="35" spans="1:16" x14ac:dyDescent="0.2">
      <c r="A35" s="106" t="s">
        <v>47</v>
      </c>
      <c r="B35" s="67" t="s">
        <v>48</v>
      </c>
      <c r="C35" s="28"/>
      <c r="D35" s="9"/>
      <c r="E35" s="14"/>
      <c r="F35" s="9">
        <v>0</v>
      </c>
      <c r="I35" s="3"/>
      <c r="J35" s="3"/>
      <c r="K35" s="3"/>
      <c r="L35" s="3"/>
      <c r="M35" s="3"/>
      <c r="N35" s="3"/>
      <c r="O35" s="3"/>
      <c r="P35" s="3"/>
    </row>
    <row r="36" spans="1:16" x14ac:dyDescent="0.2">
      <c r="A36" s="106" t="s">
        <v>49</v>
      </c>
      <c r="B36" s="67" t="s">
        <v>50</v>
      </c>
      <c r="C36" s="28"/>
      <c r="D36" s="9">
        <v>11269</v>
      </c>
      <c r="E36" s="9"/>
      <c r="F36" s="9">
        <v>11269</v>
      </c>
      <c r="I36" s="3"/>
      <c r="J36" s="3"/>
      <c r="K36" s="3"/>
      <c r="L36" s="3"/>
      <c r="M36" s="3"/>
      <c r="N36" s="3"/>
      <c r="O36" s="3"/>
      <c r="P36" s="3"/>
    </row>
    <row r="37" spans="1:16" x14ac:dyDescent="0.2">
      <c r="A37" s="106" t="s">
        <v>51</v>
      </c>
      <c r="B37" s="115" t="s">
        <v>52</v>
      </c>
      <c r="C37" s="116"/>
      <c r="D37" s="8">
        <v>10835584</v>
      </c>
      <c r="E37" s="9"/>
      <c r="F37" s="9">
        <v>8579677</v>
      </c>
      <c r="G37" s="107" t="s">
        <v>53</v>
      </c>
      <c r="I37" s="3"/>
      <c r="J37" s="3"/>
      <c r="K37" s="3"/>
      <c r="L37" s="3"/>
      <c r="M37" s="3"/>
      <c r="N37" s="3"/>
      <c r="O37" s="3"/>
      <c r="P37" s="3"/>
    </row>
    <row r="38" spans="1:16" x14ac:dyDescent="0.2">
      <c r="A38" s="106" t="s">
        <v>54</v>
      </c>
      <c r="B38" s="69" t="s">
        <v>55</v>
      </c>
      <c r="C38" s="28"/>
      <c r="D38" s="17">
        <f>D33+D34+D37+D36</f>
        <v>11173327</v>
      </c>
      <c r="E38" s="17"/>
      <c r="F38" s="17">
        <f>F33+F34+F37</f>
        <v>8917420</v>
      </c>
      <c r="G38" s="107" t="s">
        <v>53</v>
      </c>
      <c r="I38" s="3"/>
      <c r="J38" s="3"/>
      <c r="K38" s="3"/>
      <c r="L38" s="3"/>
      <c r="M38" s="3"/>
      <c r="N38" s="3"/>
      <c r="O38" s="3"/>
      <c r="P38" s="3"/>
    </row>
    <row r="39" spans="1:16" x14ac:dyDescent="0.2">
      <c r="A39" s="106" t="s">
        <v>56</v>
      </c>
      <c r="B39" s="69" t="s">
        <v>57</v>
      </c>
      <c r="C39" s="28"/>
      <c r="D39" s="14"/>
      <c r="E39" s="14"/>
      <c r="F39" s="14">
        <v>0</v>
      </c>
      <c r="G39" s="107" t="s">
        <v>53</v>
      </c>
      <c r="I39" s="3"/>
      <c r="J39" s="3"/>
      <c r="K39" s="3"/>
      <c r="L39" s="3"/>
      <c r="M39" s="3"/>
      <c r="N39" s="3"/>
      <c r="O39" s="3"/>
      <c r="P39" s="3"/>
    </row>
    <row r="40" spans="1:16" x14ac:dyDescent="0.2">
      <c r="B40" s="35"/>
      <c r="C40" s="28"/>
      <c r="D40" s="13"/>
      <c r="E40" s="14"/>
      <c r="F40" s="14"/>
      <c r="I40" s="3"/>
      <c r="J40" s="3"/>
      <c r="K40" s="3"/>
      <c r="L40" s="3"/>
      <c r="M40" s="3"/>
      <c r="N40" s="3"/>
      <c r="O40" s="3"/>
      <c r="P40" s="3"/>
    </row>
    <row r="41" spans="1:16" ht="13.5" thickBot="1" x14ac:dyDescent="0.25">
      <c r="A41" s="106" t="s">
        <v>58</v>
      </c>
      <c r="B41" s="35" t="s">
        <v>59</v>
      </c>
      <c r="C41" s="28"/>
      <c r="D41" s="15">
        <f>D38+D39</f>
        <v>11173327</v>
      </c>
      <c r="E41" s="16"/>
      <c r="F41" s="16">
        <f>F38+F39</f>
        <v>8917420</v>
      </c>
      <c r="I41" s="3"/>
      <c r="J41" s="3"/>
      <c r="K41" s="3"/>
      <c r="L41" s="3"/>
      <c r="M41" s="3"/>
      <c r="N41" s="3"/>
      <c r="O41" s="3"/>
      <c r="P41" s="3"/>
    </row>
    <row r="42" spans="1:16" x14ac:dyDescent="0.2">
      <c r="B42" s="35"/>
      <c r="C42" s="28"/>
      <c r="D42" s="13"/>
      <c r="E42" s="14"/>
      <c r="F42" s="14"/>
      <c r="I42" s="3"/>
      <c r="J42" s="3"/>
      <c r="K42" s="3"/>
      <c r="L42" s="3"/>
      <c r="M42" s="3"/>
      <c r="N42" s="3"/>
      <c r="O42" s="3"/>
      <c r="P42" s="3"/>
    </row>
    <row r="43" spans="1:16" x14ac:dyDescent="0.2">
      <c r="B43" s="35" t="s">
        <v>60</v>
      </c>
      <c r="C43" s="28"/>
      <c r="D43" s="13"/>
      <c r="E43" s="14"/>
      <c r="F43" s="14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106" t="s">
        <v>61</v>
      </c>
      <c r="B44" s="69" t="s">
        <v>62</v>
      </c>
      <c r="C44" s="28"/>
      <c r="D44" s="13">
        <v>0</v>
      </c>
      <c r="E44" s="14"/>
      <c r="F44" s="14">
        <v>0</v>
      </c>
      <c r="I44" s="3"/>
      <c r="J44" s="3"/>
      <c r="K44" s="3"/>
      <c r="L44" s="3"/>
      <c r="M44" s="3"/>
      <c r="N44" s="3"/>
      <c r="O44" s="3"/>
      <c r="P44" s="3"/>
    </row>
    <row r="45" spans="1:16" x14ac:dyDescent="0.2">
      <c r="A45" s="106" t="s">
        <v>63</v>
      </c>
      <c r="B45" s="115" t="s">
        <v>64</v>
      </c>
      <c r="C45" s="116"/>
      <c r="D45" s="13">
        <v>0</v>
      </c>
      <c r="E45" s="14"/>
      <c r="F45" s="14">
        <v>0</v>
      </c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106" t="s">
        <v>65</v>
      </c>
      <c r="B46" s="115" t="s">
        <v>66</v>
      </c>
      <c r="C46" s="116"/>
      <c r="D46" s="8">
        <v>301289</v>
      </c>
      <c r="E46" s="9"/>
      <c r="F46" s="9">
        <v>301289</v>
      </c>
      <c r="I46" s="3"/>
      <c r="J46" s="3"/>
      <c r="K46" s="3"/>
      <c r="L46" s="3"/>
      <c r="M46" s="3"/>
      <c r="N46" s="3"/>
      <c r="O46" s="3"/>
      <c r="P46" s="3"/>
    </row>
    <row r="47" spans="1:16" x14ac:dyDescent="0.2">
      <c r="A47" s="106" t="s">
        <v>67</v>
      </c>
      <c r="B47" s="115" t="s">
        <v>68</v>
      </c>
      <c r="D47" s="8">
        <v>0</v>
      </c>
      <c r="F47" s="9">
        <v>0</v>
      </c>
      <c r="K47" s="3"/>
      <c r="L47" s="3"/>
    </row>
    <row r="48" spans="1:16" x14ac:dyDescent="0.2">
      <c r="B48" s="115"/>
      <c r="K48" s="3"/>
      <c r="L48" s="3"/>
    </row>
    <row r="49" spans="1:16" ht="13.5" thickBot="1" x14ac:dyDescent="0.25">
      <c r="B49" s="69"/>
      <c r="C49" s="28"/>
      <c r="D49" s="15">
        <f>SUM(D44:D47)</f>
        <v>301289</v>
      </c>
      <c r="E49" s="16"/>
      <c r="F49" s="16">
        <f>SUM(F44:F47)</f>
        <v>301289</v>
      </c>
      <c r="I49" s="3"/>
      <c r="J49" s="3"/>
      <c r="K49" s="3"/>
      <c r="L49" s="3"/>
      <c r="M49" s="3"/>
      <c r="N49" s="3"/>
      <c r="O49" s="3"/>
      <c r="P49" s="3"/>
    </row>
    <row r="50" spans="1:16" x14ac:dyDescent="0.2">
      <c r="B50" s="35" t="s">
        <v>69</v>
      </c>
      <c r="C50" s="28"/>
      <c r="D50" s="13"/>
      <c r="E50" s="14"/>
      <c r="F50" s="14"/>
      <c r="I50" s="3"/>
      <c r="J50" s="3"/>
      <c r="K50" s="3"/>
      <c r="L50" s="3"/>
      <c r="M50" s="3"/>
      <c r="N50" s="3"/>
      <c r="O50" s="3"/>
      <c r="P50" s="3"/>
    </row>
    <row r="51" spans="1:16" x14ac:dyDescent="0.2">
      <c r="A51" s="106" t="s">
        <v>70</v>
      </c>
      <c r="B51" s="67" t="s">
        <v>71</v>
      </c>
      <c r="C51" s="28">
        <v>8</v>
      </c>
      <c r="D51" s="8">
        <v>409420</v>
      </c>
      <c r="E51" s="9"/>
      <c r="F51" s="9">
        <v>501440</v>
      </c>
      <c r="I51" s="3"/>
      <c r="J51" s="3"/>
      <c r="K51" s="3"/>
      <c r="L51" s="3"/>
      <c r="M51" s="3"/>
      <c r="N51" s="3"/>
      <c r="O51" s="3"/>
      <c r="P51" s="3"/>
    </row>
    <row r="52" spans="1:16" ht="25.5" x14ac:dyDescent="0.2">
      <c r="A52" s="106" t="s">
        <v>72</v>
      </c>
      <c r="B52" s="67" t="s">
        <v>73</v>
      </c>
      <c r="C52" s="28"/>
      <c r="D52" s="13"/>
      <c r="E52" s="14"/>
      <c r="F52" s="14">
        <v>0</v>
      </c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106" t="s">
        <v>74</v>
      </c>
      <c r="B53" s="67" t="s">
        <v>75</v>
      </c>
      <c r="C53" s="28"/>
      <c r="D53" s="8">
        <v>0</v>
      </c>
      <c r="E53" s="9"/>
      <c r="F53" s="9">
        <v>0</v>
      </c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106" t="s">
        <v>76</v>
      </c>
      <c r="B54" s="67" t="s">
        <v>77</v>
      </c>
      <c r="C54" s="28"/>
      <c r="D54" s="9">
        <v>184546</v>
      </c>
      <c r="E54" s="9"/>
      <c r="F54" s="9">
        <v>305383</v>
      </c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106" t="s">
        <v>78</v>
      </c>
      <c r="B55" s="67" t="s">
        <v>79</v>
      </c>
      <c r="C55" s="28"/>
      <c r="D55" s="9"/>
      <c r="E55" s="9"/>
      <c r="F55" s="9">
        <v>956657</v>
      </c>
      <c r="I55" s="3"/>
      <c r="J55" s="3"/>
      <c r="K55" s="3"/>
      <c r="L55" s="3"/>
      <c r="M55" s="3"/>
      <c r="N55" s="3"/>
      <c r="O55" s="3"/>
      <c r="P55" s="3"/>
    </row>
    <row r="56" spans="1:16" ht="25.5" x14ac:dyDescent="0.2">
      <c r="A56" s="106" t="s">
        <v>80</v>
      </c>
      <c r="B56" s="67" t="s">
        <v>81</v>
      </c>
      <c r="C56" s="28">
        <v>9</v>
      </c>
      <c r="D56" s="8">
        <v>858006</v>
      </c>
      <c r="E56" s="9"/>
      <c r="F56" s="9">
        <v>363168</v>
      </c>
      <c r="I56" s="3"/>
      <c r="J56" s="3"/>
      <c r="K56" s="3"/>
      <c r="L56" s="3"/>
      <c r="M56" s="3"/>
      <c r="N56" s="3"/>
      <c r="O56" s="3"/>
      <c r="P56" s="3"/>
    </row>
    <row r="57" spans="1:16" x14ac:dyDescent="0.2">
      <c r="B57" s="67"/>
      <c r="C57" s="28"/>
      <c r="D57" s="8"/>
      <c r="E57" s="9"/>
      <c r="F57" s="9"/>
      <c r="I57" s="3"/>
      <c r="J57" s="3"/>
      <c r="K57" s="3"/>
      <c r="L57" s="3"/>
      <c r="M57" s="3"/>
      <c r="N57" s="3"/>
      <c r="O57" s="3"/>
      <c r="P57" s="3"/>
    </row>
    <row r="58" spans="1:16" ht="13.5" thickBot="1" x14ac:dyDescent="0.25">
      <c r="B58" s="67" t="s">
        <v>82</v>
      </c>
      <c r="C58" s="28"/>
      <c r="D58" s="15">
        <f>SUM(D51:D57)</f>
        <v>1451972</v>
      </c>
      <c r="E58" s="16"/>
      <c r="F58" s="16">
        <f>SUM(F51:F56)</f>
        <v>2126648</v>
      </c>
      <c r="I58" s="3"/>
      <c r="J58" s="3"/>
      <c r="K58" s="3"/>
      <c r="L58" s="3"/>
      <c r="M58" s="3"/>
      <c r="N58" s="3"/>
      <c r="O58" s="3"/>
      <c r="P58" s="3"/>
    </row>
    <row r="59" spans="1:16" x14ac:dyDescent="0.2">
      <c r="B59" s="35"/>
      <c r="C59" s="28"/>
      <c r="D59" s="13"/>
      <c r="E59" s="14"/>
      <c r="F59" s="14"/>
      <c r="I59" s="3"/>
      <c r="J59" s="3"/>
      <c r="K59" s="3"/>
      <c r="L59" s="3"/>
      <c r="M59" s="3"/>
      <c r="N59" s="3"/>
      <c r="O59" s="3"/>
      <c r="P59" s="3"/>
    </row>
    <row r="60" spans="1:16" ht="13.5" thickBot="1" x14ac:dyDescent="0.25">
      <c r="A60" s="106" t="s">
        <v>83</v>
      </c>
      <c r="B60" s="35" t="s">
        <v>84</v>
      </c>
      <c r="C60" s="28"/>
      <c r="D60" s="11">
        <f>D41+D49+D58</f>
        <v>12926588</v>
      </c>
      <c r="E60" s="12"/>
      <c r="F60" s="12">
        <f>F41+F49+F58</f>
        <v>11345357</v>
      </c>
      <c r="I60" s="3"/>
      <c r="J60" s="3"/>
      <c r="K60" s="3"/>
      <c r="L60" s="3"/>
      <c r="M60" s="3"/>
      <c r="N60" s="3"/>
      <c r="O60" s="3"/>
      <c r="P60" s="3"/>
    </row>
    <row r="61" spans="1:16" s="18" customFormat="1" ht="13.5" thickTop="1" x14ac:dyDescent="0.2">
      <c r="A61" s="106"/>
      <c r="B61" s="117"/>
      <c r="C61" s="118"/>
      <c r="D61" s="13"/>
      <c r="E61" s="14" t="s">
        <v>53</v>
      </c>
      <c r="F61" s="14"/>
      <c r="G61" s="119"/>
      <c r="H61" s="3"/>
      <c r="I61" s="3"/>
      <c r="J61" s="3"/>
      <c r="K61" s="3"/>
      <c r="L61" s="3"/>
      <c r="M61" s="3"/>
      <c r="N61" s="3"/>
      <c r="O61" s="3"/>
      <c r="P61" s="3"/>
    </row>
    <row r="62" spans="1:16" s="18" customFormat="1" x14ac:dyDescent="0.2">
      <c r="A62" s="106" t="s">
        <v>85</v>
      </c>
      <c r="B62" s="19" t="s">
        <v>86</v>
      </c>
      <c r="C62" s="28">
        <v>10</v>
      </c>
      <c r="D62" s="13">
        <v>48148.605044247786</v>
      </c>
      <c r="E62" s="14"/>
      <c r="F62" s="14">
        <v>38010.857256637166</v>
      </c>
      <c r="G62" s="119"/>
      <c r="H62" s="3"/>
      <c r="I62" s="3"/>
      <c r="J62" s="3"/>
      <c r="K62" s="3"/>
      <c r="L62" s="3"/>
      <c r="M62" s="3"/>
      <c r="N62" s="3"/>
      <c r="O62" s="3"/>
      <c r="P62" s="3"/>
    </row>
    <row r="63" spans="1:16" ht="25.5" x14ac:dyDescent="0.2">
      <c r="A63" s="106" t="s">
        <v>87</v>
      </c>
      <c r="B63" s="35" t="s">
        <v>88</v>
      </c>
      <c r="C63" s="28">
        <v>11</v>
      </c>
      <c r="D63" s="13">
        <v>14374</v>
      </c>
      <c r="E63" s="14"/>
      <c r="F63" s="14">
        <v>14374</v>
      </c>
      <c r="I63" s="3"/>
      <c r="J63" s="3"/>
      <c r="K63" s="3"/>
      <c r="L63" s="3"/>
      <c r="M63" s="3"/>
      <c r="N63" s="3"/>
      <c r="O63" s="3"/>
      <c r="P63" s="3"/>
    </row>
    <row r="64" spans="1:16" x14ac:dyDescent="0.2">
      <c r="B64" s="20"/>
      <c r="C64" s="21"/>
      <c r="D64" s="22"/>
      <c r="E64" s="3"/>
      <c r="G64" s="3"/>
      <c r="I64" s="3"/>
      <c r="J64" s="3"/>
      <c r="K64" s="3"/>
      <c r="L64" s="3"/>
      <c r="M64" s="3"/>
      <c r="N64" s="3"/>
      <c r="O64" s="3"/>
      <c r="P64" s="3"/>
    </row>
    <row r="65" spans="2:16" x14ac:dyDescent="0.2">
      <c r="B65" s="20"/>
      <c r="C65" s="21"/>
      <c r="D65" s="22" t="s">
        <v>53</v>
      </c>
      <c r="E65" s="23"/>
      <c r="I65" s="3"/>
      <c r="J65" s="3"/>
      <c r="K65" s="3"/>
      <c r="L65" s="3"/>
      <c r="M65" s="3"/>
      <c r="N65" s="3"/>
      <c r="O65" s="3"/>
      <c r="P65" s="3"/>
    </row>
    <row r="66" spans="2:16" x14ac:dyDescent="0.2">
      <c r="B66" s="20"/>
      <c r="C66" s="21"/>
      <c r="E66" s="23"/>
    </row>
    <row r="67" spans="2:16" ht="20.25" customHeight="1" x14ac:dyDescent="0.2">
      <c r="D67" s="24" t="s">
        <v>89</v>
      </c>
      <c r="F67" s="24" t="s">
        <v>89</v>
      </c>
    </row>
    <row r="68" spans="2:16" x14ac:dyDescent="0.2">
      <c r="D68" s="24" t="s">
        <v>132</v>
      </c>
      <c r="F68" s="24" t="s">
        <v>133</v>
      </c>
    </row>
    <row r="69" spans="2:16" ht="25.5" x14ac:dyDescent="0.2">
      <c r="D69" s="25" t="s">
        <v>90</v>
      </c>
      <c r="F69" s="24" t="s">
        <v>91</v>
      </c>
    </row>
  </sheetData>
  <pageMargins left="0.7" right="0.7" top="0.75" bottom="0.75" header="0.3" footer="0.3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F784-9ACB-4378-9DF9-E6E80D46B217}">
  <sheetPr>
    <pageSetUpPr fitToPage="1"/>
  </sheetPr>
  <dimension ref="A1:M52"/>
  <sheetViews>
    <sheetView topLeftCell="B1" workbookViewId="0">
      <selection activeCell="B1" sqref="B1:F47"/>
    </sheetView>
  </sheetViews>
  <sheetFormatPr defaultRowHeight="12.75" outlineLevelCol="1" x14ac:dyDescent="0.2"/>
  <cols>
    <col min="1" max="1" width="0" hidden="1" customWidth="1" outlineLevel="1"/>
    <col min="2" max="2" width="49.7109375" customWidth="1" collapsed="1"/>
    <col min="3" max="3" width="7" style="10" hidden="1" customWidth="1" outlineLevel="1"/>
    <col min="4" max="4" width="20" bestFit="1" customWidth="1" collapsed="1"/>
    <col min="5" max="5" width="1.7109375" customWidth="1"/>
    <col min="6" max="6" width="18.140625" bestFit="1" customWidth="1"/>
    <col min="7" max="7" width="9.140625" hidden="1" customWidth="1"/>
    <col min="8" max="8" width="17" hidden="1" customWidth="1"/>
    <col min="9" max="9" width="11.7109375" hidden="1" customWidth="1"/>
    <col min="13" max="13" width="10.28515625" bestFit="1" customWidth="1"/>
  </cols>
  <sheetData>
    <row r="1" spans="1:13" x14ac:dyDescent="0.2">
      <c r="B1" s="1" t="s">
        <v>0</v>
      </c>
      <c r="C1" s="2"/>
    </row>
    <row r="2" spans="1:13" x14ac:dyDescent="0.2">
      <c r="B2" s="1" t="s">
        <v>92</v>
      </c>
      <c r="C2" s="2"/>
    </row>
    <row r="3" spans="1:13" x14ac:dyDescent="0.2">
      <c r="B3" s="97" t="str">
        <f>'1'!B3</f>
        <v>ПО СОСТОЯНИЮ НА 30 СЕНТЯБРЯ 2024 г.</v>
      </c>
      <c r="C3" s="2"/>
    </row>
    <row r="4" spans="1:13" x14ac:dyDescent="0.2">
      <c r="B4" s="6" t="s">
        <v>3</v>
      </c>
      <c r="C4" s="7"/>
    </row>
    <row r="5" spans="1:13" ht="13.5" x14ac:dyDescent="0.25">
      <c r="B5" s="26"/>
      <c r="C5" s="27"/>
    </row>
    <row r="6" spans="1:13" ht="25.5" x14ac:dyDescent="0.2">
      <c r="B6" s="28"/>
      <c r="C6" s="28" t="s">
        <v>4</v>
      </c>
      <c r="D6" s="98" t="s">
        <v>234</v>
      </c>
      <c r="E6" s="29"/>
      <c r="F6" s="98" t="s">
        <v>235</v>
      </c>
      <c r="H6" s="30" t="s">
        <v>93</v>
      </c>
    </row>
    <row r="7" spans="1:13" ht="15.75" x14ac:dyDescent="0.25">
      <c r="B7" s="31"/>
      <c r="C7" s="32"/>
      <c r="D7" s="33"/>
      <c r="E7" s="34"/>
      <c r="F7" s="33"/>
      <c r="H7" s="33"/>
    </row>
    <row r="8" spans="1:13" ht="15.75" x14ac:dyDescent="0.25">
      <c r="A8" t="s">
        <v>94</v>
      </c>
      <c r="B8" s="35" t="s">
        <v>95</v>
      </c>
      <c r="C8" s="28">
        <v>12</v>
      </c>
      <c r="D8" s="9">
        <v>9926053</v>
      </c>
      <c r="E8" s="36"/>
      <c r="F8" s="9">
        <v>12346076</v>
      </c>
      <c r="H8" s="37">
        <v>11141678</v>
      </c>
      <c r="I8" s="38">
        <f>F8-H8</f>
        <v>1204398</v>
      </c>
    </row>
    <row r="9" spans="1:13" ht="15.75" x14ac:dyDescent="0.25">
      <c r="A9" t="s">
        <v>96</v>
      </c>
      <c r="B9" s="35" t="s">
        <v>97</v>
      </c>
      <c r="C9" s="28">
        <v>13</v>
      </c>
      <c r="D9" s="9">
        <v>-4909898</v>
      </c>
      <c r="E9" s="36"/>
      <c r="F9" s="9">
        <v>-7052572</v>
      </c>
      <c r="H9" s="39">
        <v>-6708153</v>
      </c>
      <c r="I9" s="38">
        <f>F9-H9</f>
        <v>-344419</v>
      </c>
    </row>
    <row r="10" spans="1:13" ht="15.75" x14ac:dyDescent="0.25">
      <c r="B10" s="35"/>
      <c r="C10" s="28"/>
      <c r="D10" s="9"/>
      <c r="E10" s="40"/>
      <c r="F10" s="9"/>
      <c r="H10" s="38"/>
      <c r="I10" s="38"/>
    </row>
    <row r="11" spans="1:13" ht="15.75" x14ac:dyDescent="0.25">
      <c r="A11" t="s">
        <v>98</v>
      </c>
      <c r="B11" s="35" t="s">
        <v>99</v>
      </c>
      <c r="C11" s="28"/>
      <c r="D11" s="41">
        <f>SUM(D8:D9)</f>
        <v>5016155</v>
      </c>
      <c r="E11" s="42"/>
      <c r="F11" s="41">
        <f>SUM(F8:F9)</f>
        <v>5293504</v>
      </c>
      <c r="H11" s="43">
        <f>SUM(H8:H9)</f>
        <v>4433525</v>
      </c>
      <c r="I11" s="38">
        <f t="shared" ref="I11:I38" si="0">F11-H11</f>
        <v>859979</v>
      </c>
      <c r="M11" s="44"/>
    </row>
    <row r="12" spans="1:13" ht="15.75" x14ac:dyDescent="0.25">
      <c r="B12" s="35"/>
      <c r="C12" s="28"/>
      <c r="D12" s="9"/>
      <c r="E12" s="36"/>
      <c r="F12" s="9"/>
      <c r="H12" s="39"/>
      <c r="I12" s="38">
        <f t="shared" si="0"/>
        <v>0</v>
      </c>
      <c r="M12" s="44"/>
    </row>
    <row r="13" spans="1:13" ht="15.75" x14ac:dyDescent="0.25">
      <c r="A13" t="s">
        <v>100</v>
      </c>
      <c r="B13" s="35" t="s">
        <v>101</v>
      </c>
      <c r="C13" s="28">
        <v>14</v>
      </c>
      <c r="D13" s="9">
        <v>-426833</v>
      </c>
      <c r="E13" s="36"/>
      <c r="F13" s="9">
        <v>-539082</v>
      </c>
      <c r="H13" s="39">
        <v>-444233</v>
      </c>
      <c r="I13" s="38">
        <f t="shared" si="0"/>
        <v>-94849</v>
      </c>
      <c r="M13" s="44"/>
    </row>
    <row r="14" spans="1:13" ht="15.75" x14ac:dyDescent="0.25">
      <c r="A14" t="s">
        <v>102</v>
      </c>
      <c r="B14" s="35" t="s">
        <v>103</v>
      </c>
      <c r="C14" s="28">
        <v>15</v>
      </c>
      <c r="D14" s="9">
        <v>-1515324</v>
      </c>
      <c r="E14" s="36"/>
      <c r="F14" s="9">
        <v>-2854294</v>
      </c>
      <c r="H14" s="39">
        <v>-1978179</v>
      </c>
      <c r="I14" s="38">
        <f t="shared" si="0"/>
        <v>-876115</v>
      </c>
      <c r="M14" s="44"/>
    </row>
    <row r="15" spans="1:13" ht="15.75" x14ac:dyDescent="0.25">
      <c r="A15" t="s">
        <v>104</v>
      </c>
      <c r="B15" s="35" t="s">
        <v>105</v>
      </c>
      <c r="C15" s="28"/>
      <c r="D15" s="9">
        <v>0</v>
      </c>
      <c r="E15" s="36"/>
      <c r="F15" s="9">
        <v>-1372</v>
      </c>
      <c r="H15" s="39">
        <v>-12430</v>
      </c>
      <c r="I15" s="38">
        <f t="shared" si="0"/>
        <v>11058</v>
      </c>
      <c r="M15" s="44"/>
    </row>
    <row r="16" spans="1:13" ht="15.75" x14ac:dyDescent="0.25">
      <c r="A16" t="s">
        <v>106</v>
      </c>
      <c r="B16" s="35" t="s">
        <v>107</v>
      </c>
      <c r="C16" s="28"/>
      <c r="D16" s="9">
        <v>207028</v>
      </c>
      <c r="E16" s="36"/>
      <c r="F16" s="9">
        <v>188139</v>
      </c>
      <c r="H16" s="39">
        <v>33764</v>
      </c>
      <c r="I16" s="38">
        <f t="shared" si="0"/>
        <v>154375</v>
      </c>
      <c r="M16" s="44"/>
    </row>
    <row r="17" spans="1:13" ht="26.25" x14ac:dyDescent="0.25">
      <c r="A17" t="s">
        <v>236</v>
      </c>
      <c r="B17" s="35" t="s">
        <v>237</v>
      </c>
      <c r="C17" s="28"/>
      <c r="D17" s="9"/>
      <c r="E17" s="36"/>
      <c r="F17" s="9">
        <v>-28700</v>
      </c>
      <c r="H17" s="39"/>
      <c r="I17" s="38"/>
      <c r="M17" s="44"/>
    </row>
    <row r="18" spans="1:13" ht="15.75" x14ac:dyDescent="0.25">
      <c r="B18" s="35" t="s">
        <v>241</v>
      </c>
      <c r="C18" s="28"/>
      <c r="D18" s="9"/>
      <c r="E18" s="36"/>
      <c r="F18" s="9">
        <v>-26759.366999999998</v>
      </c>
      <c r="H18" s="39"/>
      <c r="I18" s="38"/>
      <c r="M18" s="44"/>
    </row>
    <row r="19" spans="1:13" ht="15.75" x14ac:dyDescent="0.25">
      <c r="A19" t="s">
        <v>108</v>
      </c>
      <c r="B19" s="35" t="s">
        <v>109</v>
      </c>
      <c r="C19" s="28"/>
      <c r="D19" s="9">
        <v>64904</v>
      </c>
      <c r="E19" s="36"/>
      <c r="F19" s="9">
        <v>-25174</v>
      </c>
      <c r="H19" s="39">
        <v>326705</v>
      </c>
      <c r="I19" s="38">
        <f>F19-H19</f>
        <v>-351879</v>
      </c>
      <c r="M19" s="44"/>
    </row>
    <row r="20" spans="1:13" ht="15.75" x14ac:dyDescent="0.25">
      <c r="A20" t="s">
        <v>110</v>
      </c>
      <c r="B20" s="35" t="s">
        <v>111</v>
      </c>
      <c r="C20" s="28"/>
      <c r="D20" s="9">
        <v>5263</v>
      </c>
      <c r="E20" s="36"/>
      <c r="F20" s="9">
        <v>960</v>
      </c>
      <c r="H20" s="39">
        <v>9973</v>
      </c>
      <c r="I20" s="38">
        <f t="shared" si="0"/>
        <v>-9013</v>
      </c>
      <c r="M20" s="44"/>
    </row>
    <row r="21" spans="1:13" ht="15.75" x14ac:dyDescent="0.25">
      <c r="B21" s="35"/>
      <c r="C21" s="28"/>
      <c r="D21" s="9"/>
      <c r="E21" s="36"/>
      <c r="F21" s="9"/>
      <c r="H21" s="39"/>
      <c r="I21" s="38">
        <f t="shared" si="0"/>
        <v>0</v>
      </c>
    </row>
    <row r="22" spans="1:13" ht="15.75" x14ac:dyDescent="0.25">
      <c r="A22" t="s">
        <v>112</v>
      </c>
      <c r="B22" s="45" t="s">
        <v>113</v>
      </c>
      <c r="C22" s="28"/>
      <c r="D22" s="41">
        <f>SUM(D11:D20)</f>
        <v>3351193</v>
      </c>
      <c r="E22" s="42"/>
      <c r="F22" s="41">
        <f>SUM(F11:F20)</f>
        <v>2007221.6329999999</v>
      </c>
      <c r="H22" s="41">
        <f>SUM(H11:H20)</f>
        <v>2369125</v>
      </c>
      <c r="I22" s="38">
        <f t="shared" si="0"/>
        <v>-361903.36700000009</v>
      </c>
    </row>
    <row r="23" spans="1:13" ht="15.75" x14ac:dyDescent="0.25">
      <c r="B23" s="35"/>
      <c r="C23" s="28"/>
      <c r="D23" s="9"/>
      <c r="E23" s="46"/>
      <c r="F23" s="9"/>
      <c r="H23" s="39"/>
      <c r="I23" s="38">
        <f t="shared" si="0"/>
        <v>0</v>
      </c>
    </row>
    <row r="24" spans="1:13" ht="15.75" x14ac:dyDescent="0.25">
      <c r="A24" t="s">
        <v>114</v>
      </c>
      <c r="B24" s="35" t="s">
        <v>115</v>
      </c>
      <c r="C24" s="28">
        <v>16</v>
      </c>
      <c r="D24" s="14">
        <v>0</v>
      </c>
      <c r="E24" s="47"/>
      <c r="F24" s="9">
        <v>-432440</v>
      </c>
      <c r="H24" s="39">
        <v>-460887</v>
      </c>
      <c r="I24" s="38">
        <f t="shared" si="0"/>
        <v>28447</v>
      </c>
    </row>
    <row r="25" spans="1:13" ht="15.75" x14ac:dyDescent="0.25">
      <c r="B25" s="35"/>
      <c r="C25" s="28"/>
      <c r="D25" s="9"/>
      <c r="E25" s="36"/>
      <c r="F25" s="9"/>
      <c r="H25" s="39"/>
      <c r="I25" s="38">
        <f t="shared" si="0"/>
        <v>0</v>
      </c>
    </row>
    <row r="26" spans="1:13" ht="16.5" thickBot="1" x14ac:dyDescent="0.3">
      <c r="A26" t="s">
        <v>116</v>
      </c>
      <c r="B26" s="35" t="s">
        <v>117</v>
      </c>
      <c r="C26" s="28"/>
      <c r="D26" s="48">
        <f>D22+D24</f>
        <v>3351193</v>
      </c>
      <c r="E26" s="49"/>
      <c r="F26" s="48">
        <f>F22+F24</f>
        <v>1574781.6329999999</v>
      </c>
      <c r="H26" s="50">
        <f>H22+H24</f>
        <v>1908238</v>
      </c>
      <c r="I26" s="38">
        <f t="shared" si="0"/>
        <v>-333456.36700000009</v>
      </c>
      <c r="K26" t="s">
        <v>53</v>
      </c>
    </row>
    <row r="27" spans="1:13" ht="15.75" x14ac:dyDescent="0.25">
      <c r="B27" s="35"/>
      <c r="C27" s="28"/>
      <c r="D27" s="9"/>
      <c r="E27" s="36"/>
      <c r="F27" s="9"/>
      <c r="H27" s="39"/>
      <c r="I27" s="38">
        <f t="shared" si="0"/>
        <v>0</v>
      </c>
      <c r="K27" s="51" t="s">
        <v>53</v>
      </c>
    </row>
    <row r="28" spans="1:13" ht="26.25" x14ac:dyDescent="0.25">
      <c r="A28" t="s">
        <v>118</v>
      </c>
      <c r="B28" s="35" t="s">
        <v>119</v>
      </c>
      <c r="C28" s="28"/>
      <c r="D28" s="9">
        <v>0</v>
      </c>
      <c r="E28" s="36"/>
      <c r="F28" s="9"/>
      <c r="H28" s="39">
        <v>5186</v>
      </c>
      <c r="I28" s="38">
        <f>F28-H28</f>
        <v>-5186</v>
      </c>
    </row>
    <row r="29" spans="1:13" ht="15.75" x14ac:dyDescent="0.25">
      <c r="B29" s="35"/>
      <c r="C29" s="28"/>
      <c r="D29" s="9"/>
      <c r="E29" s="36"/>
      <c r="F29" s="9"/>
      <c r="H29" s="39"/>
      <c r="I29" s="38">
        <f t="shared" si="0"/>
        <v>0</v>
      </c>
    </row>
    <row r="30" spans="1:13" ht="15.75" x14ac:dyDescent="0.25">
      <c r="A30" t="s">
        <v>120</v>
      </c>
      <c r="B30" s="35" t="s">
        <v>121</v>
      </c>
      <c r="C30" s="28"/>
      <c r="D30" s="9">
        <v>0</v>
      </c>
      <c r="E30" s="36"/>
      <c r="F30" s="9"/>
      <c r="H30" s="39">
        <f>H28</f>
        <v>5186</v>
      </c>
      <c r="I30" s="38">
        <f t="shared" si="0"/>
        <v>-5186</v>
      </c>
    </row>
    <row r="31" spans="1:13" ht="15.75" x14ac:dyDescent="0.25">
      <c r="B31" s="35"/>
      <c r="C31" s="28"/>
      <c r="D31" s="9"/>
      <c r="E31" s="36"/>
      <c r="F31" s="9"/>
      <c r="H31" s="39"/>
      <c r="I31" s="38">
        <f t="shared" si="0"/>
        <v>0</v>
      </c>
    </row>
    <row r="32" spans="1:13" ht="16.5" thickBot="1" x14ac:dyDescent="0.3">
      <c r="A32" t="s">
        <v>122</v>
      </c>
      <c r="B32" s="35" t="s">
        <v>123</v>
      </c>
      <c r="C32" s="28"/>
      <c r="D32" s="52">
        <f>D26+D30</f>
        <v>3351193</v>
      </c>
      <c r="E32" s="53"/>
      <c r="F32" s="52">
        <f>F26+F30</f>
        <v>1574781.6329999999</v>
      </c>
      <c r="G32" s="54"/>
      <c r="H32" s="55">
        <f>H26+H30</f>
        <v>1913424</v>
      </c>
      <c r="I32" s="38">
        <f t="shared" si="0"/>
        <v>-338642.36700000009</v>
      </c>
    </row>
    <row r="33" spans="1:9" ht="16.5" thickTop="1" x14ac:dyDescent="0.25">
      <c r="B33" s="35"/>
      <c r="C33" s="28"/>
      <c r="D33" s="56" t="s">
        <v>53</v>
      </c>
      <c r="E33" s="57"/>
      <c r="F33" s="56" t="s">
        <v>53</v>
      </c>
      <c r="H33" s="58"/>
      <c r="I33" s="38" t="e">
        <f t="shared" si="0"/>
        <v>#VALUE!</v>
      </c>
    </row>
    <row r="34" spans="1:9" ht="15.75" x14ac:dyDescent="0.25">
      <c r="B34" s="35" t="s">
        <v>124</v>
      </c>
      <c r="C34" s="28"/>
      <c r="D34" s="56"/>
      <c r="E34" s="57"/>
      <c r="F34" s="56"/>
      <c r="H34" s="58"/>
      <c r="I34" s="38">
        <f t="shared" si="0"/>
        <v>0</v>
      </c>
    </row>
    <row r="35" spans="1:9" ht="15.75" x14ac:dyDescent="0.25">
      <c r="B35" s="35"/>
      <c r="C35" s="28"/>
      <c r="D35" s="56" t="s">
        <v>53</v>
      </c>
      <c r="E35" s="57"/>
      <c r="F35" s="56" t="s">
        <v>53</v>
      </c>
      <c r="H35" s="58"/>
      <c r="I35" s="38" t="e">
        <f t="shared" si="0"/>
        <v>#VALUE!</v>
      </c>
    </row>
    <row r="36" spans="1:9" ht="15.75" x14ac:dyDescent="0.25">
      <c r="A36" t="s">
        <v>125</v>
      </c>
      <c r="B36" s="35" t="s">
        <v>126</v>
      </c>
      <c r="C36" s="28"/>
      <c r="D36" s="9">
        <v>3210638</v>
      </c>
      <c r="E36" s="36"/>
      <c r="F36" s="9">
        <v>1574781.6329999999</v>
      </c>
      <c r="H36" s="39">
        <f>H39-H37</f>
        <v>1912274</v>
      </c>
      <c r="I36" s="38">
        <f>F36-H36</f>
        <v>-337492.36700000009</v>
      </c>
    </row>
    <row r="37" spans="1:9" ht="15.75" x14ac:dyDescent="0.25">
      <c r="A37" t="s">
        <v>127</v>
      </c>
      <c r="B37" s="35" t="s">
        <v>128</v>
      </c>
      <c r="C37" s="28"/>
      <c r="D37" s="9">
        <v>0</v>
      </c>
      <c r="E37" s="46"/>
      <c r="F37" s="9"/>
      <c r="H37" s="39">
        <v>-4036</v>
      </c>
      <c r="I37" s="38">
        <f t="shared" si="0"/>
        <v>4036</v>
      </c>
    </row>
    <row r="38" spans="1:9" ht="15.75" x14ac:dyDescent="0.25">
      <c r="B38" s="35"/>
      <c r="C38" s="28"/>
      <c r="D38" s="9"/>
      <c r="E38" s="36"/>
      <c r="F38" s="9"/>
      <c r="H38" s="39"/>
      <c r="I38" s="38">
        <f t="shared" si="0"/>
        <v>0</v>
      </c>
    </row>
    <row r="39" spans="1:9" ht="16.5" thickBot="1" x14ac:dyDescent="0.3">
      <c r="A39" t="s">
        <v>129</v>
      </c>
      <c r="B39" s="35"/>
      <c r="C39" s="28"/>
      <c r="D39" s="52">
        <f>D26</f>
        <v>3351193</v>
      </c>
      <c r="E39" s="53"/>
      <c r="F39" s="52">
        <f>F26</f>
        <v>1574781.6329999999</v>
      </c>
      <c r="H39" s="52">
        <f>H26</f>
        <v>1908238</v>
      </c>
      <c r="I39" s="38">
        <f>F39-H39</f>
        <v>-333456.36700000009</v>
      </c>
    </row>
    <row r="40" spans="1:9" ht="16.5" thickTop="1" x14ac:dyDescent="0.25">
      <c r="B40" s="35"/>
      <c r="C40" s="28"/>
      <c r="D40" s="9" t="s">
        <v>53</v>
      </c>
      <c r="E40" s="36"/>
      <c r="F40" s="9" t="s">
        <v>53</v>
      </c>
      <c r="H40" s="39"/>
    </row>
    <row r="41" spans="1:9" ht="26.25" x14ac:dyDescent="0.25">
      <c r="A41" t="s">
        <v>130</v>
      </c>
      <c r="B41" s="35" t="s">
        <v>131</v>
      </c>
      <c r="C41" s="28"/>
      <c r="D41" s="9">
        <v>14206.362536166807</v>
      </c>
      <c r="E41" s="36"/>
      <c r="F41" s="95">
        <v>5768.9336283185839</v>
      </c>
      <c r="H41" s="39">
        <v>8107</v>
      </c>
      <c r="I41" s="38">
        <f>F41-H41</f>
        <v>-2338.0663716814161</v>
      </c>
    </row>
    <row r="42" spans="1:9" ht="13.5" x14ac:dyDescent="0.25">
      <c r="B42" s="26"/>
      <c r="C42" s="27"/>
    </row>
    <row r="43" spans="1:9" ht="13.5" x14ac:dyDescent="0.25">
      <c r="B43" s="26"/>
      <c r="C43" s="27"/>
      <c r="D43" s="22" t="s">
        <v>53</v>
      </c>
      <c r="F43" s="22"/>
      <c r="H43" s="22"/>
    </row>
    <row r="44" spans="1:9" x14ac:dyDescent="0.2">
      <c r="B44" s="19"/>
      <c r="C44" s="59"/>
      <c r="D44" s="22"/>
      <c r="F44" s="22" t="s">
        <v>53</v>
      </c>
      <c r="H44" s="22"/>
    </row>
    <row r="45" spans="1:9" x14ac:dyDescent="0.2">
      <c r="B45" s="20"/>
      <c r="C45" s="21"/>
      <c r="D45" s="60"/>
      <c r="F45" s="60"/>
    </row>
    <row r="46" spans="1:9" x14ac:dyDescent="0.2">
      <c r="D46" s="24" t="s">
        <v>132</v>
      </c>
      <c r="F46" s="24" t="s">
        <v>133</v>
      </c>
      <c r="H46" s="20"/>
    </row>
    <row r="47" spans="1:9" ht="25.5" x14ac:dyDescent="0.2">
      <c r="D47" s="25" t="s">
        <v>90</v>
      </c>
      <c r="F47" s="24" t="s">
        <v>91</v>
      </c>
      <c r="H47" s="20"/>
    </row>
    <row r="50" spans="4:4" x14ac:dyDescent="0.2">
      <c r="D50" s="51"/>
    </row>
    <row r="51" spans="4:4" x14ac:dyDescent="0.2">
      <c r="D51" s="3"/>
    </row>
    <row r="52" spans="4:4" x14ac:dyDescent="0.2">
      <c r="D52" s="61"/>
    </row>
  </sheetData>
  <pageMargins left="0.7" right="0.7" top="0.75" bottom="0.75" header="0.3" footer="0.3"/>
  <pageSetup paperSize="9" scale="9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76BC5-BD69-47E2-972B-16DFB8DA0421}">
  <sheetPr>
    <pageSetUpPr fitToPage="1"/>
  </sheetPr>
  <dimension ref="A1:G96"/>
  <sheetViews>
    <sheetView topLeftCell="B1" workbookViewId="0">
      <selection activeCell="I14" sqref="I14"/>
    </sheetView>
  </sheetViews>
  <sheetFormatPr defaultRowHeight="12.75" x14ac:dyDescent="0.2"/>
  <cols>
    <col min="1" max="1" width="0" hidden="1" customWidth="1"/>
    <col min="2" max="2" width="84.140625" customWidth="1"/>
    <col min="3" max="3" width="14.5703125" style="10" hidden="1" customWidth="1"/>
    <col min="4" max="4" width="20.28515625" customWidth="1"/>
    <col min="5" max="5" width="3" style="59" customWidth="1"/>
    <col min="6" max="6" width="20.140625" customWidth="1"/>
    <col min="7" max="7" width="14.5703125" customWidth="1"/>
  </cols>
  <sheetData>
    <row r="1" spans="1:7" x14ac:dyDescent="0.2">
      <c r="B1" s="1" t="s">
        <v>0</v>
      </c>
      <c r="C1" s="2"/>
      <c r="D1" t="s">
        <v>53</v>
      </c>
    </row>
    <row r="2" spans="1:7" x14ac:dyDescent="0.2">
      <c r="B2" s="1" t="s">
        <v>134</v>
      </c>
      <c r="C2" s="2"/>
      <c r="D2" s="51" t="s">
        <v>53</v>
      </c>
      <c r="G2" s="61"/>
    </row>
    <row r="3" spans="1:7" x14ac:dyDescent="0.2">
      <c r="B3" s="97" t="str">
        <f>'2'!B3</f>
        <v>ПО СОСТОЯНИЮ НА 30 СЕНТЯБРЯ 2024 г.</v>
      </c>
      <c r="C3" s="2"/>
      <c r="D3" t="s">
        <v>53</v>
      </c>
      <c r="F3" s="51" t="s">
        <v>53</v>
      </c>
    </row>
    <row r="4" spans="1:7" x14ac:dyDescent="0.2">
      <c r="B4" s="6" t="s">
        <v>3</v>
      </c>
      <c r="C4" s="7"/>
      <c r="D4" t="s">
        <v>53</v>
      </c>
      <c r="F4" t="s">
        <v>53</v>
      </c>
      <c r="G4" t="s">
        <v>53</v>
      </c>
    </row>
    <row r="5" spans="1:7" x14ac:dyDescent="0.2">
      <c r="B5" s="62"/>
      <c r="C5" s="63"/>
      <c r="F5" s="10"/>
    </row>
    <row r="6" spans="1:7" ht="24" customHeight="1" x14ac:dyDescent="0.2">
      <c r="B6" s="35"/>
      <c r="C6" s="28" t="s">
        <v>135</v>
      </c>
      <c r="D6" s="98" t="s">
        <v>234</v>
      </c>
      <c r="F6" s="98" t="s">
        <v>235</v>
      </c>
    </row>
    <row r="7" spans="1:7" ht="15.75" x14ac:dyDescent="0.25">
      <c r="B7" s="64" t="s">
        <v>136</v>
      </c>
      <c r="C7" s="65"/>
      <c r="D7" s="66"/>
      <c r="F7" s="66"/>
    </row>
    <row r="8" spans="1:7" x14ac:dyDescent="0.2">
      <c r="A8" t="s">
        <v>137</v>
      </c>
      <c r="B8" s="67" t="s">
        <v>138</v>
      </c>
      <c r="C8" s="28"/>
      <c r="D8" s="9">
        <v>3351193</v>
      </c>
      <c r="E8" s="68"/>
      <c r="F8" s="9">
        <v>2007222</v>
      </c>
      <c r="G8" s="39"/>
    </row>
    <row r="9" spans="1:7" x14ac:dyDescent="0.2">
      <c r="B9" s="69" t="s">
        <v>139</v>
      </c>
      <c r="C9" s="28"/>
      <c r="D9" s="9"/>
      <c r="E9" s="68"/>
      <c r="F9" s="9"/>
      <c r="G9" s="39"/>
    </row>
    <row r="10" spans="1:7" x14ac:dyDescent="0.2">
      <c r="A10" t="s">
        <v>140</v>
      </c>
      <c r="B10" s="70" t="s">
        <v>141</v>
      </c>
      <c r="C10" s="28">
        <v>13</v>
      </c>
      <c r="D10" s="9">
        <v>544681</v>
      </c>
      <c r="E10" s="68"/>
      <c r="F10" s="9">
        <v>789389</v>
      </c>
      <c r="G10" s="39"/>
    </row>
    <row r="11" spans="1:7" x14ac:dyDescent="0.2">
      <c r="A11" t="s">
        <v>142</v>
      </c>
      <c r="B11" s="70" t="s">
        <v>107</v>
      </c>
      <c r="C11" s="28"/>
      <c r="D11" s="9">
        <v>-207028</v>
      </c>
      <c r="E11" s="68"/>
      <c r="F11" s="9">
        <v>-188139</v>
      </c>
    </row>
    <row r="12" spans="1:7" x14ac:dyDescent="0.2">
      <c r="A12" t="s">
        <v>143</v>
      </c>
      <c r="B12" s="70" t="s">
        <v>144</v>
      </c>
      <c r="C12" s="28"/>
      <c r="D12" s="9">
        <v>0</v>
      </c>
      <c r="E12" s="68"/>
      <c r="F12" s="9">
        <v>1372</v>
      </c>
      <c r="G12" s="39"/>
    </row>
    <row r="13" spans="1:7" x14ac:dyDescent="0.2">
      <c r="A13" t="s">
        <v>145</v>
      </c>
      <c r="B13" s="70" t="s">
        <v>146</v>
      </c>
      <c r="C13" s="28">
        <v>9</v>
      </c>
      <c r="D13" s="9">
        <v>0</v>
      </c>
      <c r="E13" s="68"/>
      <c r="F13" s="9">
        <v>28700</v>
      </c>
      <c r="G13" s="39"/>
    </row>
    <row r="14" spans="1:7" x14ac:dyDescent="0.2">
      <c r="A14" t="s">
        <v>147</v>
      </c>
      <c r="B14" s="70" t="s">
        <v>148</v>
      </c>
      <c r="C14" s="28"/>
      <c r="D14" s="9">
        <v>0</v>
      </c>
      <c r="E14" s="68"/>
      <c r="F14" s="9">
        <v>-11597</v>
      </c>
      <c r="G14" s="39"/>
    </row>
    <row r="15" spans="1:7" x14ac:dyDescent="0.2">
      <c r="A15" t="s">
        <v>149</v>
      </c>
      <c r="B15" s="70" t="s">
        <v>150</v>
      </c>
      <c r="C15" s="28"/>
      <c r="D15" s="9">
        <v>-9587</v>
      </c>
      <c r="E15" s="68"/>
      <c r="F15" s="9">
        <v>-10746</v>
      </c>
    </row>
    <row r="16" spans="1:7" x14ac:dyDescent="0.2">
      <c r="A16" t="s">
        <v>151</v>
      </c>
      <c r="B16" s="70" t="s">
        <v>152</v>
      </c>
      <c r="C16" s="28"/>
      <c r="D16" s="9">
        <v>0</v>
      </c>
      <c r="E16" s="68"/>
      <c r="F16" s="9">
        <v>26759</v>
      </c>
    </row>
    <row r="17" spans="1:6" ht="13.5" thickBot="1" x14ac:dyDescent="0.25">
      <c r="A17" t="s">
        <v>153</v>
      </c>
      <c r="B17" s="70" t="s">
        <v>154</v>
      </c>
      <c r="C17" s="28"/>
      <c r="D17" s="9">
        <v>-64904</v>
      </c>
      <c r="E17" s="68"/>
      <c r="F17" s="9">
        <v>25174</v>
      </c>
    </row>
    <row r="18" spans="1:6" ht="13.5" thickBot="1" x14ac:dyDescent="0.25">
      <c r="B18" s="35" t="s">
        <v>155</v>
      </c>
      <c r="C18" s="28"/>
      <c r="D18" s="71">
        <f>SUM(D8:D17)</f>
        <v>3614355</v>
      </c>
      <c r="E18" s="68"/>
      <c r="F18" s="71">
        <f>SUM(F8:F17)</f>
        <v>2668134</v>
      </c>
    </row>
    <row r="19" spans="1:6" x14ac:dyDescent="0.2">
      <c r="B19" s="35"/>
      <c r="C19" s="28"/>
      <c r="D19" s="44"/>
      <c r="E19" s="68"/>
      <c r="F19" s="44"/>
    </row>
    <row r="20" spans="1:6" x14ac:dyDescent="0.2">
      <c r="A20" t="s">
        <v>156</v>
      </c>
      <c r="B20" s="35" t="s">
        <v>157</v>
      </c>
      <c r="C20" s="28">
        <v>15</v>
      </c>
      <c r="D20" s="9">
        <v>-620911</v>
      </c>
      <c r="E20" s="68"/>
      <c r="F20" s="9">
        <v>-219776.4</v>
      </c>
    </row>
    <row r="21" spans="1:6" x14ac:dyDescent="0.2">
      <c r="A21" t="s">
        <v>158</v>
      </c>
      <c r="B21" s="35" t="s">
        <v>159</v>
      </c>
      <c r="C21" s="28">
        <v>16</v>
      </c>
      <c r="D21" s="9">
        <v>-1081308</v>
      </c>
      <c r="E21" s="68"/>
      <c r="F21" s="9">
        <v>36785</v>
      </c>
    </row>
    <row r="22" spans="1:6" x14ac:dyDescent="0.2">
      <c r="A22" t="s">
        <v>160</v>
      </c>
      <c r="B22" s="35" t="s">
        <v>161</v>
      </c>
      <c r="C22" s="28">
        <v>17</v>
      </c>
      <c r="D22" s="9">
        <v>107300</v>
      </c>
      <c r="E22" s="68"/>
      <c r="F22" s="9">
        <v>-205283</v>
      </c>
    </row>
    <row r="23" spans="1:6" x14ac:dyDescent="0.2">
      <c r="A23" t="s">
        <v>162</v>
      </c>
      <c r="B23" s="35" t="s">
        <v>163</v>
      </c>
      <c r="C23" s="28"/>
      <c r="D23" s="9">
        <v>-252703</v>
      </c>
      <c r="E23" s="68"/>
      <c r="F23" s="9">
        <v>293</v>
      </c>
    </row>
    <row r="24" spans="1:6" x14ac:dyDescent="0.2">
      <c r="A24" t="s">
        <v>164</v>
      </c>
      <c r="B24" s="35" t="s">
        <v>165</v>
      </c>
      <c r="C24" s="28"/>
      <c r="D24" s="9">
        <v>65452</v>
      </c>
      <c r="E24" s="68"/>
      <c r="F24" s="9">
        <v>15821</v>
      </c>
    </row>
    <row r="25" spans="1:6" x14ac:dyDescent="0.2">
      <c r="A25" t="s">
        <v>166</v>
      </c>
      <c r="B25" s="35" t="s">
        <v>167</v>
      </c>
      <c r="C25" s="21"/>
      <c r="D25" s="9">
        <v>0</v>
      </c>
      <c r="E25" s="68"/>
      <c r="F25" s="9">
        <v>0</v>
      </c>
    </row>
    <row r="26" spans="1:6" x14ac:dyDescent="0.2">
      <c r="A26" t="s">
        <v>168</v>
      </c>
      <c r="B26" s="35" t="s">
        <v>169</v>
      </c>
      <c r="C26" s="28"/>
      <c r="D26" s="9">
        <v>-93942</v>
      </c>
      <c r="E26" s="68"/>
      <c r="F26" s="9">
        <v>-6335</v>
      </c>
    </row>
    <row r="27" spans="1:6" x14ac:dyDescent="0.2">
      <c r="A27" t="s">
        <v>170</v>
      </c>
      <c r="B27" s="35" t="s">
        <v>171</v>
      </c>
      <c r="C27" s="28"/>
      <c r="D27" s="9">
        <v>-120837</v>
      </c>
      <c r="E27" s="68"/>
      <c r="F27" s="9">
        <v>-51560</v>
      </c>
    </row>
    <row r="28" spans="1:6" x14ac:dyDescent="0.2">
      <c r="B28" s="35" t="s">
        <v>172</v>
      </c>
      <c r="C28" s="28"/>
      <c r="D28" s="9">
        <v>0</v>
      </c>
      <c r="E28" s="9"/>
      <c r="F28" s="9">
        <v>0</v>
      </c>
    </row>
    <row r="29" spans="1:6" ht="13.5" thickBot="1" x14ac:dyDescent="0.25">
      <c r="A29" t="s">
        <v>173</v>
      </c>
      <c r="B29" s="35" t="s">
        <v>174</v>
      </c>
      <c r="C29" s="28"/>
      <c r="D29" s="105">
        <v>-461819</v>
      </c>
      <c r="E29" s="68"/>
      <c r="F29" s="105">
        <v>-280352</v>
      </c>
    </row>
    <row r="30" spans="1:6" x14ac:dyDescent="0.2">
      <c r="B30" s="35"/>
      <c r="C30" s="28"/>
      <c r="D30" s="9"/>
      <c r="E30" s="68"/>
      <c r="F30" s="9"/>
    </row>
    <row r="31" spans="1:6" ht="15.75" customHeight="1" thickBot="1" x14ac:dyDescent="0.25">
      <c r="B31" s="35" t="s">
        <v>175</v>
      </c>
      <c r="C31" s="28"/>
      <c r="D31" s="72">
        <f>SUM(D18:D29)</f>
        <v>1155587</v>
      </c>
      <c r="E31" s="68"/>
      <c r="F31" s="72">
        <f>SUM(F18:F29)</f>
        <v>1957726.6</v>
      </c>
    </row>
    <row r="32" spans="1:6" ht="15.75" customHeight="1" x14ac:dyDescent="0.2">
      <c r="B32" s="103" t="s">
        <v>238</v>
      </c>
      <c r="C32" s="28"/>
      <c r="D32" s="99">
        <v>98594</v>
      </c>
      <c r="E32" s="104"/>
      <c r="F32" s="99">
        <v>188139</v>
      </c>
    </row>
    <row r="33" spans="1:7" x14ac:dyDescent="0.2">
      <c r="A33" t="s">
        <v>176</v>
      </c>
      <c r="B33" s="35" t="s">
        <v>177</v>
      </c>
      <c r="C33" s="28"/>
      <c r="D33" s="9">
        <v>0</v>
      </c>
      <c r="E33" s="68"/>
      <c r="F33" s="9">
        <v>-1372</v>
      </c>
    </row>
    <row r="34" spans="1:7" ht="13.5" thickBot="1" x14ac:dyDescent="0.25">
      <c r="A34" t="s">
        <v>178</v>
      </c>
      <c r="B34" s="35" t="s">
        <v>179</v>
      </c>
      <c r="C34" s="28"/>
      <c r="D34" s="9">
        <v>-335302</v>
      </c>
      <c r="E34" s="68"/>
      <c r="F34" s="9">
        <v>-432934</v>
      </c>
    </row>
    <row r="35" spans="1:7" s="73" customFormat="1" ht="13.5" thickBot="1" x14ac:dyDescent="0.25">
      <c r="B35" s="64" t="s">
        <v>180</v>
      </c>
      <c r="C35" s="74"/>
      <c r="D35" s="75">
        <f>SUM(D31:D34)</f>
        <v>918879</v>
      </c>
      <c r="E35" s="68"/>
      <c r="F35" s="75">
        <f>SUM(F31:F34)</f>
        <v>1711559.6</v>
      </c>
      <c r="G35"/>
    </row>
    <row r="36" spans="1:7" x14ac:dyDescent="0.2">
      <c r="B36" s="64" t="s">
        <v>181</v>
      </c>
      <c r="C36" s="65"/>
      <c r="D36" s="75"/>
      <c r="E36" s="68"/>
      <c r="F36" s="75"/>
    </row>
    <row r="37" spans="1:7" ht="18" customHeight="1" x14ac:dyDescent="0.2">
      <c r="A37" t="s">
        <v>182</v>
      </c>
      <c r="B37" s="35" t="s">
        <v>183</v>
      </c>
      <c r="C37" s="28">
        <v>13</v>
      </c>
      <c r="D37" s="9">
        <v>-652502</v>
      </c>
      <c r="E37" s="68"/>
      <c r="F37" s="9">
        <v>-493168</v>
      </c>
    </row>
    <row r="38" spans="1:7" x14ac:dyDescent="0.2">
      <c r="A38" t="s">
        <v>184</v>
      </c>
      <c r="B38" s="35" t="s">
        <v>185</v>
      </c>
      <c r="C38" s="28"/>
      <c r="D38" s="9">
        <v>10847</v>
      </c>
      <c r="E38" s="68"/>
      <c r="F38" s="9">
        <v>15132</v>
      </c>
    </row>
    <row r="39" spans="1:7" x14ac:dyDescent="0.2">
      <c r="B39" s="35" t="s">
        <v>242</v>
      </c>
      <c r="C39" s="28"/>
      <c r="D39" s="9"/>
      <c r="E39" s="68"/>
      <c r="F39" s="9">
        <v>65402</v>
      </c>
    </row>
    <row r="40" spans="1:7" x14ac:dyDescent="0.2">
      <c r="A40" t="s">
        <v>186</v>
      </c>
      <c r="B40" s="35" t="s">
        <v>187</v>
      </c>
      <c r="C40" s="28"/>
      <c r="D40" s="9">
        <v>0</v>
      </c>
      <c r="E40" s="68"/>
      <c r="F40" s="9">
        <v>0</v>
      </c>
    </row>
    <row r="41" spans="1:7" x14ac:dyDescent="0.2">
      <c r="A41" t="s">
        <v>188</v>
      </c>
      <c r="B41" s="35" t="s">
        <v>189</v>
      </c>
      <c r="C41" s="28"/>
      <c r="D41" s="9">
        <v>0</v>
      </c>
      <c r="E41" s="68"/>
      <c r="F41" s="9">
        <v>0</v>
      </c>
    </row>
    <row r="42" spans="1:7" x14ac:dyDescent="0.2">
      <c r="B42" s="35" t="s">
        <v>190</v>
      </c>
      <c r="C42" s="28"/>
      <c r="D42" s="9">
        <v>0</v>
      </c>
      <c r="E42" s="68"/>
      <c r="F42" s="9">
        <v>0</v>
      </c>
    </row>
    <row r="43" spans="1:7" ht="13.5" thickBot="1" x14ac:dyDescent="0.25">
      <c r="A43" t="s">
        <v>191</v>
      </c>
      <c r="B43" s="35" t="s">
        <v>192</v>
      </c>
      <c r="C43" s="28"/>
      <c r="D43" s="9">
        <v>0</v>
      </c>
      <c r="E43" s="68"/>
      <c r="F43" s="9">
        <v>0</v>
      </c>
    </row>
    <row r="44" spans="1:7" s="73" customFormat="1" ht="13.5" thickBot="1" x14ac:dyDescent="0.25">
      <c r="B44" s="64" t="s">
        <v>193</v>
      </c>
      <c r="C44" s="28"/>
      <c r="D44" s="75">
        <f>SUM(D37:D43)</f>
        <v>-641655</v>
      </c>
      <c r="E44" s="68"/>
      <c r="F44" s="75">
        <f>SUM(F37:F43)</f>
        <v>-412634</v>
      </c>
      <c r="G44"/>
    </row>
    <row r="45" spans="1:7" x14ac:dyDescent="0.2">
      <c r="B45" s="64" t="s">
        <v>194</v>
      </c>
      <c r="C45" s="65"/>
      <c r="D45" s="75"/>
      <c r="E45" s="68"/>
      <c r="F45" s="75"/>
    </row>
    <row r="46" spans="1:7" x14ac:dyDescent="0.2">
      <c r="A46" t="s">
        <v>195</v>
      </c>
      <c r="B46" s="35" t="s">
        <v>196</v>
      </c>
      <c r="C46" s="28">
        <v>21</v>
      </c>
      <c r="D46" s="9">
        <v>0</v>
      </c>
      <c r="E46" s="68"/>
      <c r="F46" s="9">
        <v>-195000</v>
      </c>
    </row>
    <row r="47" spans="1:7" x14ac:dyDescent="0.2">
      <c r="A47" t="s">
        <v>197</v>
      </c>
      <c r="B47" s="35" t="s">
        <v>198</v>
      </c>
      <c r="C47" s="28"/>
      <c r="D47" s="9">
        <v>0</v>
      </c>
      <c r="E47" s="68"/>
      <c r="F47" s="9">
        <v>195000</v>
      </c>
    </row>
    <row r="48" spans="1:7" x14ac:dyDescent="0.2">
      <c r="A48" t="s">
        <v>199</v>
      </c>
      <c r="B48" s="35" t="s">
        <v>200</v>
      </c>
      <c r="C48" s="28"/>
      <c r="D48" s="9">
        <v>-1095286</v>
      </c>
      <c r="E48" s="68"/>
      <c r="F48" s="9">
        <v>-59330</v>
      </c>
    </row>
    <row r="49" spans="1:7" x14ac:dyDescent="0.2">
      <c r="A49" t="s">
        <v>201</v>
      </c>
      <c r="B49" s="35" t="s">
        <v>202</v>
      </c>
      <c r="C49" s="28"/>
      <c r="D49" s="9">
        <v>0</v>
      </c>
      <c r="E49" s="68"/>
      <c r="F49" s="9">
        <v>0</v>
      </c>
    </row>
    <row r="50" spans="1:7" x14ac:dyDescent="0.2">
      <c r="A50" t="s">
        <v>203</v>
      </c>
      <c r="B50" s="35" t="s">
        <v>204</v>
      </c>
      <c r="C50" s="28"/>
      <c r="D50" s="9">
        <v>0</v>
      </c>
      <c r="E50" s="68"/>
      <c r="F50" s="9">
        <v>0</v>
      </c>
    </row>
    <row r="51" spans="1:7" x14ac:dyDescent="0.2">
      <c r="A51" t="s">
        <v>205</v>
      </c>
      <c r="B51" s="35" t="s">
        <v>206</v>
      </c>
      <c r="C51" s="28"/>
      <c r="D51" s="9">
        <v>0</v>
      </c>
      <c r="E51" s="68"/>
      <c r="F51" s="9">
        <v>0</v>
      </c>
    </row>
    <row r="52" spans="1:7" ht="13.5" thickBot="1" x14ac:dyDescent="0.25">
      <c r="A52" t="s">
        <v>207</v>
      </c>
      <c r="B52" s="35" t="s">
        <v>208</v>
      </c>
      <c r="C52" s="28"/>
      <c r="D52" s="9">
        <v>0</v>
      </c>
      <c r="E52" s="68"/>
      <c r="F52" s="9">
        <v>0</v>
      </c>
    </row>
    <row r="53" spans="1:7" s="73" customFormat="1" ht="13.5" thickBot="1" x14ac:dyDescent="0.25">
      <c r="B53" s="64" t="s">
        <v>209</v>
      </c>
      <c r="C53" s="28"/>
      <c r="D53" s="75">
        <f>SUM(D46:D52)</f>
        <v>-1095286</v>
      </c>
      <c r="E53" s="68"/>
      <c r="F53" s="75">
        <f>SUM(F46:F52)</f>
        <v>-59330</v>
      </c>
      <c r="G53"/>
    </row>
    <row r="54" spans="1:7" ht="27.75" customHeight="1" x14ac:dyDescent="0.2">
      <c r="B54" s="76" t="s">
        <v>210</v>
      </c>
      <c r="C54" s="65"/>
      <c r="D54" s="77">
        <f>D35+D44+D53</f>
        <v>-818062</v>
      </c>
      <c r="E54" s="78"/>
      <c r="F54" s="77">
        <v>1239596.6000000001</v>
      </c>
    </row>
    <row r="55" spans="1:7" x14ac:dyDescent="0.2">
      <c r="A55" t="s">
        <v>211</v>
      </c>
      <c r="B55" s="35" t="s">
        <v>212</v>
      </c>
      <c r="C55" s="28">
        <v>19</v>
      </c>
      <c r="D55" s="9">
        <v>3105468</v>
      </c>
      <c r="E55" s="68"/>
      <c r="F55" s="9">
        <v>1869521</v>
      </c>
    </row>
    <row r="56" spans="1:7" x14ac:dyDescent="0.2">
      <c r="B56" s="35" t="s">
        <v>239</v>
      </c>
      <c r="C56" s="28"/>
      <c r="D56" s="9"/>
      <c r="E56" s="68"/>
      <c r="F56" s="9">
        <v>-63</v>
      </c>
    </row>
    <row r="57" spans="1:7" x14ac:dyDescent="0.2">
      <c r="A57" t="s">
        <v>213</v>
      </c>
      <c r="B57" s="35" t="s">
        <v>214</v>
      </c>
      <c r="C57" s="28"/>
      <c r="D57" s="9">
        <v>77205</v>
      </c>
      <c r="E57" s="68"/>
      <c r="F57" s="9">
        <v>-3587</v>
      </c>
    </row>
    <row r="58" spans="1:7" ht="13.5" thickBot="1" x14ac:dyDescent="0.25">
      <c r="A58" t="s">
        <v>215</v>
      </c>
      <c r="B58" s="35" t="s">
        <v>216</v>
      </c>
      <c r="C58" s="28">
        <v>19</v>
      </c>
      <c r="D58" s="79">
        <f>D55+D54+D57</f>
        <v>2364611</v>
      </c>
      <c r="E58" s="68"/>
      <c r="F58" s="79">
        <v>3105467.6</v>
      </c>
    </row>
    <row r="59" spans="1:7" ht="13.5" thickTop="1" x14ac:dyDescent="0.2">
      <c r="B59" s="35"/>
      <c r="C59" s="28"/>
      <c r="D59" s="39"/>
      <c r="F59" s="39"/>
    </row>
    <row r="60" spans="1:7" x14ac:dyDescent="0.2">
      <c r="B60" s="35"/>
      <c r="C60" s="28"/>
      <c r="D60" s="39"/>
      <c r="F60" s="39"/>
    </row>
    <row r="61" spans="1:7" x14ac:dyDescent="0.2">
      <c r="B61" s="35"/>
      <c r="C61" s="28"/>
      <c r="D61" s="39"/>
      <c r="F61" s="39"/>
    </row>
    <row r="62" spans="1:7" x14ac:dyDescent="0.2">
      <c r="B62" s="35"/>
      <c r="C62" s="28"/>
      <c r="D62" s="39"/>
      <c r="F62" s="39"/>
    </row>
    <row r="63" spans="1:7" x14ac:dyDescent="0.2">
      <c r="B63" s="35"/>
      <c r="C63" s="28"/>
      <c r="D63" s="39"/>
      <c r="F63" s="39"/>
    </row>
    <row r="64" spans="1:7" x14ac:dyDescent="0.2">
      <c r="B64" s="35"/>
      <c r="C64" s="28"/>
      <c r="D64" s="39"/>
      <c r="F64" s="39"/>
    </row>
    <row r="65" spans="2:6" x14ac:dyDescent="0.2">
      <c r="B65" s="20"/>
      <c r="C65" s="21"/>
    </row>
    <row r="66" spans="2:6" x14ac:dyDescent="0.2">
      <c r="B66" s="20"/>
      <c r="C66" s="21"/>
      <c r="D66" s="80" t="s">
        <v>53</v>
      </c>
      <c r="F66" s="3"/>
    </row>
    <row r="67" spans="2:6" x14ac:dyDescent="0.2">
      <c r="B67" s="20"/>
      <c r="C67" s="21"/>
      <c r="D67" s="80"/>
      <c r="F67" s="3"/>
    </row>
    <row r="68" spans="2:6" x14ac:dyDescent="0.2">
      <c r="B68" s="20"/>
      <c r="C68" s="21"/>
      <c r="D68" s="24" t="s">
        <v>89</v>
      </c>
      <c r="E68"/>
      <c r="F68" s="24" t="s">
        <v>89</v>
      </c>
    </row>
    <row r="69" spans="2:6" x14ac:dyDescent="0.2">
      <c r="B69" s="20"/>
      <c r="C69" s="21"/>
      <c r="D69" s="24" t="s">
        <v>132</v>
      </c>
      <c r="E69"/>
      <c r="F69" s="24" t="s">
        <v>133</v>
      </c>
    </row>
    <row r="70" spans="2:6" ht="25.5" x14ac:dyDescent="0.2">
      <c r="B70" s="20"/>
      <c r="C70" s="21"/>
      <c r="D70" s="25" t="s">
        <v>90</v>
      </c>
      <c r="E70"/>
      <c r="F70" s="24" t="s">
        <v>91</v>
      </c>
    </row>
    <row r="71" spans="2:6" x14ac:dyDescent="0.2">
      <c r="B71" s="20"/>
      <c r="C71" s="21"/>
      <c r="D71" s="80"/>
      <c r="F71" s="3"/>
    </row>
    <row r="72" spans="2:6" x14ac:dyDescent="0.2">
      <c r="B72" s="20"/>
      <c r="C72" s="21"/>
      <c r="D72" s="80"/>
      <c r="F72" s="3"/>
    </row>
    <row r="73" spans="2:6" x14ac:dyDescent="0.2">
      <c r="B73" s="20"/>
      <c r="C73" s="21"/>
      <c r="D73" s="80"/>
      <c r="F73" s="3"/>
    </row>
    <row r="74" spans="2:6" x14ac:dyDescent="0.2">
      <c r="B74" s="20"/>
      <c r="C74" s="21"/>
      <c r="D74" s="80"/>
      <c r="F74" s="3"/>
    </row>
    <row r="75" spans="2:6" x14ac:dyDescent="0.2">
      <c r="B75" s="20"/>
      <c r="C75" s="21"/>
      <c r="D75" s="80"/>
      <c r="F75" s="3"/>
    </row>
    <row r="76" spans="2:6" x14ac:dyDescent="0.2">
      <c r="B76" s="20"/>
      <c r="C76" s="21"/>
      <c r="D76" s="80"/>
      <c r="F76" s="3"/>
    </row>
    <row r="77" spans="2:6" x14ac:dyDescent="0.2">
      <c r="B77" s="20"/>
      <c r="C77" s="21"/>
      <c r="D77" s="80"/>
      <c r="F77" s="3"/>
    </row>
    <row r="78" spans="2:6" x14ac:dyDescent="0.2">
      <c r="B78" s="20"/>
      <c r="C78" s="21"/>
      <c r="D78" s="80"/>
      <c r="F78" s="3"/>
    </row>
    <row r="79" spans="2:6" x14ac:dyDescent="0.2">
      <c r="B79" s="20"/>
      <c r="C79" s="21"/>
      <c r="D79" s="80"/>
      <c r="F79" s="3"/>
    </row>
    <row r="80" spans="2:6" x14ac:dyDescent="0.2">
      <c r="B80" s="20"/>
      <c r="C80" s="21"/>
      <c r="D80" s="80"/>
      <c r="F80" s="3"/>
    </row>
    <row r="81" spans="2:7" x14ac:dyDescent="0.2">
      <c r="B81" s="20"/>
      <c r="C81" s="20"/>
      <c r="D81" s="20"/>
      <c r="E81" s="20"/>
      <c r="F81" s="20"/>
      <c r="G81" s="20"/>
    </row>
    <row r="82" spans="2:7" x14ac:dyDescent="0.2">
      <c r="B82" s="20"/>
      <c r="C82" s="20"/>
      <c r="D82" s="20"/>
      <c r="E82" s="20"/>
      <c r="F82" s="20"/>
      <c r="G82" s="20"/>
    </row>
    <row r="83" spans="2:7" x14ac:dyDescent="0.2">
      <c r="B83" s="20"/>
      <c r="C83" s="20"/>
      <c r="D83" s="20"/>
      <c r="E83" s="20"/>
      <c r="F83" s="20"/>
      <c r="G83" s="20"/>
    </row>
    <row r="84" spans="2:7" x14ac:dyDescent="0.2">
      <c r="B84" s="20"/>
      <c r="C84" s="20"/>
      <c r="D84" s="20"/>
      <c r="E84" s="20"/>
      <c r="F84" s="20"/>
      <c r="G84" s="20"/>
    </row>
    <row r="85" spans="2:7" x14ac:dyDescent="0.2">
      <c r="B85" s="20"/>
      <c r="C85" s="20"/>
      <c r="D85" s="20"/>
      <c r="E85" s="20"/>
      <c r="F85" s="20"/>
      <c r="G85" s="20"/>
    </row>
    <row r="86" spans="2:7" x14ac:dyDescent="0.2">
      <c r="B86" s="20"/>
      <c r="C86" s="20"/>
      <c r="D86" s="20"/>
      <c r="E86" s="20"/>
      <c r="F86" s="20"/>
      <c r="G86" s="20"/>
    </row>
    <row r="87" spans="2:7" x14ac:dyDescent="0.2">
      <c r="B87" s="20"/>
      <c r="C87" s="20"/>
      <c r="D87" s="20"/>
      <c r="E87" s="20"/>
      <c r="F87" s="20"/>
      <c r="G87" s="20"/>
    </row>
    <row r="88" spans="2:7" x14ac:dyDescent="0.2">
      <c r="B88" s="20"/>
      <c r="C88" s="20"/>
      <c r="D88" s="20"/>
      <c r="E88" s="20"/>
      <c r="F88" s="20"/>
      <c r="G88" s="20"/>
    </row>
    <row r="89" spans="2:7" x14ac:dyDescent="0.2">
      <c r="B89" s="20"/>
      <c r="C89" s="20"/>
      <c r="D89" s="20"/>
      <c r="E89" s="20"/>
      <c r="F89" s="20"/>
      <c r="G89" s="20"/>
    </row>
    <row r="90" spans="2:7" x14ac:dyDescent="0.2">
      <c r="B90" s="20"/>
      <c r="C90" s="20"/>
      <c r="D90" s="20"/>
      <c r="E90" s="20"/>
      <c r="F90" s="20"/>
      <c r="G90" s="20"/>
    </row>
    <row r="91" spans="2:7" x14ac:dyDescent="0.2">
      <c r="B91" s="20"/>
      <c r="C91" s="20"/>
      <c r="D91" s="20"/>
      <c r="E91" s="20"/>
      <c r="F91" s="20"/>
      <c r="G91" s="20"/>
    </row>
    <row r="92" spans="2:7" x14ac:dyDescent="0.2">
      <c r="B92" s="20"/>
      <c r="C92" s="20"/>
      <c r="D92" s="20"/>
      <c r="E92" s="20"/>
      <c r="F92" s="20"/>
      <c r="G92" s="20"/>
    </row>
    <row r="93" spans="2:7" x14ac:dyDescent="0.2">
      <c r="B93" s="20"/>
      <c r="C93" s="20"/>
      <c r="D93" s="20"/>
      <c r="E93" s="20"/>
      <c r="F93" s="20"/>
      <c r="G93" s="20"/>
    </row>
    <row r="94" spans="2:7" x14ac:dyDescent="0.2">
      <c r="B94" s="20"/>
      <c r="C94" s="20"/>
      <c r="D94" s="20"/>
      <c r="E94" s="20"/>
      <c r="F94" s="20"/>
      <c r="G94" s="20"/>
    </row>
    <row r="95" spans="2:7" x14ac:dyDescent="0.2">
      <c r="B95" s="20"/>
      <c r="C95" s="20"/>
      <c r="D95" s="20"/>
      <c r="E95" s="20"/>
      <c r="F95" s="20"/>
      <c r="G95" s="20"/>
    </row>
    <row r="96" spans="2:7" x14ac:dyDescent="0.2">
      <c r="B96" s="20"/>
      <c r="C96" s="20"/>
      <c r="D96" s="20"/>
      <c r="E96" s="20"/>
      <c r="F96" s="20"/>
      <c r="G96" s="20"/>
    </row>
  </sheetData>
  <pageMargins left="0.7" right="0.7" top="0.75" bottom="0.75" header="0.3" footer="0.3"/>
  <pageSetup paperSize="9" scale="7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18457-A916-4860-913D-4BA7FE89F44F}">
  <sheetPr>
    <pageSetUpPr fitToPage="1"/>
  </sheetPr>
  <dimension ref="A1:Q42"/>
  <sheetViews>
    <sheetView tabSelected="1" workbookViewId="0">
      <selection sqref="A1:Q38"/>
    </sheetView>
  </sheetViews>
  <sheetFormatPr defaultRowHeight="12.75" outlineLevelCol="1" x14ac:dyDescent="0.2"/>
  <cols>
    <col min="1" max="1" width="39" customWidth="1"/>
    <col min="2" max="2" width="12.42578125" customWidth="1"/>
    <col min="3" max="3" width="1.28515625" customWidth="1"/>
    <col min="4" max="4" width="14.5703125" customWidth="1"/>
    <col min="5" max="5" width="2.42578125" customWidth="1"/>
    <col min="6" max="6" width="13.85546875" customWidth="1"/>
    <col min="7" max="7" width="1.28515625" customWidth="1"/>
    <col min="8" max="8" width="10.5703125" bestFit="1" customWidth="1"/>
    <col min="9" max="9" width="1.140625" customWidth="1"/>
    <col min="10" max="10" width="12" customWidth="1"/>
    <col min="11" max="11" width="1.140625" customWidth="1"/>
    <col min="12" max="12" width="1.140625" hidden="1" customWidth="1"/>
    <col min="13" max="13" width="13.42578125" customWidth="1"/>
    <col min="14" max="14" width="1.28515625" hidden="1" customWidth="1" outlineLevel="1"/>
    <col min="15" max="15" width="10" hidden="1" customWidth="1" outlineLevel="1"/>
    <col min="16" max="16" width="1.28515625" customWidth="1" collapsed="1"/>
    <col min="17" max="17" width="12" customWidth="1"/>
  </cols>
  <sheetData>
    <row r="1" spans="1:17" x14ac:dyDescent="0.2">
      <c r="A1" s="1" t="s">
        <v>0</v>
      </c>
    </row>
    <row r="2" spans="1:17" x14ac:dyDescent="0.2">
      <c r="A2" s="4" t="s">
        <v>217</v>
      </c>
    </row>
    <row r="3" spans="1:17" x14ac:dyDescent="0.2">
      <c r="A3" s="97" t="str">
        <f>'3'!B3</f>
        <v>ПО СОСТОЯНИЮ НА 30 СЕНТЯБРЯ 2024 г.</v>
      </c>
    </row>
    <row r="4" spans="1:17" x14ac:dyDescent="0.2">
      <c r="A4" s="6" t="s">
        <v>3</v>
      </c>
    </row>
    <row r="5" spans="1:17" x14ac:dyDescent="0.2">
      <c r="A5" s="62"/>
    </row>
    <row r="6" spans="1:17" x14ac:dyDescent="0.2">
      <c r="A6" s="81"/>
      <c r="F6" t="s">
        <v>53</v>
      </c>
    </row>
    <row r="7" spans="1:17" ht="12.75" customHeight="1" x14ac:dyDescent="0.2">
      <c r="A7" s="31"/>
      <c r="P7" s="82"/>
      <c r="Q7" s="83"/>
    </row>
    <row r="8" spans="1:17" ht="76.5" x14ac:dyDescent="0.2">
      <c r="A8" s="31"/>
      <c r="B8" s="83" t="s">
        <v>218</v>
      </c>
      <c r="C8" s="33"/>
      <c r="D8" s="83" t="s">
        <v>219</v>
      </c>
      <c r="E8" s="83"/>
      <c r="F8" s="33" t="s">
        <v>220</v>
      </c>
      <c r="G8" s="33"/>
      <c r="H8" s="33" t="s">
        <v>50</v>
      </c>
      <c r="I8" s="33"/>
      <c r="J8" s="83" t="s">
        <v>221</v>
      </c>
      <c r="K8" s="33"/>
      <c r="L8" s="33"/>
      <c r="M8" s="83" t="s">
        <v>222</v>
      </c>
      <c r="N8" s="33"/>
      <c r="O8" s="33" t="s">
        <v>223</v>
      </c>
      <c r="P8" s="33"/>
      <c r="Q8" s="33" t="s">
        <v>224</v>
      </c>
    </row>
    <row r="9" spans="1:17" x14ac:dyDescent="0.2">
      <c r="A9" s="82" t="s">
        <v>225</v>
      </c>
      <c r="B9" s="13">
        <v>326474</v>
      </c>
      <c r="C9" s="13"/>
      <c r="D9" s="13"/>
      <c r="E9" s="13"/>
      <c r="F9" s="85">
        <v>0</v>
      </c>
      <c r="G9" s="13"/>
      <c r="H9" s="13">
        <v>11269</v>
      </c>
      <c r="I9" s="13"/>
      <c r="J9" s="13">
        <v>8020882</v>
      </c>
      <c r="K9" s="13"/>
      <c r="L9" s="13"/>
      <c r="M9" s="39">
        <v>8358625</v>
      </c>
      <c r="N9" s="13"/>
      <c r="O9" s="85">
        <v>0</v>
      </c>
      <c r="P9" s="13"/>
      <c r="Q9" s="39">
        <v>8358625</v>
      </c>
    </row>
    <row r="10" spans="1:17" x14ac:dyDescent="0.2">
      <c r="A10" s="31"/>
      <c r="B10" s="13"/>
      <c r="C10" s="13"/>
      <c r="D10" s="13"/>
      <c r="E10" s="13"/>
      <c r="F10" s="96"/>
      <c r="G10" s="13"/>
      <c r="H10" s="13"/>
      <c r="I10" s="13"/>
      <c r="J10" s="13" t="s">
        <v>53</v>
      </c>
      <c r="K10" s="13"/>
      <c r="L10" s="13"/>
      <c r="M10" s="13" t="s">
        <v>53</v>
      </c>
      <c r="N10" s="13"/>
      <c r="O10" s="13"/>
      <c r="P10" s="13"/>
      <c r="Q10" s="39"/>
    </row>
    <row r="11" spans="1:17" x14ac:dyDescent="0.2">
      <c r="A11" s="31" t="s">
        <v>226</v>
      </c>
      <c r="B11" s="13"/>
      <c r="C11" s="13"/>
      <c r="D11" s="13"/>
      <c r="E11" s="13"/>
      <c r="F11" s="96"/>
      <c r="G11" s="13"/>
      <c r="H11" s="13"/>
      <c r="I11" s="13"/>
      <c r="J11" s="13">
        <v>1574781.6329999999</v>
      </c>
      <c r="K11" s="13"/>
      <c r="L11" s="13"/>
      <c r="M11" s="39">
        <v>1574781.6329999999</v>
      </c>
      <c r="N11" s="13"/>
      <c r="O11" s="85">
        <v>0</v>
      </c>
      <c r="P11" s="13"/>
      <c r="Q11" s="39">
        <v>1574781.6329999999</v>
      </c>
    </row>
    <row r="12" spans="1:17" s="86" customFormat="1" x14ac:dyDescent="0.2">
      <c r="A12" s="84" t="s">
        <v>227</v>
      </c>
      <c r="B12" s="13"/>
      <c r="C12" s="13"/>
      <c r="D12" s="13">
        <v>0</v>
      </c>
      <c r="E12" s="13"/>
      <c r="F12" s="96"/>
      <c r="G12" s="13"/>
      <c r="H12" s="13"/>
      <c r="I12" s="13"/>
      <c r="J12" s="13"/>
      <c r="K12" s="13"/>
      <c r="L12" s="13"/>
      <c r="M12" s="85"/>
      <c r="N12" s="13"/>
      <c r="O12" s="13"/>
      <c r="P12" s="13"/>
      <c r="Q12" s="85">
        <v>0</v>
      </c>
    </row>
    <row r="13" spans="1:17" x14ac:dyDescent="0.2">
      <c r="A13" s="31" t="s">
        <v>228</v>
      </c>
      <c r="B13" s="13"/>
      <c r="C13" s="13"/>
      <c r="D13" s="13"/>
      <c r="E13" s="13"/>
      <c r="F13" s="9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85">
        <v>0</v>
      </c>
    </row>
    <row r="14" spans="1:17" x14ac:dyDescent="0.2">
      <c r="A14" s="31" t="s">
        <v>229</v>
      </c>
      <c r="B14" s="13"/>
      <c r="C14" s="13"/>
      <c r="D14" s="13">
        <v>0</v>
      </c>
      <c r="E14" s="13"/>
      <c r="F14" s="85">
        <v>0</v>
      </c>
      <c r="G14" s="13"/>
      <c r="H14" s="13"/>
      <c r="I14" s="13"/>
      <c r="J14" s="13"/>
      <c r="K14" s="13"/>
      <c r="L14" s="13"/>
      <c r="M14" s="39"/>
      <c r="N14" s="13"/>
      <c r="O14" s="39"/>
      <c r="P14" s="13"/>
      <c r="Q14" s="39"/>
    </row>
    <row r="15" spans="1:17" x14ac:dyDescent="0.2">
      <c r="A15" s="31" t="s">
        <v>230</v>
      </c>
      <c r="B15" s="13"/>
      <c r="C15" s="13"/>
      <c r="D15" s="13"/>
      <c r="E15" s="13"/>
      <c r="F15" s="85">
        <v>0</v>
      </c>
      <c r="G15" s="13"/>
      <c r="H15" s="13"/>
      <c r="I15" s="13"/>
      <c r="J15" s="13"/>
      <c r="K15" s="13"/>
      <c r="L15" s="13"/>
      <c r="M15" s="39"/>
      <c r="N15" s="13"/>
      <c r="O15" s="39"/>
      <c r="P15" s="13"/>
      <c r="Q15" s="39"/>
    </row>
    <row r="16" spans="1:17" x14ac:dyDescent="0.2">
      <c r="A16" s="35" t="s">
        <v>231</v>
      </c>
      <c r="B16" s="13"/>
      <c r="C16" s="13"/>
      <c r="D16" s="13"/>
      <c r="E16" s="13"/>
      <c r="F16" s="13"/>
      <c r="G16" s="13"/>
      <c r="H16" s="13"/>
      <c r="I16" s="13"/>
      <c r="J16" s="39">
        <v>-1015987</v>
      </c>
      <c r="K16" s="13"/>
      <c r="L16" s="13"/>
      <c r="M16" s="39">
        <v>-1015987</v>
      </c>
      <c r="N16" s="13"/>
      <c r="O16" s="13"/>
      <c r="P16" s="13"/>
      <c r="Q16" s="39">
        <v>-1015987</v>
      </c>
    </row>
    <row r="17" spans="1:17" x14ac:dyDescent="0.2">
      <c r="A17" s="3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3.5" thickBot="1" x14ac:dyDescent="0.25">
      <c r="A18" s="87" t="s">
        <v>232</v>
      </c>
      <c r="B18" s="11">
        <f>SUM(B9,B11:B16)</f>
        <v>326474</v>
      </c>
      <c r="C18" s="11"/>
      <c r="D18" s="11">
        <f>SUM(D9,D11:D16)</f>
        <v>0</v>
      </c>
      <c r="E18" s="11"/>
      <c r="F18" s="102">
        <f>SUM(F9,F11:F16)</f>
        <v>0</v>
      </c>
      <c r="G18" s="11"/>
      <c r="H18" s="11">
        <f>SUM(H9,H11:H16)</f>
        <v>11269</v>
      </c>
      <c r="I18" s="11"/>
      <c r="J18" s="11">
        <f>SUM(J9,J11:J16)</f>
        <v>8579676.6329999994</v>
      </c>
      <c r="K18" s="11"/>
      <c r="L18" s="11"/>
      <c r="M18" s="11">
        <f>SUM(M9,M11:M16)</f>
        <v>8917419.6329999994</v>
      </c>
      <c r="N18" s="11"/>
      <c r="O18" s="102">
        <f>SUM(O9,O11:O16)</f>
        <v>0</v>
      </c>
      <c r="P18" s="11"/>
      <c r="Q18" s="11">
        <f>SUM(Q9,Q11:Q16)</f>
        <v>8917419.6329999994</v>
      </c>
    </row>
    <row r="19" spans="1:17" ht="13.5" thickTop="1" x14ac:dyDescent="0.2">
      <c r="A19" s="31"/>
      <c r="B19" s="13"/>
      <c r="C19" s="13"/>
      <c r="D19" s="13"/>
      <c r="E19" s="13"/>
      <c r="F19" s="13"/>
      <c r="G19" s="13"/>
      <c r="H19" s="13"/>
      <c r="I19" s="13"/>
      <c r="J19" s="13" t="s">
        <v>53</v>
      </c>
      <c r="K19" s="13"/>
      <c r="L19" s="13"/>
      <c r="M19" s="13" t="s">
        <v>53</v>
      </c>
      <c r="N19" s="13"/>
      <c r="O19" s="13"/>
      <c r="P19" s="13"/>
      <c r="Q19" s="13" t="s">
        <v>53</v>
      </c>
    </row>
    <row r="20" spans="1:17" x14ac:dyDescent="0.2">
      <c r="A20" s="31" t="s">
        <v>226</v>
      </c>
      <c r="B20" s="13"/>
      <c r="C20" s="13"/>
      <c r="D20" s="13"/>
      <c r="E20" s="13"/>
      <c r="F20" s="13"/>
      <c r="G20" s="13"/>
      <c r="H20" s="13"/>
      <c r="I20" s="13"/>
      <c r="J20" s="13">
        <v>3351193</v>
      </c>
      <c r="K20" s="13"/>
      <c r="L20" s="13"/>
      <c r="M20" s="39">
        <v>3351193</v>
      </c>
      <c r="N20" s="13"/>
      <c r="O20" s="85">
        <v>0</v>
      </c>
      <c r="P20" s="13"/>
      <c r="Q20" s="13">
        <v>3351193</v>
      </c>
    </row>
    <row r="21" spans="1:17" x14ac:dyDescent="0.2">
      <c r="A21" s="84" t="s">
        <v>227</v>
      </c>
      <c r="B21" s="13"/>
      <c r="C21" s="13"/>
      <c r="D21" s="13">
        <v>0</v>
      </c>
      <c r="E21" s="13"/>
      <c r="F21" s="13"/>
      <c r="G21" s="13"/>
      <c r="H21" s="13"/>
      <c r="I21" s="13"/>
      <c r="J21" s="13"/>
      <c r="K21" s="13"/>
      <c r="L21" s="13"/>
      <c r="M21" s="85">
        <v>0</v>
      </c>
      <c r="N21" s="13"/>
      <c r="O21" s="13"/>
      <c r="P21" s="13"/>
      <c r="Q21" s="13">
        <v>0</v>
      </c>
    </row>
    <row r="22" spans="1:17" x14ac:dyDescent="0.2">
      <c r="A22" s="31" t="s">
        <v>228</v>
      </c>
      <c r="B22" s="13"/>
      <c r="C22" s="13"/>
      <c r="D22" s="13"/>
      <c r="E22" s="13"/>
      <c r="F22" s="13"/>
      <c r="G22" s="13"/>
      <c r="H22" s="89"/>
      <c r="I22" s="13"/>
      <c r="J22" s="85">
        <v>0</v>
      </c>
      <c r="K22" s="96"/>
      <c r="L22" s="13"/>
      <c r="M22" s="85">
        <v>0</v>
      </c>
      <c r="N22" s="13"/>
      <c r="O22" s="13"/>
      <c r="P22" s="13"/>
      <c r="Q22" s="85">
        <v>0</v>
      </c>
    </row>
    <row r="23" spans="1:17" x14ac:dyDescent="0.2">
      <c r="A23" s="31" t="s">
        <v>229</v>
      </c>
      <c r="B23" s="13"/>
      <c r="C23" s="13"/>
      <c r="D23" s="13">
        <v>0</v>
      </c>
      <c r="E23" s="13"/>
      <c r="F23" s="85">
        <v>0</v>
      </c>
      <c r="G23" s="13"/>
      <c r="H23" s="13">
        <v>0</v>
      </c>
      <c r="I23" s="13"/>
      <c r="J23" s="13"/>
      <c r="K23" s="13"/>
      <c r="L23" s="13"/>
      <c r="M23" s="85">
        <v>0</v>
      </c>
      <c r="N23" s="13"/>
      <c r="O23" s="85">
        <v>0</v>
      </c>
      <c r="P23" s="13"/>
      <c r="Q23" s="85">
        <v>0</v>
      </c>
    </row>
    <row r="24" spans="1:17" x14ac:dyDescent="0.2">
      <c r="A24" s="35" t="s">
        <v>231</v>
      </c>
      <c r="B24" s="13"/>
      <c r="C24" s="13"/>
      <c r="D24" s="13"/>
      <c r="E24" s="13"/>
      <c r="F24" s="13"/>
      <c r="G24" s="13"/>
      <c r="H24" s="13"/>
      <c r="I24" s="13"/>
      <c r="J24" s="39">
        <v>-1095285.99</v>
      </c>
      <c r="K24" s="39"/>
      <c r="L24" s="39"/>
      <c r="M24" s="39">
        <v>-1095285.99</v>
      </c>
      <c r="N24" s="13"/>
      <c r="O24" s="13"/>
      <c r="P24" s="13"/>
      <c r="Q24" s="39">
        <v>-1095285.99</v>
      </c>
    </row>
    <row r="25" spans="1:17" x14ac:dyDescent="0.2">
      <c r="A25" s="82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1:17" ht="13.5" thickBot="1" x14ac:dyDescent="0.25">
      <c r="A26" s="100" t="s">
        <v>240</v>
      </c>
      <c r="B26" s="88">
        <f>SUM(B20:B24)+B18</f>
        <v>326474</v>
      </c>
      <c r="C26" s="11"/>
      <c r="D26" s="11">
        <f>SUM(D24:D25)+D18</f>
        <v>0</v>
      </c>
      <c r="E26" s="11"/>
      <c r="F26" s="102">
        <f>SUM(F20:F24)+F18</f>
        <v>0</v>
      </c>
      <c r="G26" s="11"/>
      <c r="H26" s="88">
        <f>SUM(H20:H24)+H18</f>
        <v>11269</v>
      </c>
      <c r="I26" s="11"/>
      <c r="J26" s="88">
        <f>SUM(J20:J24)+J18</f>
        <v>10835583.642999999</v>
      </c>
      <c r="K26" s="11"/>
      <c r="L26" s="11"/>
      <c r="M26" s="88">
        <f>SUM(M20:M24)+M18</f>
        <v>11173326.642999999</v>
      </c>
      <c r="N26" s="11"/>
      <c r="O26" s="102">
        <f>SUM(O20:O24)+O18</f>
        <v>0</v>
      </c>
      <c r="P26" s="11"/>
      <c r="Q26" s="88">
        <f>SUM(Q20:Q24)+Q18</f>
        <v>11173326.642999999</v>
      </c>
    </row>
    <row r="27" spans="1:17" s="92" customFormat="1" ht="12" thickTop="1" x14ac:dyDescent="0.2">
      <c r="A27" s="90"/>
      <c r="B27" s="91"/>
      <c r="C27" s="91"/>
      <c r="D27" s="91"/>
      <c r="E27" s="91"/>
      <c r="F27" s="91" t="s">
        <v>53</v>
      </c>
      <c r="G27" s="91"/>
      <c r="H27" s="91"/>
      <c r="I27" s="91"/>
      <c r="J27" s="91" t="s">
        <v>53</v>
      </c>
      <c r="K27" s="91"/>
      <c r="L27" s="91"/>
      <c r="M27" s="91"/>
      <c r="N27" s="91"/>
      <c r="O27" s="91"/>
      <c r="P27" s="91"/>
      <c r="Q27" s="91"/>
    </row>
    <row r="28" spans="1:17" s="92" customFormat="1" ht="11.25" x14ac:dyDescent="0.2">
      <c r="A28" s="90"/>
      <c r="B28" s="91"/>
      <c r="C28" s="91"/>
      <c r="D28" s="91"/>
      <c r="E28" s="91"/>
      <c r="F28" s="91"/>
      <c r="G28" s="91"/>
      <c r="H28" s="91"/>
      <c r="I28" s="91"/>
      <c r="J28" s="91" t="s">
        <v>53</v>
      </c>
      <c r="K28" s="91"/>
      <c r="L28" s="91"/>
      <c r="M28" s="91"/>
      <c r="N28" s="91"/>
      <c r="O28" s="91" t="s">
        <v>53</v>
      </c>
      <c r="P28" s="91"/>
      <c r="Q28" s="91"/>
    </row>
    <row r="29" spans="1:17" s="92" customFormat="1" ht="11.25" x14ac:dyDescent="0.2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 t="s">
        <v>53</v>
      </c>
      <c r="P29" s="91"/>
      <c r="Q29" s="91"/>
    </row>
    <row r="30" spans="1:17" s="92" customFormat="1" ht="11.25" x14ac:dyDescent="0.2">
      <c r="A30" s="90"/>
      <c r="J30" s="92" t="s">
        <v>53</v>
      </c>
      <c r="M30" s="92" t="s">
        <v>53</v>
      </c>
    </row>
    <row r="31" spans="1:17" s="92" customFormat="1" ht="11.25" x14ac:dyDescent="0.2">
      <c r="A31" s="90"/>
      <c r="M31" s="92" t="s">
        <v>53</v>
      </c>
    </row>
    <row r="32" spans="1:17" s="92" customFormat="1" ht="11.25" x14ac:dyDescent="0.2">
      <c r="A32" s="90"/>
    </row>
    <row r="33" spans="1:13" s="92" customFormat="1" ht="11.25" x14ac:dyDescent="0.2">
      <c r="A33" s="90"/>
    </row>
    <row r="34" spans="1:13" x14ac:dyDescent="0.2">
      <c r="B34" s="93" t="s">
        <v>89</v>
      </c>
      <c r="C34" s="92"/>
      <c r="D34" s="94"/>
      <c r="E34" s="92"/>
      <c r="F34" s="20"/>
      <c r="G34" s="20"/>
      <c r="K34" s="92"/>
      <c r="L34" s="94"/>
      <c r="M34" s="60"/>
    </row>
    <row r="35" spans="1:13" x14ac:dyDescent="0.2">
      <c r="C35" s="92"/>
      <c r="D35" s="101" t="str">
        <f>'2'!D46</f>
        <v>Пак Л. В.</v>
      </c>
      <c r="E35" s="92"/>
      <c r="K35" s="92"/>
      <c r="L35" s="24" t="str">
        <f>'1'!F68</f>
        <v>Хан О. В.</v>
      </c>
      <c r="M35" s="24" t="s">
        <v>133</v>
      </c>
    </row>
    <row r="36" spans="1:13" x14ac:dyDescent="0.2">
      <c r="C36" s="92"/>
      <c r="D36" s="24" t="s">
        <v>90</v>
      </c>
      <c r="E36" s="92"/>
      <c r="K36" s="92"/>
      <c r="L36" s="24" t="s">
        <v>91</v>
      </c>
      <c r="M36" s="24" t="s">
        <v>91</v>
      </c>
    </row>
    <row r="37" spans="1:13" x14ac:dyDescent="0.2">
      <c r="C37" s="92"/>
      <c r="E37" s="92"/>
      <c r="K37" s="92"/>
    </row>
    <row r="38" spans="1:13" x14ac:dyDescent="0.2">
      <c r="C38" s="92"/>
      <c r="E38" s="92"/>
      <c r="K38" s="92"/>
    </row>
    <row r="39" spans="1:13" x14ac:dyDescent="0.2">
      <c r="E39" s="92"/>
      <c r="K39" s="92"/>
    </row>
    <row r="40" spans="1:13" x14ac:dyDescent="0.2">
      <c r="E40" s="92"/>
      <c r="J40" t="s">
        <v>53</v>
      </c>
      <c r="K40" s="92"/>
    </row>
    <row r="41" spans="1:13" x14ac:dyDescent="0.2">
      <c r="J41" s="51" t="s">
        <v>53</v>
      </c>
      <c r="K41" s="92"/>
    </row>
    <row r="42" spans="1:13" x14ac:dyDescent="0.2">
      <c r="K42" s="92"/>
    </row>
  </sheetData>
  <pageMargins left="0.25" right="0.25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Bukesheva Mukaram</dc:creator>
  <cp:lastModifiedBy>Kotova Regina</cp:lastModifiedBy>
  <cp:lastPrinted>2024-10-31T10:39:27Z</cp:lastPrinted>
  <dcterms:created xsi:type="dcterms:W3CDTF">2024-05-04T07:07:05Z</dcterms:created>
  <dcterms:modified xsi:type="dcterms:W3CDTF">2024-10-31T10:44:37Z</dcterms:modified>
</cp:coreProperties>
</file>