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backupFile="1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S:\FinDep\Планово экономический отдел\Report - Отчеты на биржу\2020\189\3 кв\"/>
    </mc:Choice>
  </mc:AlternateContent>
  <xr:revisionPtr revIDLastSave="0" documentId="13_ncr:1_{DAE347B1-C635-46BF-A21D-5B539590CC8D}" xr6:coauthVersionLast="45" xr6:coauthVersionMax="45" xr10:uidLastSave="{00000000-0000-0000-0000-000000000000}"/>
  <bookViews>
    <workbookView xWindow="-120" yWindow="-120" windowWidth="29040" windowHeight="15840" tabRatio="912" firstSheet="3" activeTab="6" xr2:uid="{00000000-000D-0000-FFFF-FFFF00000000}"/>
  </bookViews>
  <sheets>
    <sheet name="Лист1" sheetId="47" state="hidden" r:id="rId1"/>
    <sheet name="ТМЗ" sheetId="39" state="hidden" r:id="rId2"/>
    <sheet name="Капитал" sheetId="29" state="hidden" r:id="rId3"/>
    <sheet name="ЛИСТ 1" sheetId="66" r:id="rId4"/>
    <sheet name="ЛИСТ 2" sheetId="67" r:id="rId5"/>
    <sheet name="ЛИСТ 3" sheetId="69" r:id="rId6"/>
    <sheet name="ЛИСТ 4" sheetId="70" r:id="rId7"/>
  </sheets>
  <definedNames>
    <definedName name="_xlnm.Print_Area" localSheetId="2">Капитал!$B$15:$M$42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69" l="1"/>
  <c r="D6" i="69"/>
  <c r="H17" i="29" l="1"/>
  <c r="H19" i="29" s="1"/>
  <c r="G17" i="29"/>
  <c r="G19" i="29" s="1"/>
  <c r="L27" i="39"/>
  <c r="H23" i="29"/>
  <c r="H25" i="29" s="1"/>
  <c r="I23" i="29"/>
  <c r="G23" i="29"/>
  <c r="G25" i="29" s="1"/>
  <c r="G32" i="47"/>
  <c r="I8" i="39"/>
  <c r="G37" i="39"/>
  <c r="H37" i="39"/>
  <c r="H24" i="39"/>
  <c r="I24" i="39" s="1"/>
  <c r="J24" i="39" s="1"/>
  <c r="H13" i="39" s="1"/>
  <c r="F33" i="39"/>
  <c r="G34" i="39"/>
  <c r="H34" i="39"/>
  <c r="G33" i="39"/>
  <c r="H33" i="39" s="1"/>
  <c r="H25" i="39"/>
  <c r="I25" i="39" s="1"/>
  <c r="G8" i="39"/>
  <c r="F13" i="39" s="1"/>
  <c r="H8" i="39"/>
  <c r="F14" i="39" s="1"/>
  <c r="G27" i="39"/>
  <c r="G36" i="39" s="1"/>
  <c r="F27" i="39"/>
  <c r="F36" i="39" s="1"/>
  <c r="F38" i="39" s="1"/>
  <c r="F37" i="39"/>
  <c r="F34" i="39"/>
  <c r="F7" i="29"/>
  <c r="L17" i="29"/>
  <c r="L19" i="29" s="1"/>
  <c r="J17" i="29"/>
  <c r="J19" i="29" s="1"/>
  <c r="I17" i="29"/>
  <c r="I19" i="29" s="1"/>
  <c r="K17" i="29"/>
  <c r="K19" i="29" s="1"/>
  <c r="M17" i="29"/>
  <c r="M19" i="29" l="1"/>
  <c r="H36" i="39"/>
  <c r="G38" i="39"/>
  <c r="H38" i="39" s="1"/>
  <c r="I27" i="39"/>
  <c r="J25" i="39"/>
  <c r="H14" i="39" s="1"/>
  <c r="H15" i="39" s="1"/>
  <c r="H17" i="39" s="1"/>
  <c r="F15" i="39"/>
  <c r="K24" i="39"/>
  <c r="H27" i="39"/>
  <c r="G29" i="29"/>
  <c r="H29" i="29"/>
  <c r="J27" i="39" l="1"/>
  <c r="K25" i="39"/>
  <c r="K27" i="39" s="1"/>
  <c r="L24" i="29" l="1"/>
  <c r="L22" i="29" l="1"/>
  <c r="L23" i="29" s="1"/>
  <c r="L25" i="29" s="1"/>
  <c r="L29" i="29" s="1"/>
  <c r="J22" i="29" l="1"/>
  <c r="J23" i="29" l="1"/>
  <c r="J25" i="29" s="1"/>
  <c r="J29" i="29" s="1"/>
  <c r="K22" i="29"/>
  <c r="K23" i="29" l="1"/>
  <c r="M22" i="29"/>
  <c r="M23" i="29" s="1"/>
  <c r="N42" i="29" l="1"/>
  <c r="O42" i="29" s="1"/>
  <c r="I24" i="29"/>
  <c r="I25" i="29" l="1"/>
  <c r="I29" i="29" s="1"/>
  <c r="K24" i="29"/>
  <c r="N29" i="29"/>
  <c r="K25" i="29" l="1"/>
  <c r="K29" i="29" s="1"/>
  <c r="M24" i="29"/>
  <c r="M25" i="29" s="1"/>
  <c r="M29" i="29" s="1"/>
  <c r="O29" i="29" s="1"/>
</calcChain>
</file>

<file path=xl/sharedStrings.xml><?xml version="1.0" encoding="utf-8"?>
<sst xmlns="http://schemas.openxmlformats.org/spreadsheetml/2006/main" count="600" uniqueCount="379">
  <si>
    <t>Сомон-пейдж</t>
  </si>
  <si>
    <t>Выпущенный капитал</t>
  </si>
  <si>
    <t>Выкупленные собственные долевые инструменты</t>
  </si>
  <si>
    <t>Резервы</t>
  </si>
  <si>
    <t>Итого капитал</t>
  </si>
  <si>
    <t xml:space="preserve">Гл. бухгалтер </t>
  </si>
  <si>
    <t xml:space="preserve">Карибаев М.Ж. </t>
  </si>
  <si>
    <t>ОТЧЕТ ОБ ИЗМЕНЕНИЯХ В СОБСТВЕННОМ КАПИТАЛЕ</t>
  </si>
  <si>
    <t>(Форма 4)</t>
  </si>
  <si>
    <t>Капитал материнской организации</t>
  </si>
  <si>
    <t>Резервный капитал</t>
  </si>
  <si>
    <t>Нераспределенная прибыль</t>
  </si>
  <si>
    <t>Всего</t>
  </si>
  <si>
    <t>Изменения в учетной политике</t>
  </si>
  <si>
    <t>Пересчитанное сальдо (стр. 010 +/- стр. 020)</t>
  </si>
  <si>
    <t>Прибыль / убыток от переоценки активов</t>
  </si>
  <si>
    <t>Хеджирование денежных потоков</t>
  </si>
  <si>
    <t>Курсовые разницы от зарубежной деятельности</t>
  </si>
  <si>
    <t>Прибыль / убыток, признанная / ый непосредственно в самом капитале (стр. 031 +/- стр. 032 +/- стр. 033)</t>
  </si>
  <si>
    <t>Прибыль / убыток за период</t>
  </si>
  <si>
    <t>Всего прибыль / убыток за период (стр. 040 +/- стр. 050)</t>
  </si>
  <si>
    <t>Дивиденды</t>
  </si>
  <si>
    <t>Эмиссия акций</t>
  </si>
  <si>
    <t>Пересчитанное сальдо (стр. 110 +/- стр. 120)</t>
  </si>
  <si>
    <t>131</t>
  </si>
  <si>
    <t>132</t>
  </si>
  <si>
    <t>133</t>
  </si>
  <si>
    <t>(фамилия, имя, отчество)</t>
  </si>
  <si>
    <t>Прибыль / убыток, признанная / ый непосредственно в самом капитале (стр. 131 +/- стр. 132 +/- стр. 133)</t>
  </si>
  <si>
    <t>Всего прибыль / убыток за период (стр. 140 +/- стр. 150)</t>
  </si>
  <si>
    <t>190</t>
  </si>
  <si>
    <t>Утвержден приказом Министра финансов Республики Казахстан</t>
  </si>
  <si>
    <t>от 22 декабря 2005 года № 427</t>
  </si>
  <si>
    <t xml:space="preserve">Наименование организации </t>
  </si>
  <si>
    <t>AO Астел</t>
  </si>
  <si>
    <t>Вид деятельности организации</t>
  </si>
  <si>
    <t>Электросвязь</t>
  </si>
  <si>
    <t>Оганизационно-правовая форма</t>
  </si>
  <si>
    <t>Акционерное общество</t>
  </si>
  <si>
    <t>Юридический адрес организации</t>
  </si>
  <si>
    <t>тенге</t>
  </si>
  <si>
    <t>Код стр.</t>
  </si>
  <si>
    <t>010</t>
  </si>
  <si>
    <t>020</t>
  </si>
  <si>
    <t>030</t>
  </si>
  <si>
    <t>Доходы от финансирования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</si>
  <si>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</si>
  <si>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</si>
  <si>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</si>
  <si>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</si>
  <si>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</si>
  <si>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</si>
  <si>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</si>
  <si>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</si>
  <si>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</si>
  <si>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</si>
  <si>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</si>
  <si>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</si>
  <si>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Доля меньшинства</t>
  </si>
  <si>
    <t>160</t>
  </si>
  <si>
    <t>170</t>
  </si>
  <si>
    <t>180</t>
  </si>
  <si>
    <t>/</t>
  </si>
  <si>
    <t>подпись</t>
  </si>
  <si>
    <t>Пак Л. В.</t>
  </si>
  <si>
    <t>Место печати</t>
  </si>
  <si>
    <t xml:space="preserve">Финансовый директор </t>
  </si>
  <si>
    <t xml:space="preserve"> </t>
  </si>
  <si>
    <t>Денежные средства и их эквиваленты</t>
  </si>
  <si>
    <t>Основные средства</t>
  </si>
  <si>
    <t>Нематериальные активы</t>
  </si>
  <si>
    <t>Прочие долгосрочные активы</t>
  </si>
  <si>
    <t>200</t>
  </si>
  <si>
    <t>031</t>
  </si>
  <si>
    <t>032</t>
  </si>
  <si>
    <t>033</t>
  </si>
  <si>
    <t>Долгосрочная кредиторская задолженность</t>
  </si>
  <si>
    <t>Отложенные налоговые обязательства</t>
  </si>
  <si>
    <t>Прочие долгосрочные обязательства</t>
  </si>
  <si>
    <t xml:space="preserve">Республика Казахстан, г.Алматы, ул.Маметовой, 67                                                                                                                                                                                                      </t>
  </si>
  <si>
    <t>на 01/04/08</t>
  </si>
  <si>
    <t>Инвестиции в дочерние компании</t>
  </si>
  <si>
    <t>ИТОГО КАПИТАЛ</t>
  </si>
  <si>
    <t>№</t>
  </si>
  <si>
    <t>Счет дохода</t>
  </si>
  <si>
    <t>Наименование покупателя</t>
  </si>
  <si>
    <t>Наименование ТМЦ</t>
  </si>
  <si>
    <t>№ контракта (договора)</t>
  </si>
  <si>
    <t>Дата документа</t>
  </si>
  <si>
    <t>Сумма дохода</t>
  </si>
  <si>
    <t>Себестоимость</t>
  </si>
  <si>
    <t>Маржинальный доход</t>
  </si>
  <si>
    <t xml:space="preserve"> Рентабельность %</t>
  </si>
  <si>
    <t>2007г.</t>
  </si>
  <si>
    <t>ООО "СОМОН ПЕЙДЖ"</t>
  </si>
  <si>
    <t>Кабель FTP-5cat</t>
  </si>
  <si>
    <t>E295/2006</t>
  </si>
  <si>
    <t xml:space="preserve">               49.14</t>
  </si>
  <si>
    <t>Коннектор 6р 4с</t>
  </si>
  <si>
    <t xml:space="preserve">               27.75</t>
  </si>
  <si>
    <t>Конектор RG-45</t>
  </si>
  <si>
    <t>Кабель-канал</t>
  </si>
  <si>
    <t xml:space="preserve">               81.22</t>
  </si>
  <si>
    <t>Розетка 2-х портовая RJ45</t>
  </si>
  <si>
    <t xml:space="preserve">              -32.45</t>
  </si>
  <si>
    <t xml:space="preserve">Товары, реализованные в СОМОН-ПЕЙДЖ </t>
  </si>
  <si>
    <t xml:space="preserve">проводки эллиминирующие </t>
  </si>
  <si>
    <t xml:space="preserve">Астел </t>
  </si>
  <si>
    <t xml:space="preserve">Уменьшение дохода от реализации ТМЦ </t>
  </si>
  <si>
    <t xml:space="preserve">Уменьшение себестоимости по ТМЦ </t>
  </si>
  <si>
    <t xml:space="preserve">Доход текущего года уменьшить </t>
  </si>
  <si>
    <t xml:space="preserve">Уменьшение Запасов (ТМЦ) </t>
  </si>
  <si>
    <t>2006г.</t>
  </si>
  <si>
    <t xml:space="preserve">Доход от реализации карточек </t>
  </si>
  <si>
    <t xml:space="preserve">Себестоимость реализованных карточек </t>
  </si>
  <si>
    <t xml:space="preserve">Торговая наценка </t>
  </si>
  <si>
    <t xml:space="preserve">Корректировки NS </t>
  </si>
  <si>
    <t xml:space="preserve">Уменьшение доходов </t>
  </si>
  <si>
    <t xml:space="preserve">Уменьшение себестоимости </t>
  </si>
  <si>
    <t xml:space="preserve">Корректировки Астел </t>
  </si>
  <si>
    <t xml:space="preserve">Уменьшение стоимости запасов (ТМЗ) </t>
  </si>
  <si>
    <t xml:space="preserve">Уменьшение нерапределенного дохода </t>
  </si>
  <si>
    <t>Товары, реализованные в Net Style</t>
  </si>
  <si>
    <t>не было реализации карточек</t>
  </si>
  <si>
    <t>остаток без изменений</t>
  </si>
  <si>
    <t>(в отчете о дох и расх)</t>
  </si>
  <si>
    <t>в балансе</t>
  </si>
  <si>
    <t xml:space="preserve">Авансы выданные </t>
  </si>
  <si>
    <t>Курсовые разницы</t>
  </si>
  <si>
    <t>Торговая дебиторская задолженность</t>
  </si>
  <si>
    <t>на 01/07/08</t>
  </si>
  <si>
    <t>на 01/10/08</t>
  </si>
  <si>
    <t xml:space="preserve">Остаток ТМЗ на складе Астел </t>
  </si>
  <si>
    <t>2006 год</t>
  </si>
  <si>
    <t>2007 год</t>
  </si>
  <si>
    <t>2008 год</t>
  </si>
  <si>
    <t>В валюте :KZT, курс:    1.0000
Курс документа:   1.0000</t>
  </si>
  <si>
    <t xml:space="preserve">
</t>
  </si>
  <si>
    <t>Д</t>
  </si>
  <si>
    <t>Сальдо на 1 января 2009 года</t>
  </si>
  <si>
    <t>(в тысячах тенге)</t>
  </si>
  <si>
    <t>АКТИВЫ</t>
  </si>
  <si>
    <t>ДОЛГОСРОЧНЫЕ АКТИВЫ:</t>
  </si>
  <si>
    <t xml:space="preserve">ТЕКУЩИЕ АКТИВЫ: </t>
  </si>
  <si>
    <t>Товарно-материальные запасы</t>
  </si>
  <si>
    <t>Прочие текущие активы</t>
  </si>
  <si>
    <t>ИТОГО АКТИВЫ</t>
  </si>
  <si>
    <t>Прочие резервы</t>
  </si>
  <si>
    <t>ДОЛГОСРОЧНЫЕ ОБЯЗАТЕЛЬСТВА:</t>
  </si>
  <si>
    <t>Долгосрочные займы</t>
  </si>
  <si>
    <t>ТЕКУЩИЕ ОБЯЗАТЕЛЬСТВА:</t>
  </si>
  <si>
    <t xml:space="preserve">Торговая кредиторская задолженность </t>
  </si>
  <si>
    <t>Краткосрочные займы и текущая часть долгосрочных займов</t>
  </si>
  <si>
    <t xml:space="preserve">Налоги к уплате </t>
  </si>
  <si>
    <t xml:space="preserve">Прочая кредиторская задолженность и начисленные обязательства  </t>
  </si>
  <si>
    <t>___________________</t>
  </si>
  <si>
    <t>Пак Л.В.</t>
  </si>
  <si>
    <t>Главный бухгалтер</t>
  </si>
  <si>
    <t>ВЫРУЧКА</t>
  </si>
  <si>
    <t>СЕБЕСТОИМОСТЬ РЕАЛИЗАЦИИ</t>
  </si>
  <si>
    <t>ВАЛОВАЯ ПРИБЫЛЬ</t>
  </si>
  <si>
    <t>Расходы по реализации</t>
  </si>
  <si>
    <t>Общие и административные расходы</t>
  </si>
  <si>
    <t>Расходы по финансированию</t>
  </si>
  <si>
    <t xml:space="preserve">(Убыток)/доход от курсовой разницы  </t>
  </si>
  <si>
    <t>Прочие доходы/(расходы)</t>
  </si>
  <si>
    <t xml:space="preserve">ПРИБЫЛЬ ДО РАСХОДОВ ПО ПОДОХОДНОМУ НАЛОГУ  </t>
  </si>
  <si>
    <t>Расходы по подоходному налогу</t>
  </si>
  <si>
    <t>Акционерам материнской компании</t>
  </si>
  <si>
    <t>ОПЕРАЦИОННАЯ ДЕЯТЕЛЬНОСТЬ:</t>
  </si>
  <si>
    <t>Корректировки на:</t>
  </si>
  <si>
    <t>Износ и амортизацию</t>
  </si>
  <si>
    <t xml:space="preserve">Расходы по финансированию </t>
  </si>
  <si>
    <t>Резерв по сомнительной задолженности</t>
  </si>
  <si>
    <t xml:space="preserve">Доход от курсовой разницы </t>
  </si>
  <si>
    <t>Движение денежных средств от операционной деятельности до изменений в оборотном капитале</t>
  </si>
  <si>
    <t>Уменьшение/(увеличение) товарно-материальных запасов</t>
  </si>
  <si>
    <t>Уменьшение/(увеличение) торговой дебиторской задолженности</t>
  </si>
  <si>
    <t xml:space="preserve">Уменьшение/(увеличение) авансов выданных </t>
  </si>
  <si>
    <t>Уменьшение/(увеличение) предоплаты по налогам</t>
  </si>
  <si>
    <t>Уменьшение/(увеличение) прочих текущих активов</t>
  </si>
  <si>
    <t>Увеличение /(уменьшение) торговой кредиторской задолженности</t>
  </si>
  <si>
    <t>Увеличение /(уменьшение) налогов к уплате</t>
  </si>
  <si>
    <t xml:space="preserve">Увеличение /(уменьшение) прочей кредиторской задолженности и начисленных обязательств </t>
  </si>
  <si>
    <t>Денежные средства от операционной деятельности</t>
  </si>
  <si>
    <t xml:space="preserve">      Проценты выплаченные</t>
  </si>
  <si>
    <t xml:space="preserve">      Уплаченный подоходный налог</t>
  </si>
  <si>
    <t>Чистые денежные средства, полученные от операционной деятельности</t>
  </si>
  <si>
    <t>ИНВЕСТИЦИОННАЯ ДЕЯТЕЛЬНОСТЬ:</t>
  </si>
  <si>
    <t>Чистые денежные средства, использованные в инвестиционной деятельности</t>
  </si>
  <si>
    <t>ФИНАНСОВАЯ ДЕЯТЕЛЬНОСТЬ:</t>
  </si>
  <si>
    <t>Погашение заемных средств</t>
  </si>
  <si>
    <t>Заемные средства полученные</t>
  </si>
  <si>
    <t>Чистые денежные средства, полученные от финансовой деятельности</t>
  </si>
  <si>
    <t>ЧИСТОЕ УВЕЛИЧЕНИЕ ДЕНЕЖНЫХ СРЕДСТВ И ИХ ЭКВИВАЛЕНТОВ</t>
  </si>
  <si>
    <t>ДЕНЕЖНЫЕ СРЕДСТВА И ИХ ЭКВИВАЛЕНТЫ, начало года</t>
  </si>
  <si>
    <t>ДЕНЕЖНЫЕ СРЕДСТВА И ИХ ЭКВИВАЛЕНТЫ, конец года</t>
  </si>
  <si>
    <t>Акционерный капитал</t>
  </si>
  <si>
    <t>Резерв курсовых разниц</t>
  </si>
  <si>
    <t xml:space="preserve">Собственный капитал, относящийся к акционерам материнской компании </t>
  </si>
  <si>
    <t>Чистая прибыль</t>
  </si>
  <si>
    <t>Возврат поставщику AST-0000001
Возврат: поступление материалов</t>
  </si>
  <si>
    <t>Возврат ТМЗ поставщику: NET STYLE                 
NET STYLE
P02013/2004 от 01.04.04 г. (интернет)
Интернет-карты 30 Unit
Главный склад Алматы</t>
  </si>
  <si>
    <t>Кол-во</t>
  </si>
  <si>
    <t>2.000</t>
  </si>
  <si>
    <t>Возврат поставщику AST-0000002
Возврат: поступление материалов</t>
  </si>
  <si>
    <t>10.000</t>
  </si>
  <si>
    <t>Возврат поставщику AST-0000003
Возврат: поступление материалов</t>
  </si>
  <si>
    <t>3.000</t>
  </si>
  <si>
    <t>Возврат поставщику AST-0000004
Возврат: поступление материалов</t>
  </si>
  <si>
    <t>Возврат ТМЗ поставщику: NET STYLE                 
NET STYLE
P02013/2004 от 01.04.04 г. (интернет)
Интернет-карты 10 Unit
Главный склад Алматы</t>
  </si>
  <si>
    <t>Возврат ТМЗ поставщику: NET STYLE                 
NET STYLE
P02013/2004 от 01.04.04 г. (интернет)
Интернет-карты 10 Unit 12.05
Главный склад Алматы</t>
  </si>
  <si>
    <t>Возврат ТМЗ поставщику: NET STYLE                 
NET STYLE
P02013/2004 от 01.04.04 г. (интернет)
Интернет-карты 5 U
Главный склад Алматы</t>
  </si>
  <si>
    <t>19.000</t>
  </si>
  <si>
    <t>Возврат поставщику AST-0000005
Возврат: поступление материалов</t>
  </si>
  <si>
    <t>Возврат ТМЗ поставщику: NET STYLE                 
NET STYLE
P02013/2004 от 01.04.04 г. (интернет)
Интернет карты 5 Unit
Главный склад Алматы</t>
  </si>
  <si>
    <t>9.000</t>
  </si>
  <si>
    <t>всего возврат товара</t>
  </si>
  <si>
    <t>Приобретение основных средств и нематериальных активов</t>
  </si>
  <si>
    <t>Поступление от выбытия основных средств и  нематериальных активов</t>
  </si>
  <si>
    <t>Выплата дивидендов</t>
  </si>
  <si>
    <t xml:space="preserve">Сальдо на 31 декабря 2009 года </t>
  </si>
  <si>
    <t>Сальдо на 1 января 2010 года</t>
  </si>
  <si>
    <t>АО «ASTEL» И ЕГО ДОЧЕРНИЕ КОМПАНИИ</t>
  </si>
  <si>
    <t>КОНСОЛИДИРОВАННЫЙ ОТЧЕТ О ФИНАНСОВОМ ПОЛОЖЕНИИ</t>
  </si>
  <si>
    <t>КОНСОЛИДИРОВАННЫЙ ОТЧЕТ О СОВОКУПНОМ ДОХОДЕ</t>
  </si>
  <si>
    <t>ПРИБЫЛЬ ЗА ГОД</t>
  </si>
  <si>
    <t>Курсовая разница от пересчета зарубежного подразделения</t>
  </si>
  <si>
    <t>ПРОЧИЙ СОВОКУПНЫЙ ДОХОД ЗА ГОД</t>
  </si>
  <si>
    <t>ВСЕГО СОВОКУПНЫЙ ДОХОД ЗА ГОД</t>
  </si>
  <si>
    <t>Прибыль относящаяся к:</t>
  </si>
  <si>
    <t>Доле меньшинства</t>
  </si>
  <si>
    <t xml:space="preserve">ПРИБЫЛЬ НА ПРОСТУЮ АКЦИЮ в расчете базовой и разводненной, в тенге </t>
  </si>
  <si>
    <t>Прочий совокупный доход</t>
  </si>
  <si>
    <t>КОНСОЛИДИРОВАННЫЙ ОТЧЕТ ОБ ИЗМЕНЕНИЯХ В СОБСТВЕННОМ КАПИТАЛЕ</t>
  </si>
  <si>
    <t>КОНСОЛИДИРОВАННЫЙ ОТЧЕТ О ДВИЖЕНИИ ДЕНЕЖНЫХ СРЕДСТВ</t>
  </si>
  <si>
    <t>Примечания</t>
  </si>
  <si>
    <t xml:space="preserve">Сальдо на 30 сентября 2010 года </t>
  </si>
  <si>
    <t xml:space="preserve">Доля меньшинства </t>
  </si>
  <si>
    <t xml:space="preserve">Резерв курсовых разниц </t>
  </si>
  <si>
    <t>Краткосрочные инвестиции</t>
  </si>
  <si>
    <t>Приобретение финансовых активов</t>
  </si>
  <si>
    <t>Реализация финансовых активов</t>
  </si>
  <si>
    <t>Авансы выданные</t>
  </si>
  <si>
    <t>Влияние изменений курса иностранной валюты на остатки денежных средств в иностранной валюте</t>
  </si>
  <si>
    <t>Выдача займа связанным сторонам</t>
  </si>
  <si>
    <t>Распределение акционерам</t>
  </si>
  <si>
    <t>Балансовая стоимость 1 простой акции (тенге)</t>
  </si>
  <si>
    <t>Балансовая стоимость 1 привилегированной акции (тенге)</t>
  </si>
  <si>
    <t>Доход от выбытия основных средств и нематериальных активов</t>
  </si>
  <si>
    <t>a128</t>
  </si>
  <si>
    <t>a124</t>
  </si>
  <si>
    <t>a122</t>
  </si>
  <si>
    <t>a121</t>
  </si>
  <si>
    <t>a125</t>
  </si>
  <si>
    <t>a126</t>
  </si>
  <si>
    <t>a127</t>
  </si>
  <si>
    <t>a123</t>
  </si>
  <si>
    <t>a114</t>
  </si>
  <si>
    <t>a111</t>
  </si>
  <si>
    <t>a112</t>
  </si>
  <si>
    <t>a113</t>
  </si>
  <si>
    <t>b131</t>
  </si>
  <si>
    <t>b134</t>
  </si>
  <si>
    <t>b133</t>
  </si>
  <si>
    <t>b135</t>
  </si>
  <si>
    <t>b132</t>
  </si>
  <si>
    <t>b123</t>
  </si>
  <si>
    <t>b111</t>
  </si>
  <si>
    <t>b118</t>
  </si>
  <si>
    <t>b114</t>
  </si>
  <si>
    <t>b115</t>
  </si>
  <si>
    <t>b117</t>
  </si>
  <si>
    <t>d111</t>
  </si>
  <si>
    <t>d112</t>
  </si>
  <si>
    <t>d117</t>
  </si>
  <si>
    <t>d119</t>
  </si>
  <si>
    <t>d114</t>
  </si>
  <si>
    <t>d115</t>
  </si>
  <si>
    <t>d116</t>
  </si>
  <si>
    <t>d118</t>
  </si>
  <si>
    <t>d13</t>
  </si>
  <si>
    <t>b112</t>
  </si>
  <si>
    <t>-</t>
  </si>
  <si>
    <t>e111</t>
  </si>
  <si>
    <t>e112</t>
  </si>
  <si>
    <t>e113</t>
  </si>
  <si>
    <t>e114</t>
  </si>
  <si>
    <t>e115</t>
  </si>
  <si>
    <t>e117</t>
  </si>
  <si>
    <t>e118</t>
  </si>
  <si>
    <t>e119</t>
  </si>
  <si>
    <t>e121</t>
  </si>
  <si>
    <t>e122</t>
  </si>
  <si>
    <t>e123</t>
  </si>
  <si>
    <t>e124</t>
  </si>
  <si>
    <t>e125</t>
  </si>
  <si>
    <t>e126</t>
  </si>
  <si>
    <t>e127</t>
  </si>
  <si>
    <t>e128</t>
  </si>
  <si>
    <t>e129</t>
  </si>
  <si>
    <t>e131</t>
  </si>
  <si>
    <t>e132</t>
  </si>
  <si>
    <t>e211</t>
  </si>
  <si>
    <t>e212</t>
  </si>
  <si>
    <t>e213</t>
  </si>
  <si>
    <t>e215</t>
  </si>
  <si>
    <t>Поступление от продажи дочерней компании</t>
  </si>
  <si>
    <t>e216</t>
  </si>
  <si>
    <t>e311</t>
  </si>
  <si>
    <t>e312</t>
  </si>
  <si>
    <t>e313</t>
  </si>
  <si>
    <t xml:space="preserve">Прочие поступления </t>
  </si>
  <si>
    <t>e315</t>
  </si>
  <si>
    <t>Прочие выплаты</t>
  </si>
  <si>
    <t>e316</t>
  </si>
  <si>
    <t>e317</t>
  </si>
  <si>
    <t>e5</t>
  </si>
  <si>
    <t>a11</t>
  </si>
  <si>
    <t>a12</t>
  </si>
  <si>
    <t>a1</t>
  </si>
  <si>
    <t>b121</t>
  </si>
  <si>
    <t>b122</t>
  </si>
  <si>
    <t>b116</t>
  </si>
  <si>
    <t>b11</t>
  </si>
  <si>
    <t>b1</t>
  </si>
  <si>
    <t>c11</t>
  </si>
  <si>
    <t>c12</t>
  </si>
  <si>
    <t>d113</t>
  </si>
  <si>
    <t>d12</t>
  </si>
  <si>
    <t>d14</t>
  </si>
  <si>
    <t>d15</t>
  </si>
  <si>
    <t>d16</t>
  </si>
  <si>
    <t>d17</t>
  </si>
  <si>
    <t>d18</t>
  </si>
  <si>
    <t>d19</t>
  </si>
  <si>
    <t>d2</t>
  </si>
  <si>
    <t>d21</t>
  </si>
  <si>
    <t>Убыток от продажи дочерней компании</t>
  </si>
  <si>
    <t>e6</t>
  </si>
  <si>
    <t>Всего собственный капитал</t>
  </si>
  <si>
    <t>e7</t>
  </si>
  <si>
    <t>Карибаев М.Ж.</t>
  </si>
  <si>
    <t>Финансовый директор</t>
  </si>
  <si>
    <t>Выпуск привелегированных акций</t>
  </si>
  <si>
    <t>Начисление резерва по налогам</t>
  </si>
  <si>
    <t>Востановление резерва по неликвидным и устаревшим товарно материальным запасам</t>
  </si>
  <si>
    <t>Увеличение /(уменьшение) КПН к уплате</t>
  </si>
  <si>
    <t>Итого долгосрочные активы</t>
  </si>
  <si>
    <t>Предоплата по налогу на прибыль</t>
  </si>
  <si>
    <t>Предоплата по прочим налогам</t>
  </si>
  <si>
    <t>Итого текущие активы</t>
  </si>
  <si>
    <t>КАПИТАЛ И ОБЯЗАТЕЛЬСТВА</t>
  </si>
  <si>
    <t>КАПИТАЛ:</t>
  </si>
  <si>
    <t>Капитал акционеров материнской компании</t>
  </si>
  <si>
    <t>Неконтролирующие доли</t>
  </si>
  <si>
    <t>Налог на прибыль к уплате</t>
  </si>
  <si>
    <t>Итого текущие обязательства</t>
  </si>
  <si>
    <t>ИТОГО КАПИТАЛ И ОБЯЗАТЕЛЬСТВА</t>
  </si>
  <si>
    <t>Прибыль до налогообложения</t>
  </si>
  <si>
    <t>e135</t>
  </si>
  <si>
    <t>e116</t>
  </si>
  <si>
    <t>(Восстановление)/начисление резерва по сомнительной задолженности</t>
  </si>
  <si>
    <t>a115</t>
  </si>
  <si>
    <t>b124</t>
  </si>
  <si>
    <t>Уменьшение/(увеличение) прочей долгосрочной дебиторской задолженности</t>
  </si>
  <si>
    <t>e138</t>
  </si>
  <si>
    <t>2019 год</t>
  </si>
  <si>
    <t>Чистый эффект от операций с акционерами</t>
  </si>
  <si>
    <t xml:space="preserve">Акционерный капитал </t>
  </si>
  <si>
    <t>2020 год</t>
  </si>
  <si>
    <t>Сальдо на 1 января 2019 г.</t>
  </si>
  <si>
    <t xml:space="preserve">Сальдо на 31 декабря 2019 г. </t>
  </si>
  <si>
    <t xml:space="preserve"> Нераспределенная прибыль  </t>
  </si>
  <si>
    <t>ПО СОСТОЯНИЮ НА 30 ИЮНЯ 2020 г.</t>
  </si>
  <si>
    <t>ПО СОСТОЯНИЮ НА 30 СЕНТЯБРЯ 2020 г.</t>
  </si>
  <si>
    <t>9 месяцев 2020 г.</t>
  </si>
  <si>
    <t>9 месяцев 2019 г.</t>
  </si>
  <si>
    <t xml:space="preserve">Сальдо на 30 сентября 2020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</si>
</sst>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_р_._-;\-* #,##0.00_р_._-;_-* &quot;-&quot;??_р_._-;_-@_-"/>
    <numFmt numFmtId="165" formatCode="_-* #,##0_р_._-;\-* #,##0_р_._-;_-* &quot;-&quot;??_р_._-;_-@_-"/>
    <numFmt numFmtId="166" formatCode="#,##0_ ;\-#,##0\ "/>
    <numFmt numFmtId="167" formatCode="#,##0_);\(#,##0\)"/>
    <numFmt numFmtId="168" formatCode="_ * #,##0.00_ ;_ * \-#,##0.00_ ;_ * &quot;-&quot;??_ ;_ @_ "/>
    <numFmt numFmtId="169" formatCode="_(* #,##0_);_(* \(#,##0\);_(* &quot;-&quot;_);_(@_)"/>
    <numFmt numFmtId="170" formatCode="_(* #,##0_);_(* \(#,##0\);_(* &quot;-&quot;??_);_(@_)"/>
    <numFmt numFmtId="171" formatCode="_ * #,##0_ ;_ * \-#,##0_ ;_ * &quot;-&quot;_ ;_ @_ "/>
    <numFmt numFmtId="172" formatCode="_(* #,##0.00_);_(* \(#,##0.00\);_(* &quot;-&quot;??_);_(@_)"/>
  </numFmts>
  <fonts count="3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sz val="10"/>
      <name val="Arial"/>
      <family val="2"/>
    </font>
    <font>
      <b/>
      <sz val="8"/>
      <name val="Arial Cyr"/>
      <charset val="204"/>
    </font>
    <font>
      <sz val="10"/>
      <name val="Helv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10"/>
      <color indexed="53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indexed="53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indexed="10"/>
      <name val="Arial"/>
      <family val="2"/>
      <charset val="204"/>
    </font>
    <font>
      <sz val="10"/>
      <color indexed="10"/>
      <name val="Arial Cyr"/>
      <charset val="204"/>
    </font>
    <font>
      <b/>
      <sz val="8"/>
      <color indexed="10"/>
      <name val="Arial Cyr"/>
      <charset val="204"/>
    </font>
    <font>
      <sz val="8"/>
      <color indexed="10"/>
      <name val="Arial Cyr"/>
      <charset val="204"/>
    </font>
    <font>
      <b/>
      <sz val="12"/>
      <name val="Arial Cyr"/>
      <charset val="204"/>
    </font>
    <font>
      <b/>
      <u/>
      <sz val="8"/>
      <name val="Arial Cyr"/>
      <charset val="204"/>
    </font>
    <font>
      <i/>
      <sz val="10"/>
      <color indexed="10"/>
      <name val="Arial Cyr"/>
      <charset val="204"/>
    </font>
    <font>
      <sz val="9"/>
      <color indexed="12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 CYR"/>
    </font>
    <font>
      <b/>
      <i/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FF0000"/>
      <name val="Arial Cyr"/>
      <charset val="204"/>
    </font>
    <font>
      <sz val="10"/>
      <color rgb="FF0000CC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1" fillId="0" borderId="0"/>
    <xf numFmtId="0" fontId="2" fillId="0" borderId="0">
      <alignment horizontal="left"/>
    </xf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7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2" fontId="37" fillId="0" borderId="0" applyFont="0" applyFill="0" applyBorder="0" applyAlignment="0" applyProtection="0"/>
    <xf numFmtId="0" fontId="1" fillId="0" borderId="0"/>
    <xf numFmtId="0" fontId="7" fillId="0" borderId="0"/>
    <xf numFmtId="0" fontId="38" fillId="0" borderId="0"/>
  </cellStyleXfs>
  <cellXfs count="181">
    <xf numFmtId="0" fontId="0" fillId="0" borderId="0" xfId="0"/>
    <xf numFmtId="0" fontId="6" fillId="0" borderId="0" xfId="0" applyFont="1"/>
    <xf numFmtId="164" fontId="6" fillId="0" borderId="0" xfId="5" applyFont="1"/>
    <xf numFmtId="0" fontId="11" fillId="0" borderId="0" xfId="3" applyFont="1"/>
    <xf numFmtId="165" fontId="11" fillId="0" borderId="0" xfId="5" applyNumberFormat="1" applyFont="1"/>
    <xf numFmtId="0" fontId="13" fillId="0" borderId="0" xfId="3" applyFont="1"/>
    <xf numFmtId="165" fontId="13" fillId="0" borderId="0" xfId="5" applyNumberFormat="1" applyFont="1"/>
    <xf numFmtId="165" fontId="11" fillId="0" borderId="0" xfId="5" applyNumberFormat="1" applyFont="1" applyAlignment="1">
      <alignment horizontal="right" vertical="center"/>
    </xf>
    <xf numFmtId="0" fontId="14" fillId="0" borderId="0" xfId="3" applyFont="1" applyAlignment="1">
      <alignment horizontal="center" vertical="center"/>
    </xf>
    <xf numFmtId="165" fontId="14" fillId="0" borderId="0" xfId="5" applyNumberFormat="1" applyFont="1" applyAlignment="1">
      <alignment horizontal="center" vertical="center"/>
    </xf>
    <xf numFmtId="0" fontId="17" fillId="0" borderId="0" xfId="3" applyFont="1"/>
    <xf numFmtId="165" fontId="18" fillId="0" borderId="0" xfId="5" applyNumberFormat="1" applyFont="1" applyAlignment="1">
      <alignment horizontal="centerContinuous"/>
    </xf>
    <xf numFmtId="165" fontId="17" fillId="0" borderId="0" xfId="5" applyNumberFormat="1" applyFont="1"/>
    <xf numFmtId="165" fontId="18" fillId="0" borderId="0" xfId="5" applyNumberFormat="1" applyFont="1" applyAlignment="1">
      <alignment horizontal="center" vertical="center"/>
    </xf>
    <xf numFmtId="0" fontId="17" fillId="0" borderId="0" xfId="3" applyFont="1" applyAlignment="1">
      <alignment horizontal="left" vertical="center"/>
    </xf>
    <xf numFmtId="0" fontId="18" fillId="0" borderId="6" xfId="3" applyFont="1" applyBorder="1" applyAlignment="1">
      <alignment horizontal="center" vertical="center" wrapText="1"/>
    </xf>
    <xf numFmtId="165" fontId="18" fillId="0" borderId="2" xfId="5" applyNumberFormat="1" applyFont="1" applyBorder="1" applyAlignment="1">
      <alignment horizontal="center" vertical="center" wrapText="1"/>
    </xf>
    <xf numFmtId="0" fontId="17" fillId="0" borderId="2" xfId="3" applyFont="1" applyBorder="1" applyAlignment="1">
      <alignment horizontal="center" vertical="center"/>
    </xf>
    <xf numFmtId="0" fontId="17" fillId="0" borderId="3" xfId="3" applyFont="1" applyBorder="1" applyAlignment="1">
      <alignment horizontal="center" vertical="center"/>
    </xf>
    <xf numFmtId="0" fontId="18" fillId="0" borderId="0" xfId="3" applyFont="1" applyAlignment="1"/>
    <xf numFmtId="0" fontId="18" fillId="0" borderId="0" xfId="3" applyFont="1" applyAlignment="1">
      <alignment vertical="center"/>
    </xf>
    <xf numFmtId="0" fontId="18" fillId="0" borderId="0" xfId="3" applyFont="1"/>
    <xf numFmtId="165" fontId="18" fillId="0" borderId="0" xfId="5" applyNumberFormat="1" applyFont="1"/>
    <xf numFmtId="0" fontId="19" fillId="0" borderId="3" xfId="3" applyFont="1" applyBorder="1" applyAlignment="1">
      <alignment horizontal="center" vertical="center"/>
    </xf>
    <xf numFmtId="165" fontId="20" fillId="0" borderId="0" xfId="3" applyNumberFormat="1" applyFont="1"/>
    <xf numFmtId="0" fontId="20" fillId="0" borderId="0" xfId="3" applyFont="1"/>
    <xf numFmtId="0" fontId="19" fillId="0" borderId="2" xfId="3" applyFont="1" applyBorder="1" applyAlignment="1">
      <alignment horizontal="center" vertical="center"/>
    </xf>
    <xf numFmtId="165" fontId="21" fillId="0" borderId="0" xfId="5" applyNumberFormat="1" applyFont="1" applyAlignment="1">
      <alignment horizontal="right"/>
    </xf>
    <xf numFmtId="0" fontId="6" fillId="0" borderId="0" xfId="4" applyFont="1"/>
    <xf numFmtId="0" fontId="6" fillId="0" borderId="0" xfId="4" applyFont="1" applyAlignment="1">
      <alignment horizontal="center"/>
    </xf>
    <xf numFmtId="164" fontId="6" fillId="0" borderId="0" xfId="4" applyNumberFormat="1" applyFont="1"/>
    <xf numFmtId="0" fontId="8" fillId="2" borderId="2" xfId="4" applyFont="1" applyFill="1" applyBorder="1" applyAlignment="1">
      <alignment wrapText="1"/>
    </xf>
    <xf numFmtId="0" fontId="8" fillId="2" borderId="2" xfId="4" applyFont="1" applyFill="1" applyBorder="1" applyAlignment="1">
      <alignment horizontal="center" wrapText="1"/>
    </xf>
    <xf numFmtId="0" fontId="6" fillId="0" borderId="0" xfId="4" applyFont="1" applyAlignment="1">
      <alignment wrapText="1"/>
    </xf>
    <xf numFmtId="0" fontId="6" fillId="0" borderId="2" xfId="4" applyFont="1" applyBorder="1"/>
    <xf numFmtId="0" fontId="6" fillId="0" borderId="2" xfId="4" applyFont="1" applyBorder="1" applyAlignment="1">
      <alignment horizontal="center"/>
    </xf>
    <xf numFmtId="14" fontId="6" fillId="0" borderId="2" xfId="4" applyNumberFormat="1" applyFont="1" applyBorder="1" applyAlignment="1">
      <alignment horizontal="center"/>
    </xf>
    <xf numFmtId="164" fontId="6" fillId="0" borderId="2" xfId="5" applyFont="1" applyBorder="1"/>
    <xf numFmtId="0" fontId="8" fillId="2" borderId="2" xfId="4" applyFont="1" applyFill="1" applyBorder="1"/>
    <xf numFmtId="0" fontId="8" fillId="2" borderId="2" xfId="4" applyFont="1" applyFill="1" applyBorder="1" applyAlignment="1">
      <alignment horizontal="center"/>
    </xf>
    <xf numFmtId="164" fontId="8" fillId="2" borderId="2" xfId="5" applyFont="1" applyFill="1" applyBorder="1"/>
    <xf numFmtId="164" fontId="24" fillId="2" borderId="2" xfId="5" applyFont="1" applyFill="1" applyBorder="1"/>
    <xf numFmtId="0" fontId="24" fillId="2" borderId="2" xfId="4" applyFont="1" applyFill="1" applyBorder="1"/>
    <xf numFmtId="0" fontId="26" fillId="0" borderId="0" xfId="4" applyFont="1" applyAlignment="1">
      <alignment horizontal="left"/>
    </xf>
    <xf numFmtId="0" fontId="8" fillId="0" borderId="0" xfId="4" applyFont="1"/>
    <xf numFmtId="0" fontId="25" fillId="2" borderId="0" xfId="4" applyFont="1" applyFill="1"/>
    <xf numFmtId="164" fontId="6" fillId="0" borderId="0" xfId="4" applyNumberFormat="1" applyFont="1" applyAlignment="1">
      <alignment horizontal="center"/>
    </xf>
    <xf numFmtId="165" fontId="6" fillId="0" borderId="0" xfId="4" applyNumberFormat="1" applyFont="1"/>
    <xf numFmtId="164" fontId="6" fillId="4" borderId="0" xfId="4" applyNumberFormat="1" applyFont="1" applyFill="1" applyAlignment="1">
      <alignment horizontal="center"/>
    </xf>
    <xf numFmtId="0" fontId="27" fillId="0" borderId="0" xfId="4" applyFont="1" applyAlignment="1">
      <alignment horizontal="center"/>
    </xf>
    <xf numFmtId="164" fontId="6" fillId="4" borderId="0" xfId="5" applyFont="1" applyFill="1"/>
    <xf numFmtId="165" fontId="6" fillId="0" borderId="0" xfId="4" applyNumberFormat="1" applyFont="1" applyFill="1"/>
    <xf numFmtId="0" fontId="28" fillId="0" borderId="0" xfId="0" applyFont="1"/>
    <xf numFmtId="165" fontId="6" fillId="0" borderId="2" xfId="5" applyNumberFormat="1" applyFont="1" applyBorder="1"/>
    <xf numFmtId="165" fontId="6" fillId="0" borderId="2" xfId="5" applyNumberFormat="1" applyFont="1" applyFill="1" applyBorder="1"/>
    <xf numFmtId="0" fontId="8" fillId="0" borderId="2" xfId="4" applyFont="1" applyBorder="1"/>
    <xf numFmtId="165" fontId="8" fillId="0" borderId="2" xfId="4" applyNumberFormat="1" applyFont="1" applyBorder="1"/>
    <xf numFmtId="0" fontId="6" fillId="2" borderId="2" xfId="4" applyFont="1" applyFill="1" applyBorder="1"/>
    <xf numFmtId="165" fontId="8" fillId="2" borderId="2" xfId="5" applyNumberFormat="1" applyFont="1" applyFill="1" applyBorder="1"/>
    <xf numFmtId="164" fontId="0" fillId="0" borderId="0" xfId="0" applyNumberFormat="1"/>
    <xf numFmtId="165" fontId="25" fillId="0" borderId="0" xfId="4" applyNumberFormat="1" applyFont="1"/>
    <xf numFmtId="165" fontId="17" fillId="0" borderId="0" xfId="5" applyNumberFormat="1" applyFont="1" applyBorder="1"/>
    <xf numFmtId="165" fontId="17" fillId="0" borderId="0" xfId="5" applyNumberFormat="1" applyFont="1" applyBorder="1" applyAlignment="1">
      <alignment horizontal="center" vertical="top"/>
    </xf>
    <xf numFmtId="0" fontId="30" fillId="0" borderId="0" xfId="3" applyFont="1"/>
    <xf numFmtId="165" fontId="30" fillId="0" borderId="0" xfId="3" applyNumberFormat="1" applyFont="1"/>
    <xf numFmtId="165" fontId="12" fillId="0" borderId="0" xfId="5" applyNumberFormat="1" applyFont="1"/>
    <xf numFmtId="165" fontId="16" fillId="0" borderId="0" xfId="5" applyNumberFormat="1" applyFont="1" applyAlignment="1">
      <alignment horizontal="center" vertical="center"/>
    </xf>
    <xf numFmtId="165" fontId="20" fillId="0" borderId="0" xfId="5" applyNumberFormat="1" applyFont="1"/>
    <xf numFmtId="165" fontId="30" fillId="0" borderId="0" xfId="5" applyNumberFormat="1" applyFont="1"/>
    <xf numFmtId="0" fontId="8" fillId="0" borderId="0" xfId="4" applyFont="1" applyAlignment="1">
      <alignment horizontal="center"/>
    </xf>
    <xf numFmtId="166" fontId="19" fillId="0" borderId="2" xfId="5" applyNumberFormat="1" applyFont="1" applyBorder="1" applyAlignment="1">
      <alignment horizontal="right"/>
    </xf>
    <xf numFmtId="166" fontId="22" fillId="0" borderId="2" xfId="5" applyNumberFormat="1" applyFont="1" applyBorder="1" applyAlignment="1">
      <alignment horizontal="right" vertical="center"/>
    </xf>
    <xf numFmtId="166" fontId="17" fillId="0" borderId="2" xfId="5" applyNumberFormat="1" applyFont="1" applyBorder="1" applyAlignment="1">
      <alignment horizontal="right"/>
    </xf>
    <xf numFmtId="166" fontId="3" fillId="0" borderId="2" xfId="5" applyNumberFormat="1" applyFont="1" applyBorder="1" applyAlignment="1">
      <alignment horizontal="right" vertical="center"/>
    </xf>
    <xf numFmtId="14" fontId="6" fillId="0" borderId="0" xfId="0" applyNumberFormat="1" applyFont="1"/>
    <xf numFmtId="0" fontId="6" fillId="0" borderId="0" xfId="0" applyFont="1" applyAlignment="1">
      <alignment wrapText="1"/>
    </xf>
    <xf numFmtId="4" fontId="6" fillId="0" borderId="0" xfId="0" applyNumberFormat="1" applyFont="1"/>
    <xf numFmtId="0" fontId="5" fillId="0" borderId="0" xfId="0" applyFont="1"/>
    <xf numFmtId="0" fontId="4" fillId="0" borderId="0" xfId="0" applyFont="1"/>
    <xf numFmtId="0" fontId="31" fillId="0" borderId="0" xfId="0" applyFont="1"/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33" fillId="0" borderId="0" xfId="0" applyFont="1"/>
    <xf numFmtId="0" fontId="31" fillId="0" borderId="0" xfId="0" applyFont="1" applyAlignment="1">
      <alignment wrapText="1"/>
    </xf>
    <xf numFmtId="0" fontId="32" fillId="0" borderId="0" xfId="0" applyFont="1" applyAlignment="1">
      <alignment wrapText="1"/>
    </xf>
    <xf numFmtId="0" fontId="11" fillId="0" borderId="0" xfId="0" applyFont="1" applyAlignment="1">
      <alignment horizontal="left" wrapText="1" indent="2"/>
    </xf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3"/>
    </xf>
    <xf numFmtId="0" fontId="10" fillId="2" borderId="0" xfId="0" applyFont="1" applyFill="1"/>
    <xf numFmtId="4" fontId="10" fillId="2" borderId="0" xfId="0" applyNumberFormat="1" applyFont="1" applyFill="1"/>
    <xf numFmtId="165" fontId="0" fillId="0" borderId="0" xfId="5" applyNumberFormat="1" applyFont="1"/>
    <xf numFmtId="165" fontId="31" fillId="0" borderId="0" xfId="5" applyNumberFormat="1" applyFont="1"/>
    <xf numFmtId="167" fontId="11" fillId="0" borderId="0" xfId="0" applyNumberFormat="1" applyFont="1" applyBorder="1" applyAlignment="1">
      <alignment horizontal="right" wrapText="1"/>
    </xf>
    <xf numFmtId="0" fontId="23" fillId="0" borderId="0" xfId="0" applyFont="1"/>
    <xf numFmtId="0" fontId="17" fillId="2" borderId="2" xfId="3" applyFont="1" applyFill="1" applyBorder="1" applyAlignment="1">
      <alignment horizontal="center" vertical="center"/>
    </xf>
    <xf numFmtId="166" fontId="17" fillId="2" borderId="2" xfId="5" applyNumberFormat="1" applyFont="1" applyFill="1" applyBorder="1" applyAlignment="1">
      <alignment horizontal="right"/>
    </xf>
    <xf numFmtId="165" fontId="12" fillId="2" borderId="0" xfId="5" applyNumberFormat="1" applyFont="1" applyFill="1"/>
    <xf numFmtId="165" fontId="11" fillId="2" borderId="0" xfId="5" applyNumberFormat="1" applyFont="1" applyFill="1"/>
    <xf numFmtId="0" fontId="11" fillId="2" borderId="0" xfId="3" applyFont="1" applyFill="1"/>
    <xf numFmtId="4" fontId="6" fillId="0" borderId="0" xfId="4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3" fillId="0" borderId="0" xfId="0" applyFont="1" applyAlignment="1">
      <alignment horizontal="center"/>
    </xf>
    <xf numFmtId="0" fontId="31" fillId="0" borderId="0" xfId="0" applyFont="1" applyAlignment="1">
      <alignment horizontal="center" wrapText="1"/>
    </xf>
    <xf numFmtId="0" fontId="11" fillId="0" borderId="0" xfId="0" applyFont="1" applyFill="1" applyAlignment="1">
      <alignment vertical="top" wrapText="1"/>
    </xf>
    <xf numFmtId="165" fontId="35" fillId="0" borderId="0" xfId="5" applyNumberFormat="1" applyFont="1"/>
    <xf numFmtId="167" fontId="0" fillId="0" borderId="0" xfId="0" applyNumberFormat="1"/>
    <xf numFmtId="0" fontId="18" fillId="0" borderId="0" xfId="0" applyFont="1" applyAlignment="1">
      <alignment horizontal="center" vertical="center" wrapText="1"/>
    </xf>
    <xf numFmtId="0" fontId="36" fillId="0" borderId="0" xfId="0" applyFont="1" applyAlignment="1">
      <alignment wrapText="1"/>
    </xf>
    <xf numFmtId="0" fontId="36" fillId="0" borderId="0" xfId="0" applyFont="1" applyAlignment="1">
      <alignment horizontal="center" wrapText="1"/>
    </xf>
    <xf numFmtId="0" fontId="31" fillId="0" borderId="0" xfId="0" applyFont="1" applyAlignment="1">
      <alignment horizontal="center" vertical="top" wrapText="1"/>
    </xf>
    <xf numFmtId="0" fontId="34" fillId="0" borderId="0" xfId="0" applyFont="1" applyAlignment="1">
      <alignment horizontal="center" vertical="top" wrapText="1"/>
    </xf>
    <xf numFmtId="0" fontId="31" fillId="0" borderId="17" xfId="0" applyFont="1" applyFill="1" applyBorder="1" applyAlignment="1">
      <alignment vertical="top" wrapText="1"/>
    </xf>
    <xf numFmtId="165" fontId="11" fillId="0" borderId="0" xfId="5" applyNumberFormat="1" applyFont="1" applyBorder="1" applyAlignment="1">
      <alignment horizontal="right" wrapText="1"/>
    </xf>
    <xf numFmtId="165" fontId="11" fillId="0" borderId="17" xfId="5" applyNumberFormat="1" applyFont="1" applyBorder="1" applyAlignment="1">
      <alignment horizontal="right" wrapText="1"/>
    </xf>
    <xf numFmtId="167" fontId="11" fillId="0" borderId="17" xfId="5" applyNumberFormat="1" applyFont="1" applyBorder="1" applyAlignment="1">
      <alignment horizontal="right" wrapText="1"/>
    </xf>
    <xf numFmtId="169" fontId="0" fillId="0" borderId="0" xfId="0" applyNumberFormat="1"/>
    <xf numFmtId="169" fontId="11" fillId="0" borderId="17" xfId="5" applyNumberFormat="1" applyFont="1" applyBorder="1" applyAlignment="1">
      <alignment horizontal="right" wrapText="1"/>
    </xf>
    <xf numFmtId="169" fontId="11" fillId="0" borderId="0" xfId="5" applyNumberFormat="1" applyFont="1" applyBorder="1" applyAlignment="1">
      <alignment horizontal="right" wrapText="1"/>
    </xf>
    <xf numFmtId="169" fontId="11" fillId="0" borderId="18" xfId="5" applyNumberFormat="1" applyFont="1" applyBorder="1" applyAlignment="1">
      <alignment horizontal="right" wrapText="1"/>
    </xf>
    <xf numFmtId="169" fontId="11" fillId="0" borderId="0" xfId="0" applyNumberFormat="1" applyFont="1" applyAlignment="1">
      <alignment horizontal="right" wrapText="1"/>
    </xf>
    <xf numFmtId="169" fontId="11" fillId="0" borderId="0" xfId="0" applyNumberFormat="1" applyFont="1" applyAlignment="1">
      <alignment horizontal="center"/>
    </xf>
    <xf numFmtId="169" fontId="17" fillId="0" borderId="12" xfId="0" applyNumberFormat="1" applyFont="1" applyBorder="1" applyAlignment="1">
      <alignment horizontal="right" wrapText="1"/>
    </xf>
    <xf numFmtId="169" fontId="0" fillId="0" borderId="0" xfId="0" applyNumberFormat="1" applyBorder="1"/>
    <xf numFmtId="169" fontId="17" fillId="0" borderId="9" xfId="0" applyNumberFormat="1" applyFont="1" applyBorder="1" applyAlignment="1">
      <alignment wrapText="1"/>
    </xf>
    <xf numFmtId="169" fontId="36" fillId="0" borderId="11" xfId="0" applyNumberFormat="1" applyFont="1" applyBorder="1" applyAlignment="1">
      <alignment horizontal="right" wrapText="1"/>
    </xf>
    <xf numFmtId="169" fontId="11" fillId="0" borderId="11" xfId="0" applyNumberFormat="1" applyFont="1" applyBorder="1" applyAlignment="1">
      <alignment horizontal="right" wrapText="1"/>
    </xf>
    <xf numFmtId="169" fontId="31" fillId="0" borderId="11" xfId="0" applyNumberFormat="1" applyFont="1" applyBorder="1" applyAlignment="1">
      <alignment horizontal="right" wrapText="1"/>
    </xf>
    <xf numFmtId="169" fontId="31" fillId="0" borderId="0" xfId="0" applyNumberFormat="1" applyFont="1" applyAlignment="1">
      <alignment horizontal="center"/>
    </xf>
    <xf numFmtId="169" fontId="11" fillId="0" borderId="10" xfId="0" applyNumberFormat="1" applyFont="1" applyBorder="1" applyAlignment="1">
      <alignment horizontal="right" wrapText="1"/>
    </xf>
    <xf numFmtId="0" fontId="31" fillId="0" borderId="0" xfId="0" applyFont="1" applyAlignment="1">
      <alignment horizontal="left" wrapText="1"/>
    </xf>
    <xf numFmtId="170" fontId="0" fillId="0" borderId="0" xfId="0" applyNumberFormat="1"/>
    <xf numFmtId="170" fontId="11" fillId="0" borderId="17" xfId="5" applyNumberFormat="1" applyFont="1" applyBorder="1" applyAlignment="1">
      <alignment horizontal="right" wrapText="1"/>
    </xf>
    <xf numFmtId="165" fontId="11" fillId="0" borderId="0" xfId="0" applyNumberFormat="1" applyFont="1" applyAlignment="1">
      <alignment horizontal="right" wrapText="1"/>
    </xf>
    <xf numFmtId="0" fontId="19" fillId="0" borderId="3" xfId="3" applyFont="1" applyBorder="1" applyAlignment="1">
      <alignment wrapText="1"/>
    </xf>
    <xf numFmtId="0" fontId="19" fillId="0" borderId="13" xfId="3" applyFont="1" applyBorder="1" applyAlignment="1">
      <alignment wrapText="1"/>
    </xf>
    <xf numFmtId="0" fontId="19" fillId="0" borderId="14" xfId="3" applyFont="1" applyBorder="1" applyAlignment="1">
      <alignment wrapText="1"/>
    </xf>
    <xf numFmtId="0" fontId="17" fillId="0" borderId="4" xfId="3" applyFont="1" applyBorder="1" applyAlignment="1">
      <alignment wrapText="1"/>
    </xf>
    <xf numFmtId="0" fontId="17" fillId="0" borderId="16" xfId="3" applyFont="1" applyBorder="1" applyAlignment="1">
      <alignment wrapText="1"/>
    </xf>
    <xf numFmtId="0" fontId="17" fillId="0" borderId="15" xfId="3" applyFont="1" applyBorder="1" applyAlignment="1">
      <alignment wrapText="1"/>
    </xf>
    <xf numFmtId="0" fontId="17" fillId="0" borderId="4" xfId="3" applyFont="1" applyBorder="1"/>
    <xf numFmtId="0" fontId="17" fillId="0" borderId="16" xfId="3" applyFont="1" applyBorder="1"/>
    <xf numFmtId="0" fontId="17" fillId="0" borderId="15" xfId="3" applyFont="1" applyBorder="1"/>
    <xf numFmtId="0" fontId="29" fillId="0" borderId="4" xfId="3" applyFont="1" applyBorder="1"/>
    <xf numFmtId="0" fontId="29" fillId="0" borderId="16" xfId="3" applyFont="1" applyBorder="1"/>
    <xf numFmtId="0" fontId="29" fillId="0" borderId="15" xfId="3" applyFont="1" applyBorder="1"/>
    <xf numFmtId="165" fontId="18" fillId="0" borderId="6" xfId="5" applyNumberFormat="1" applyFont="1" applyBorder="1" applyAlignment="1">
      <alignment horizontal="center" vertical="center" wrapText="1"/>
    </xf>
    <xf numFmtId="165" fontId="18" fillId="0" borderId="1" xfId="5" applyNumberFormat="1" applyFont="1" applyBorder="1" applyAlignment="1">
      <alignment horizontal="center" vertical="center" wrapText="1"/>
    </xf>
    <xf numFmtId="0" fontId="29" fillId="0" borderId="4" xfId="3" applyFont="1" applyBorder="1" applyAlignment="1">
      <alignment wrapText="1"/>
    </xf>
    <xf numFmtId="0" fontId="29" fillId="0" borderId="16" xfId="3" applyFont="1" applyBorder="1" applyAlignment="1">
      <alignment wrapText="1"/>
    </xf>
    <xf numFmtId="0" fontId="29" fillId="0" borderId="15" xfId="3" applyFont="1" applyBorder="1" applyAlignment="1">
      <alignment wrapText="1"/>
    </xf>
    <xf numFmtId="0" fontId="17" fillId="0" borderId="0" xfId="3" applyFont="1" applyAlignment="1">
      <alignment horizontal="left"/>
    </xf>
    <xf numFmtId="0" fontId="18" fillId="0" borderId="7" xfId="3" applyFont="1" applyBorder="1"/>
    <xf numFmtId="0" fontId="17" fillId="0" borderId="3" xfId="3" applyFont="1" applyBorder="1"/>
    <xf numFmtId="0" fontId="17" fillId="0" borderId="13" xfId="3" applyFont="1" applyBorder="1"/>
    <xf numFmtId="0" fontId="17" fillId="0" borderId="14" xfId="3" applyFont="1" applyBorder="1"/>
    <xf numFmtId="0" fontId="17" fillId="0" borderId="8" xfId="3" applyFont="1" applyBorder="1"/>
    <xf numFmtId="0" fontId="17" fillId="0" borderId="7" xfId="3" applyFont="1" applyBorder="1"/>
    <xf numFmtId="0" fontId="17" fillId="0" borderId="5" xfId="3" applyFont="1" applyBorder="1"/>
    <xf numFmtId="165" fontId="18" fillId="0" borderId="4" xfId="5" applyNumberFormat="1" applyFont="1" applyBorder="1" applyAlignment="1">
      <alignment horizontal="center" vertical="center"/>
    </xf>
    <xf numFmtId="165" fontId="18" fillId="0" borderId="16" xfId="5" applyNumberFormat="1" applyFont="1" applyBorder="1" applyAlignment="1">
      <alignment horizontal="center" vertical="center"/>
    </xf>
    <xf numFmtId="165" fontId="18" fillId="0" borderId="15" xfId="5" applyNumberFormat="1" applyFont="1" applyBorder="1" applyAlignment="1">
      <alignment horizontal="center" vertical="center"/>
    </xf>
    <xf numFmtId="0" fontId="19" fillId="0" borderId="4" xfId="3" applyFont="1" applyBorder="1"/>
    <xf numFmtId="0" fontId="19" fillId="0" borderId="16" xfId="3" applyFont="1" applyBorder="1"/>
    <xf numFmtId="0" fontId="19" fillId="0" borderId="15" xfId="3" applyFont="1" applyBorder="1"/>
    <xf numFmtId="165" fontId="17" fillId="0" borderId="13" xfId="5" applyNumberFormat="1" applyFont="1" applyBorder="1" applyAlignment="1">
      <alignment horizontal="center" vertical="top"/>
    </xf>
    <xf numFmtId="165" fontId="17" fillId="0" borderId="7" xfId="5" applyNumberFormat="1" applyFont="1" applyBorder="1"/>
    <xf numFmtId="0" fontId="15" fillId="0" borderId="0" xfId="3" applyFont="1" applyAlignment="1">
      <alignment horizontal="center" vertical="center"/>
    </xf>
    <xf numFmtId="0" fontId="18" fillId="3" borderId="7" xfId="3" applyFont="1" applyFill="1" applyBorder="1" applyAlignment="1">
      <alignment vertical="top" wrapText="1"/>
    </xf>
    <xf numFmtId="0" fontId="18" fillId="3" borderId="16" xfId="3" applyFont="1" applyFill="1" applyBorder="1" applyAlignment="1">
      <alignment wrapText="1"/>
    </xf>
    <xf numFmtId="0" fontId="18" fillId="0" borderId="16" xfId="3" applyFont="1" applyBorder="1"/>
    <xf numFmtId="0" fontId="17" fillId="0" borderId="3" xfId="3" applyFont="1" applyBorder="1" applyAlignment="1">
      <alignment wrapText="1"/>
    </xf>
    <xf numFmtId="0" fontId="17" fillId="0" borderId="13" xfId="3" applyFont="1" applyBorder="1" applyAlignment="1">
      <alignment wrapText="1"/>
    </xf>
    <xf numFmtId="0" fontId="17" fillId="0" borderId="14" xfId="3" applyFont="1" applyBorder="1" applyAlignment="1">
      <alignment wrapText="1"/>
    </xf>
    <xf numFmtId="0" fontId="17" fillId="2" borderId="4" xfId="3" applyFont="1" applyFill="1" applyBorder="1"/>
    <xf numFmtId="0" fontId="17" fillId="2" borderId="16" xfId="3" applyFont="1" applyFill="1" applyBorder="1"/>
    <xf numFmtId="0" fontId="17" fillId="2" borderId="15" xfId="3" applyFont="1" applyFill="1" applyBorder="1"/>
  </cellXfs>
  <cellStyles count="16">
    <cellStyle name="_x000d__x000a_JournalTemplate=C:\COMFO\CTALK\JOURSTD.TPL_x000d__x000a_LbStateAddress=3 3 0 251 1 89 2 311_x000d__x000a_LbStateJou" xfId="1" xr:uid="{00000000-0005-0000-0000-000000000000}"/>
    <cellStyle name="Comma [0] 2" xfId="11" xr:uid="{00000000-0005-0000-0000-000001000000}"/>
    <cellStyle name="Comma 3" xfId="10" xr:uid="{00000000-0005-0000-0000-000002000000}"/>
    <cellStyle name="Normal 2" xfId="13" xr:uid="{00000000-0005-0000-0000-000003000000}"/>
    <cellStyle name="Normal 2 2" xfId="14" xr:uid="{00000000-0005-0000-0000-000004000000}"/>
    <cellStyle name="Normal_CF Support" xfId="15" xr:uid="{00000000-0005-0000-0000-000005000000}"/>
    <cellStyle name="Обычный" xfId="0" builtinId="0"/>
    <cellStyle name="Обычный 2" xfId="2" xr:uid="{00000000-0005-0000-0000-000007000000}"/>
    <cellStyle name="Обычный 3" xfId="7" xr:uid="{00000000-0005-0000-0000-000008000000}"/>
    <cellStyle name="Обычный_Финансовый результат 1полугодие_06 " xfId="3" xr:uid="{00000000-0005-0000-0000-000009000000}"/>
    <cellStyle name="Процентный 2" xfId="9" xr:uid="{00000000-0005-0000-0000-00000A000000}"/>
    <cellStyle name="Стиль 1" xfId="4" xr:uid="{00000000-0005-0000-0000-00000B000000}"/>
    <cellStyle name="Финансовый" xfId="5" builtinId="3"/>
    <cellStyle name="Финансовый 10" xfId="6" xr:uid="{00000000-0005-0000-0000-00000D000000}"/>
    <cellStyle name="Финансовый 2" xfId="8" xr:uid="{00000000-0005-0000-0000-00000E000000}"/>
    <cellStyle name="Финансовый 3" xfId="12" xr:uid="{00000000-0005-0000-0000-00000F000000}"/>
  </cellStyles>
  <dxfs count="0"/>
  <tableStyles count="0" defaultTableStyle="TableStyleMedium9" defaultPivotStyle="PivotStyleLight16"/>
  <colors>
    <mruColors>
      <color rgb="FF66CC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1265" name="Текст 1">
          <a:extLst>
            <a:ext uri="{FF2B5EF4-FFF2-40B4-BE49-F238E27FC236}">
              <a16:creationId xmlns:a16="http://schemas.microsoft.com/office/drawing/2014/main" id="{00000000-0008-0000-0200-0000012C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5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11266" name="Текст 2">
          <a:extLst>
            <a:ext uri="{FF2B5EF4-FFF2-40B4-BE49-F238E27FC236}">
              <a16:creationId xmlns:a16="http://schemas.microsoft.com/office/drawing/2014/main" id="{00000000-0008-0000-0200-0000022C0000}"/>
            </a:ext>
          </a:extLst>
        </xdr:cNvPr>
        <xdr:cNvSpPr txBox="1">
          <a:spLocks noChangeArrowheads="1"/>
        </xdr:cNvSpPr>
      </xdr:nvSpPr>
      <xdr:spPr bwMode="auto">
        <a:xfrm>
          <a:off x="685800" y="0"/>
          <a:ext cx="11163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1" strike="noStrike">
              <a:solidFill>
                <a:srgbClr val="000000"/>
              </a:solidFill>
              <a:latin typeface="Arial"/>
              <a:cs typeface="Arial"/>
            </a:rPr>
            <a:t>AO </a:t>
          </a:r>
          <a:r>
            <a:rPr lang="ru-RU" sz="900" b="0" i="1" strike="noStrike">
              <a:solidFill>
                <a:srgbClr val="000000"/>
              </a:solidFill>
              <a:latin typeface="Arial"/>
              <a:cs typeface="Arial"/>
            </a:rPr>
            <a:t>Астел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opLeftCell="A22" workbookViewId="0">
      <selection activeCell="C33" sqref="C33"/>
    </sheetView>
  </sheetViews>
  <sheetFormatPr defaultColWidth="9.5703125" defaultRowHeight="12.75" x14ac:dyDescent="0.2"/>
  <cols>
    <col min="1" max="1" width="9.5703125" customWidth="1"/>
    <col min="2" max="2" width="27.5703125" customWidth="1"/>
    <col min="3" max="3" width="31.85546875" customWidth="1"/>
    <col min="4" max="4" width="4.42578125" bestFit="1" customWidth="1"/>
    <col min="5" max="5" width="1.42578125" bestFit="1" customWidth="1"/>
    <col min="6" max="6" width="4.42578125" bestFit="1" customWidth="1"/>
    <col min="7" max="7" width="12.5703125" customWidth="1"/>
    <col min="8" max="8" width="2.140625" bestFit="1" customWidth="1"/>
    <col min="9" max="9" width="11.7109375" bestFit="1" customWidth="1"/>
  </cols>
  <sheetData>
    <row r="1" spans="1:9" ht="56.25" x14ac:dyDescent="0.2">
      <c r="A1" s="74">
        <v>39835</v>
      </c>
      <c r="B1" s="75" t="s">
        <v>201</v>
      </c>
      <c r="C1" s="75" t="s">
        <v>202</v>
      </c>
      <c r="D1" s="1">
        <v>3310</v>
      </c>
      <c r="E1" s="1" t="s">
        <v>67</v>
      </c>
      <c r="F1" s="1">
        <v>1330</v>
      </c>
      <c r="G1" s="76">
        <v>6652.17</v>
      </c>
      <c r="H1" s="1" t="s">
        <v>138</v>
      </c>
      <c r="I1" s="76">
        <v>418836757.04000002</v>
      </c>
    </row>
    <row r="2" spans="1:9" ht="22.5" x14ac:dyDescent="0.2">
      <c r="A2" s="1"/>
      <c r="B2" s="1"/>
      <c r="C2" s="75" t="s">
        <v>136</v>
      </c>
      <c r="D2" s="75" t="s">
        <v>137</v>
      </c>
      <c r="E2" s="1" t="s">
        <v>67</v>
      </c>
      <c r="F2" s="1"/>
      <c r="G2" s="76">
        <v>6652.17</v>
      </c>
      <c r="H2" s="75" t="s">
        <v>137</v>
      </c>
      <c r="I2" s="1"/>
    </row>
    <row r="3" spans="1:9" x14ac:dyDescent="0.2">
      <c r="A3" s="1"/>
      <c r="B3" s="1"/>
      <c r="C3" s="1" t="s">
        <v>203</v>
      </c>
      <c r="D3" s="1"/>
      <c r="E3" s="1" t="s">
        <v>67</v>
      </c>
      <c r="F3" s="1"/>
      <c r="G3" s="1" t="s">
        <v>204</v>
      </c>
      <c r="H3" s="1"/>
      <c r="I3" s="1" t="s">
        <v>67</v>
      </c>
    </row>
    <row r="4" spans="1:9" ht="56.25" x14ac:dyDescent="0.2">
      <c r="A4" s="74">
        <v>39835</v>
      </c>
      <c r="B4" s="75" t="s">
        <v>205</v>
      </c>
      <c r="C4" s="75" t="s">
        <v>202</v>
      </c>
      <c r="D4" s="1">
        <v>3310</v>
      </c>
      <c r="E4" s="1" t="s">
        <v>67</v>
      </c>
      <c r="F4" s="1">
        <v>1330</v>
      </c>
      <c r="G4" s="76">
        <v>32147.83</v>
      </c>
      <c r="H4" s="1" t="s">
        <v>138</v>
      </c>
      <c r="I4" s="76">
        <v>418804609.20999998</v>
      </c>
    </row>
    <row r="5" spans="1:9" ht="22.5" x14ac:dyDescent="0.2">
      <c r="A5" s="1"/>
      <c r="B5" s="1"/>
      <c r="C5" s="75" t="s">
        <v>136</v>
      </c>
      <c r="D5" s="75" t="s">
        <v>137</v>
      </c>
      <c r="E5" s="1" t="s">
        <v>67</v>
      </c>
      <c r="F5" s="1"/>
      <c r="G5" s="76">
        <v>32147.83</v>
      </c>
      <c r="H5" s="75" t="s">
        <v>137</v>
      </c>
      <c r="I5" s="1"/>
    </row>
    <row r="6" spans="1:9" x14ac:dyDescent="0.2">
      <c r="A6" s="1"/>
      <c r="B6" s="1"/>
      <c r="C6" s="1" t="s">
        <v>203</v>
      </c>
      <c r="D6" s="1"/>
      <c r="E6" s="1" t="s">
        <v>67</v>
      </c>
      <c r="F6" s="1"/>
      <c r="G6" s="1" t="s">
        <v>206</v>
      </c>
      <c r="H6" s="1"/>
      <c r="I6" s="1" t="s">
        <v>67</v>
      </c>
    </row>
    <row r="7" spans="1:9" ht="56.25" x14ac:dyDescent="0.2">
      <c r="A7" s="74">
        <v>39835</v>
      </c>
      <c r="B7" s="75" t="s">
        <v>207</v>
      </c>
      <c r="C7" s="75" t="s">
        <v>202</v>
      </c>
      <c r="D7" s="1">
        <v>3310</v>
      </c>
      <c r="E7" s="1" t="s">
        <v>67</v>
      </c>
      <c r="F7" s="1">
        <v>1330</v>
      </c>
      <c r="G7" s="76">
        <v>9730.26</v>
      </c>
      <c r="H7" s="1" t="s">
        <v>138</v>
      </c>
      <c r="I7" s="76">
        <v>418794878.94999999</v>
      </c>
    </row>
    <row r="8" spans="1:9" ht="22.5" x14ac:dyDescent="0.2">
      <c r="A8" s="1"/>
      <c r="B8" s="1"/>
      <c r="C8" s="75" t="s">
        <v>136</v>
      </c>
      <c r="D8" s="75" t="s">
        <v>137</v>
      </c>
      <c r="E8" s="1" t="s">
        <v>67</v>
      </c>
      <c r="F8" s="1"/>
      <c r="G8" s="76">
        <v>9730.26</v>
      </c>
      <c r="H8" s="75" t="s">
        <v>137</v>
      </c>
      <c r="I8" s="1"/>
    </row>
    <row r="9" spans="1:9" x14ac:dyDescent="0.2">
      <c r="A9" s="1"/>
      <c r="B9" s="1"/>
      <c r="C9" s="1" t="s">
        <v>203</v>
      </c>
      <c r="D9" s="1"/>
      <c r="E9" s="1" t="s">
        <v>67</v>
      </c>
      <c r="F9" s="1"/>
      <c r="G9" s="1" t="s">
        <v>208</v>
      </c>
      <c r="H9" s="1"/>
      <c r="I9" s="1" t="s">
        <v>67</v>
      </c>
    </row>
    <row r="10" spans="1:9" ht="56.25" x14ac:dyDescent="0.2">
      <c r="A10" s="74">
        <v>39835</v>
      </c>
      <c r="B10" s="75" t="s">
        <v>209</v>
      </c>
      <c r="C10" s="75" t="s">
        <v>210</v>
      </c>
      <c r="D10" s="1">
        <v>3310</v>
      </c>
      <c r="E10" s="1" t="s">
        <v>67</v>
      </c>
      <c r="F10" s="1">
        <v>1330</v>
      </c>
      <c r="G10" s="76">
        <v>10811.4</v>
      </c>
      <c r="H10" s="1" t="s">
        <v>138</v>
      </c>
      <c r="I10" s="76">
        <v>418784067.55000001</v>
      </c>
    </row>
    <row r="11" spans="1:9" ht="22.5" x14ac:dyDescent="0.2">
      <c r="A11" s="1"/>
      <c r="B11" s="1"/>
      <c r="C11" s="75" t="s">
        <v>136</v>
      </c>
      <c r="D11" s="75" t="s">
        <v>137</v>
      </c>
      <c r="E11" s="1" t="s">
        <v>67</v>
      </c>
      <c r="F11" s="1"/>
      <c r="G11" s="76">
        <v>10811.4</v>
      </c>
      <c r="H11" s="75" t="s">
        <v>137</v>
      </c>
      <c r="I11" s="1"/>
    </row>
    <row r="12" spans="1:9" x14ac:dyDescent="0.2">
      <c r="A12" s="1"/>
      <c r="B12" s="1"/>
      <c r="C12" s="1" t="s">
        <v>203</v>
      </c>
      <c r="D12" s="1"/>
      <c r="E12" s="1" t="s">
        <v>67</v>
      </c>
      <c r="F12" s="1"/>
      <c r="G12" s="1" t="s">
        <v>206</v>
      </c>
      <c r="H12" s="1"/>
      <c r="I12" s="1" t="s">
        <v>67</v>
      </c>
    </row>
    <row r="13" spans="1:9" ht="56.25" x14ac:dyDescent="0.2">
      <c r="A13" s="74">
        <v>39835</v>
      </c>
      <c r="B13" s="75" t="s">
        <v>209</v>
      </c>
      <c r="C13" s="75" t="s">
        <v>210</v>
      </c>
      <c r="D13" s="1">
        <v>3310</v>
      </c>
      <c r="E13" s="1" t="s">
        <v>67</v>
      </c>
      <c r="F13" s="1">
        <v>1330</v>
      </c>
      <c r="G13" s="76">
        <v>2162.2800000000002</v>
      </c>
      <c r="H13" s="1" t="s">
        <v>138</v>
      </c>
      <c r="I13" s="76">
        <v>418781905.26999998</v>
      </c>
    </row>
    <row r="14" spans="1:9" ht="22.5" x14ac:dyDescent="0.2">
      <c r="A14" s="1"/>
      <c r="B14" s="1"/>
      <c r="C14" s="75" t="s">
        <v>136</v>
      </c>
      <c r="D14" s="75" t="s">
        <v>137</v>
      </c>
      <c r="E14" s="1" t="s">
        <v>67</v>
      </c>
      <c r="F14" s="1"/>
      <c r="G14" s="76">
        <v>2162.2800000000002</v>
      </c>
      <c r="H14" s="75" t="s">
        <v>137</v>
      </c>
      <c r="I14" s="1"/>
    </row>
    <row r="15" spans="1:9" x14ac:dyDescent="0.2">
      <c r="A15" s="1"/>
      <c r="B15" s="1"/>
      <c r="C15" s="1" t="s">
        <v>203</v>
      </c>
      <c r="D15" s="1"/>
      <c r="E15" s="1" t="s">
        <v>67</v>
      </c>
      <c r="F15" s="1"/>
      <c r="G15" s="1" t="s">
        <v>204</v>
      </c>
      <c r="H15" s="1"/>
      <c r="I15" s="1" t="s">
        <v>67</v>
      </c>
    </row>
    <row r="16" spans="1:9" ht="56.25" x14ac:dyDescent="0.2">
      <c r="A16" s="74">
        <v>39835</v>
      </c>
      <c r="B16" s="75" t="s">
        <v>209</v>
      </c>
      <c r="C16" s="75" t="s">
        <v>211</v>
      </c>
      <c r="D16" s="1">
        <v>3310</v>
      </c>
      <c r="E16" s="1" t="s">
        <v>67</v>
      </c>
      <c r="F16" s="1">
        <v>1330</v>
      </c>
      <c r="G16" s="76">
        <v>2162.2800000000002</v>
      </c>
      <c r="H16" s="1" t="s">
        <v>138</v>
      </c>
      <c r="I16" s="76">
        <v>418779742.99000001</v>
      </c>
    </row>
    <row r="17" spans="1:9" ht="22.5" x14ac:dyDescent="0.2">
      <c r="A17" s="1"/>
      <c r="B17" s="1"/>
      <c r="C17" s="75" t="s">
        <v>136</v>
      </c>
      <c r="D17" s="75" t="s">
        <v>137</v>
      </c>
      <c r="E17" s="1" t="s">
        <v>67</v>
      </c>
      <c r="F17" s="1"/>
      <c r="G17" s="76">
        <v>2162.2800000000002</v>
      </c>
      <c r="H17" s="75" t="s">
        <v>137</v>
      </c>
      <c r="I17" s="1"/>
    </row>
    <row r="18" spans="1:9" x14ac:dyDescent="0.2">
      <c r="A18" s="1"/>
      <c r="B18" s="1"/>
      <c r="C18" s="1" t="s">
        <v>203</v>
      </c>
      <c r="D18" s="1"/>
      <c r="E18" s="1" t="s">
        <v>67</v>
      </c>
      <c r="F18" s="1"/>
      <c r="G18" s="1" t="s">
        <v>204</v>
      </c>
      <c r="H18" s="1"/>
      <c r="I18" s="1" t="s">
        <v>67</v>
      </c>
    </row>
    <row r="19" spans="1:9" ht="56.25" x14ac:dyDescent="0.2">
      <c r="A19" s="74">
        <v>39835</v>
      </c>
      <c r="B19" s="75" t="s">
        <v>209</v>
      </c>
      <c r="C19" s="75" t="s">
        <v>212</v>
      </c>
      <c r="D19" s="1">
        <v>3310</v>
      </c>
      <c r="E19" s="1" t="s">
        <v>67</v>
      </c>
      <c r="F19" s="1">
        <v>1330</v>
      </c>
      <c r="G19" s="76">
        <v>10270.83</v>
      </c>
      <c r="H19" s="1" t="s">
        <v>138</v>
      </c>
      <c r="I19" s="76">
        <v>418769472.16000003</v>
      </c>
    </row>
    <row r="20" spans="1:9" ht="22.5" x14ac:dyDescent="0.2">
      <c r="A20" s="1"/>
      <c r="B20" s="1"/>
      <c r="C20" s="75" t="s">
        <v>136</v>
      </c>
      <c r="D20" s="75" t="s">
        <v>137</v>
      </c>
      <c r="E20" s="1" t="s">
        <v>67</v>
      </c>
      <c r="F20" s="1"/>
      <c r="G20" s="76">
        <v>10270.83</v>
      </c>
      <c r="H20" s="75" t="s">
        <v>137</v>
      </c>
      <c r="I20" s="1"/>
    </row>
    <row r="21" spans="1:9" x14ac:dyDescent="0.2">
      <c r="A21" s="1"/>
      <c r="B21" s="1"/>
      <c r="C21" s="1" t="s">
        <v>203</v>
      </c>
      <c r="D21" s="1"/>
      <c r="E21" s="1" t="s">
        <v>67</v>
      </c>
      <c r="F21" s="1"/>
      <c r="G21" s="1" t="s">
        <v>213</v>
      </c>
      <c r="H21" s="1"/>
      <c r="I21" s="1" t="s">
        <v>67</v>
      </c>
    </row>
    <row r="22" spans="1:9" ht="56.25" x14ac:dyDescent="0.2">
      <c r="A22" s="74">
        <v>39849</v>
      </c>
      <c r="B22" s="75" t="s">
        <v>214</v>
      </c>
      <c r="C22" s="75" t="s">
        <v>215</v>
      </c>
      <c r="D22" s="1">
        <v>3310</v>
      </c>
      <c r="E22" s="1" t="s">
        <v>67</v>
      </c>
      <c r="F22" s="1">
        <v>1330</v>
      </c>
      <c r="G22" s="76">
        <v>5097.41</v>
      </c>
      <c r="H22" s="1" t="s">
        <v>138</v>
      </c>
      <c r="I22" s="76">
        <v>145525849.61000001</v>
      </c>
    </row>
    <row r="23" spans="1:9" ht="22.5" x14ac:dyDescent="0.2">
      <c r="A23" s="1"/>
      <c r="B23" s="1"/>
      <c r="C23" s="75" t="s">
        <v>136</v>
      </c>
      <c r="D23" s="75" t="s">
        <v>137</v>
      </c>
      <c r="E23" s="1" t="s">
        <v>67</v>
      </c>
      <c r="F23" s="1"/>
      <c r="G23" s="76">
        <v>5097.41</v>
      </c>
      <c r="H23" s="75" t="s">
        <v>137</v>
      </c>
      <c r="I23" s="1"/>
    </row>
    <row r="24" spans="1:9" x14ac:dyDescent="0.2">
      <c r="A24" s="1"/>
      <c r="B24" s="1"/>
      <c r="C24" s="1" t="s">
        <v>203</v>
      </c>
      <c r="D24" s="1"/>
      <c r="E24" s="1" t="s">
        <v>67</v>
      </c>
      <c r="F24" s="1"/>
      <c r="G24" s="1" t="s">
        <v>216</v>
      </c>
      <c r="H24" s="1"/>
      <c r="I24" s="1" t="s">
        <v>67</v>
      </c>
    </row>
    <row r="25" spans="1:9" ht="56.25" x14ac:dyDescent="0.2">
      <c r="A25" s="74">
        <v>39849</v>
      </c>
      <c r="B25" s="75" t="s">
        <v>214</v>
      </c>
      <c r="C25" s="75" t="s">
        <v>210</v>
      </c>
      <c r="D25" s="1">
        <v>3310</v>
      </c>
      <c r="E25" s="1" t="s">
        <v>67</v>
      </c>
      <c r="F25" s="1">
        <v>1330</v>
      </c>
      <c r="G25" s="76">
        <v>10194.83</v>
      </c>
      <c r="H25" s="1" t="s">
        <v>138</v>
      </c>
      <c r="I25" s="76">
        <v>145515654.78</v>
      </c>
    </row>
    <row r="26" spans="1:9" ht="22.5" x14ac:dyDescent="0.2">
      <c r="A26" s="1"/>
      <c r="B26" s="1"/>
      <c r="C26" s="75" t="s">
        <v>136</v>
      </c>
      <c r="D26" s="75" t="s">
        <v>137</v>
      </c>
      <c r="E26" s="1" t="s">
        <v>67</v>
      </c>
      <c r="F26" s="1"/>
      <c r="G26" s="76">
        <v>10194.83</v>
      </c>
      <c r="H26" s="75" t="s">
        <v>137</v>
      </c>
      <c r="I26" s="1"/>
    </row>
    <row r="27" spans="1:9" x14ac:dyDescent="0.2">
      <c r="A27" s="1"/>
      <c r="B27" s="1"/>
      <c r="C27" s="1" t="s">
        <v>203</v>
      </c>
      <c r="D27" s="1"/>
      <c r="E27" s="1" t="s">
        <v>67</v>
      </c>
      <c r="F27" s="1"/>
      <c r="G27" s="1" t="s">
        <v>216</v>
      </c>
      <c r="H27" s="1"/>
      <c r="I27" s="1" t="s">
        <v>67</v>
      </c>
    </row>
    <row r="28" spans="1:9" ht="56.25" x14ac:dyDescent="0.2">
      <c r="A28" s="74">
        <v>39849</v>
      </c>
      <c r="B28" s="75" t="s">
        <v>214</v>
      </c>
      <c r="C28" s="75" t="s">
        <v>202</v>
      </c>
      <c r="D28" s="1">
        <v>3310</v>
      </c>
      <c r="E28" s="1" t="s">
        <v>67</v>
      </c>
      <c r="F28" s="1">
        <v>1330</v>
      </c>
      <c r="G28" s="76">
        <v>33982.76</v>
      </c>
      <c r="H28" s="1" t="s">
        <v>138</v>
      </c>
      <c r="I28" s="76">
        <v>145481672.02000001</v>
      </c>
    </row>
    <row r="29" spans="1:9" ht="22.5" x14ac:dyDescent="0.2">
      <c r="A29" s="1"/>
      <c r="B29" s="1"/>
      <c r="C29" s="75" t="s">
        <v>136</v>
      </c>
      <c r="D29" s="75" t="s">
        <v>137</v>
      </c>
      <c r="E29" s="1" t="s">
        <v>67</v>
      </c>
      <c r="F29" s="1"/>
      <c r="G29" s="76">
        <v>33982.76</v>
      </c>
      <c r="H29" s="75" t="s">
        <v>137</v>
      </c>
      <c r="I29" s="1"/>
    </row>
    <row r="30" spans="1:9" x14ac:dyDescent="0.2">
      <c r="A30" s="1"/>
      <c r="B30" s="1"/>
      <c r="C30" s="1" t="s">
        <v>203</v>
      </c>
      <c r="D30" s="1"/>
      <c r="E30" s="1" t="s">
        <v>67</v>
      </c>
      <c r="F30" s="1"/>
      <c r="G30" s="1" t="s">
        <v>206</v>
      </c>
      <c r="H30" s="1"/>
      <c r="I30" s="1" t="s">
        <v>67</v>
      </c>
    </row>
    <row r="32" spans="1:9" s="88" customFormat="1" x14ac:dyDescent="0.2">
      <c r="C32" s="88" t="s">
        <v>217</v>
      </c>
      <c r="G32" s="89">
        <f>G1+G4+G7+G10+G13+G16+G19+G22+G25+G28</f>
        <v>123212.05000000002</v>
      </c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7"/>
  <sheetViews>
    <sheetView workbookViewId="0">
      <selection activeCell="A18" sqref="A18"/>
    </sheetView>
  </sheetViews>
  <sheetFormatPr defaultRowHeight="12.75" x14ac:dyDescent="0.2"/>
  <cols>
    <col min="1" max="1" width="2.85546875" bestFit="1" customWidth="1"/>
    <col min="2" max="2" width="7" bestFit="1" customWidth="1"/>
    <col min="3" max="3" width="35.42578125" bestFit="1" customWidth="1"/>
    <col min="4" max="4" width="21" bestFit="1" customWidth="1"/>
    <col min="5" max="5" width="12.42578125" bestFit="1" customWidth="1"/>
    <col min="6" max="6" width="22.42578125" bestFit="1" customWidth="1"/>
    <col min="7" max="7" width="11.28515625" bestFit="1" customWidth="1"/>
    <col min="8" max="8" width="23.140625" bestFit="1" customWidth="1"/>
    <col min="9" max="9" width="23.42578125" customWidth="1"/>
    <col min="10" max="12" width="23.140625" bestFit="1" customWidth="1"/>
  </cols>
  <sheetData>
    <row r="1" spans="1:11" s="28" customFormat="1" ht="15.75" x14ac:dyDescent="0.25">
      <c r="C1" s="43" t="s">
        <v>105</v>
      </c>
      <c r="E1" s="29"/>
      <c r="F1" s="29"/>
      <c r="I1" s="30"/>
    </row>
    <row r="2" spans="1:11" s="33" customFormat="1" ht="22.5" x14ac:dyDescent="0.2">
      <c r="A2" s="31" t="s">
        <v>83</v>
      </c>
      <c r="B2" s="32" t="s">
        <v>84</v>
      </c>
      <c r="C2" s="31" t="s">
        <v>85</v>
      </c>
      <c r="D2" s="31" t="s">
        <v>86</v>
      </c>
      <c r="E2" s="32" t="s">
        <v>87</v>
      </c>
      <c r="F2" s="32" t="s">
        <v>88</v>
      </c>
      <c r="G2" s="31" t="s">
        <v>89</v>
      </c>
      <c r="H2" s="31" t="s">
        <v>90</v>
      </c>
      <c r="I2" s="31" t="s">
        <v>91</v>
      </c>
      <c r="J2" s="31" t="s">
        <v>92</v>
      </c>
    </row>
    <row r="3" spans="1:11" s="28" customFormat="1" ht="11.25" x14ac:dyDescent="0.2">
      <c r="A3" s="34">
        <v>1</v>
      </c>
      <c r="B3" s="35">
        <v>701</v>
      </c>
      <c r="C3" s="34" t="s">
        <v>94</v>
      </c>
      <c r="D3" s="34" t="s">
        <v>95</v>
      </c>
      <c r="E3" s="35" t="s">
        <v>96</v>
      </c>
      <c r="F3" s="36">
        <v>38960</v>
      </c>
      <c r="G3" s="37">
        <v>90270</v>
      </c>
      <c r="H3" s="37">
        <v>45913.04</v>
      </c>
      <c r="I3" s="37">
        <v>44356.959999999999</v>
      </c>
      <c r="J3" s="34" t="s">
        <v>97</v>
      </c>
    </row>
    <row r="4" spans="1:11" s="28" customFormat="1" ht="11.25" x14ac:dyDescent="0.2">
      <c r="A4" s="34">
        <v>2</v>
      </c>
      <c r="B4" s="35">
        <v>701</v>
      </c>
      <c r="C4" s="34" t="s">
        <v>94</v>
      </c>
      <c r="D4" s="34" t="s">
        <v>98</v>
      </c>
      <c r="E4" s="35" t="s">
        <v>96</v>
      </c>
      <c r="F4" s="36">
        <v>38960</v>
      </c>
      <c r="G4" s="37">
        <v>1203.5999999999999</v>
      </c>
      <c r="H4" s="37">
        <v>869.57</v>
      </c>
      <c r="I4" s="37">
        <v>334.03</v>
      </c>
      <c r="J4" s="34" t="s">
        <v>99</v>
      </c>
    </row>
    <row r="5" spans="1:11" s="28" customFormat="1" ht="11.25" x14ac:dyDescent="0.2">
      <c r="A5" s="34">
        <v>3</v>
      </c>
      <c r="B5" s="35">
        <v>701</v>
      </c>
      <c r="C5" s="34" t="s">
        <v>94</v>
      </c>
      <c r="D5" s="34" t="s">
        <v>100</v>
      </c>
      <c r="E5" s="35" t="s">
        <v>96</v>
      </c>
      <c r="F5" s="36">
        <v>38960</v>
      </c>
      <c r="G5" s="37">
        <v>1203.5999999999999</v>
      </c>
      <c r="H5" s="37">
        <v>869.57</v>
      </c>
      <c r="I5" s="37">
        <v>334.03</v>
      </c>
      <c r="J5" s="34" t="s">
        <v>99</v>
      </c>
    </row>
    <row r="6" spans="1:11" s="28" customFormat="1" ht="11.25" x14ac:dyDescent="0.2">
      <c r="A6" s="34">
        <v>4</v>
      </c>
      <c r="B6" s="35">
        <v>701</v>
      </c>
      <c r="C6" s="34" t="s">
        <v>94</v>
      </c>
      <c r="D6" s="34" t="s">
        <v>101</v>
      </c>
      <c r="E6" s="35" t="s">
        <v>96</v>
      </c>
      <c r="F6" s="36">
        <v>38960</v>
      </c>
      <c r="G6" s="37">
        <v>12036</v>
      </c>
      <c r="H6" s="37">
        <v>2260.87</v>
      </c>
      <c r="I6" s="37">
        <v>9775.1299999999992</v>
      </c>
      <c r="J6" s="34" t="s">
        <v>102</v>
      </c>
    </row>
    <row r="7" spans="1:11" s="28" customFormat="1" ht="11.25" x14ac:dyDescent="0.2">
      <c r="A7" s="34">
        <v>5</v>
      </c>
      <c r="B7" s="35">
        <v>701</v>
      </c>
      <c r="C7" s="34" t="s">
        <v>94</v>
      </c>
      <c r="D7" s="34" t="s">
        <v>103</v>
      </c>
      <c r="E7" s="35" t="s">
        <v>96</v>
      </c>
      <c r="F7" s="36">
        <v>38960</v>
      </c>
      <c r="G7" s="37">
        <v>1805.4</v>
      </c>
      <c r="H7" s="37">
        <v>2391.3000000000002</v>
      </c>
      <c r="I7" s="37">
        <v>-585.9</v>
      </c>
      <c r="J7" s="34" t="s">
        <v>104</v>
      </c>
    </row>
    <row r="8" spans="1:11" s="28" customFormat="1" ht="11.25" x14ac:dyDescent="0.2">
      <c r="A8" s="38"/>
      <c r="B8" s="39"/>
      <c r="C8" s="38"/>
      <c r="D8" s="38"/>
      <c r="E8" s="39"/>
      <c r="F8" s="39"/>
      <c r="G8" s="40">
        <f>SUM(G3:G7)</f>
        <v>106518.6</v>
      </c>
      <c r="H8" s="40">
        <f>SUM(H3:H7)</f>
        <v>52304.350000000006</v>
      </c>
      <c r="I8" s="41">
        <f>SUM(I3:I7)</f>
        <v>54214.249999999993</v>
      </c>
      <c r="J8" s="38"/>
    </row>
    <row r="10" spans="1:11" x14ac:dyDescent="0.2">
      <c r="E10" s="29"/>
      <c r="G10" s="28"/>
      <c r="H10" s="28"/>
    </row>
    <row r="11" spans="1:11" x14ac:dyDescent="0.2">
      <c r="C11" s="44" t="s">
        <v>106</v>
      </c>
      <c r="E11" s="29"/>
      <c r="F11" s="49">
        <v>2007</v>
      </c>
      <c r="G11" s="28"/>
      <c r="H11" s="49">
        <v>2008</v>
      </c>
      <c r="I11" s="49">
        <v>2009</v>
      </c>
    </row>
    <row r="12" spans="1:11" x14ac:dyDescent="0.2">
      <c r="C12" s="45" t="s">
        <v>107</v>
      </c>
      <c r="E12" s="29"/>
      <c r="F12" s="29"/>
      <c r="G12" s="28"/>
      <c r="I12" s="29"/>
      <c r="J12" s="29"/>
      <c r="K12" s="28"/>
    </row>
    <row r="13" spans="1:11" x14ac:dyDescent="0.2">
      <c r="C13" s="28" t="s">
        <v>108</v>
      </c>
      <c r="D13" s="52" t="s">
        <v>125</v>
      </c>
      <c r="F13" s="48">
        <f>G8</f>
        <v>106518.6</v>
      </c>
      <c r="H13" s="48">
        <f>J24</f>
        <v>183794</v>
      </c>
      <c r="I13" s="29"/>
      <c r="K13" s="28"/>
    </row>
    <row r="14" spans="1:11" x14ac:dyDescent="0.2">
      <c r="C14" s="28" t="s">
        <v>109</v>
      </c>
      <c r="D14" s="52" t="s">
        <v>125</v>
      </c>
      <c r="F14" s="48">
        <f>H8</f>
        <v>52304.350000000006</v>
      </c>
      <c r="G14" s="28"/>
      <c r="H14" s="48">
        <f>J25</f>
        <v>116587.55</v>
      </c>
      <c r="I14" s="29"/>
      <c r="J14" s="46"/>
      <c r="K14" s="30" t="s">
        <v>67</v>
      </c>
    </row>
    <row r="15" spans="1:11" x14ac:dyDescent="0.2">
      <c r="C15" s="28" t="s">
        <v>110</v>
      </c>
      <c r="D15" s="52" t="s">
        <v>126</v>
      </c>
      <c r="F15" s="48">
        <f>F13-F14</f>
        <v>54214.25</v>
      </c>
      <c r="G15" s="28"/>
      <c r="H15" s="48">
        <f>H13-H14</f>
        <v>67206.45</v>
      </c>
      <c r="I15" s="99"/>
      <c r="J15" s="29"/>
      <c r="K15" s="28"/>
    </row>
    <row r="16" spans="1:11" x14ac:dyDescent="0.2">
      <c r="C16" s="45" t="s">
        <v>0</v>
      </c>
      <c r="D16" s="52"/>
      <c r="E16" s="29"/>
      <c r="F16" s="29"/>
      <c r="G16" s="28"/>
      <c r="H16" s="28"/>
    </row>
    <row r="17" spans="3:12" x14ac:dyDescent="0.2">
      <c r="C17" s="28" t="s">
        <v>111</v>
      </c>
      <c r="D17" s="52" t="s">
        <v>126</v>
      </c>
      <c r="E17" s="29"/>
      <c r="F17" s="48">
        <v>54214.25</v>
      </c>
      <c r="G17" s="30" t="s">
        <v>67</v>
      </c>
      <c r="H17" s="48">
        <f>H15</f>
        <v>67206.45</v>
      </c>
    </row>
    <row r="18" spans="3:12" x14ac:dyDescent="0.2">
      <c r="C18" s="29"/>
      <c r="D18" s="29"/>
      <c r="E18" s="29"/>
      <c r="F18" s="28"/>
      <c r="G18" s="30"/>
      <c r="H18" s="30" t="s">
        <v>67</v>
      </c>
    </row>
    <row r="19" spans="3:12" x14ac:dyDescent="0.2">
      <c r="C19" s="29"/>
      <c r="D19" s="29"/>
      <c r="E19" s="29"/>
      <c r="F19" s="28"/>
      <c r="G19" s="30"/>
      <c r="H19" s="28"/>
    </row>
    <row r="20" spans="3:12" x14ac:dyDescent="0.2">
      <c r="C20" s="28"/>
      <c r="D20" s="29"/>
      <c r="E20" s="29"/>
      <c r="F20" s="28"/>
      <c r="G20" s="28"/>
      <c r="H20" s="28"/>
    </row>
    <row r="21" spans="3:12" ht="15.75" x14ac:dyDescent="0.25">
      <c r="C21" s="43" t="s">
        <v>122</v>
      </c>
      <c r="D21" s="29"/>
      <c r="E21" s="29"/>
      <c r="F21" s="28"/>
      <c r="G21" s="28"/>
      <c r="H21" s="28"/>
    </row>
    <row r="22" spans="3:12" x14ac:dyDescent="0.2">
      <c r="C22" s="42"/>
      <c r="F22" s="39" t="s">
        <v>112</v>
      </c>
      <c r="G22" s="39" t="s">
        <v>93</v>
      </c>
      <c r="H22" s="39" t="s">
        <v>80</v>
      </c>
      <c r="I22" s="39" t="s">
        <v>130</v>
      </c>
      <c r="J22" s="39" t="s">
        <v>131</v>
      </c>
      <c r="K22" s="39">
        <v>2008</v>
      </c>
      <c r="L22" s="39">
        <v>2009</v>
      </c>
    </row>
    <row r="23" spans="3:12" x14ac:dyDescent="0.2">
      <c r="C23" s="34"/>
      <c r="F23" s="34"/>
      <c r="G23" s="34"/>
      <c r="H23" s="34" t="s">
        <v>123</v>
      </c>
      <c r="I23" s="34" t="s">
        <v>123</v>
      </c>
      <c r="J23" s="34" t="s">
        <v>123</v>
      </c>
      <c r="K23" s="34" t="s">
        <v>123</v>
      </c>
      <c r="L23" s="34"/>
    </row>
    <row r="24" spans="3:12" x14ac:dyDescent="0.2">
      <c r="C24" s="34" t="s">
        <v>113</v>
      </c>
      <c r="F24" s="53">
        <v>2438141.31</v>
      </c>
      <c r="G24" s="53">
        <v>183794</v>
      </c>
      <c r="H24" s="53">
        <f>G24</f>
        <v>183794</v>
      </c>
      <c r="I24" s="53">
        <f t="shared" ref="H24:J25" si="0">H24</f>
        <v>183794</v>
      </c>
      <c r="J24" s="53">
        <f t="shared" si="0"/>
        <v>183794</v>
      </c>
      <c r="K24" s="53">
        <f>J24</f>
        <v>183794</v>
      </c>
      <c r="L24" s="53"/>
    </row>
    <row r="25" spans="3:12" x14ac:dyDescent="0.2">
      <c r="C25" s="34" t="s">
        <v>114</v>
      </c>
      <c r="F25" s="53">
        <v>1124457.77</v>
      </c>
      <c r="G25" s="54">
        <v>116587.55</v>
      </c>
      <c r="H25" s="54">
        <f t="shared" si="0"/>
        <v>116587.55</v>
      </c>
      <c r="I25" s="54">
        <f t="shared" si="0"/>
        <v>116587.55</v>
      </c>
      <c r="J25" s="54">
        <f t="shared" si="0"/>
        <v>116587.55</v>
      </c>
      <c r="K25" s="54">
        <f>J25</f>
        <v>116587.55</v>
      </c>
      <c r="L25" s="54"/>
    </row>
    <row r="26" spans="3:12" x14ac:dyDescent="0.2">
      <c r="C26" s="34"/>
      <c r="F26" s="53"/>
      <c r="G26" s="34"/>
      <c r="H26" s="34"/>
      <c r="I26" s="34"/>
      <c r="J26" s="34"/>
      <c r="K26" s="34"/>
      <c r="L26" s="34"/>
    </row>
    <row r="27" spans="3:12" x14ac:dyDescent="0.2">
      <c r="C27" s="55" t="s">
        <v>115</v>
      </c>
      <c r="F27" s="56">
        <f t="shared" ref="F27:K27" si="1">F24-F25</f>
        <v>1313683.54</v>
      </c>
      <c r="G27" s="56">
        <f t="shared" si="1"/>
        <v>67206.45</v>
      </c>
      <c r="H27" s="56">
        <f t="shared" si="1"/>
        <v>67206.45</v>
      </c>
      <c r="I27" s="56">
        <f t="shared" si="1"/>
        <v>67206.45</v>
      </c>
      <c r="J27" s="56">
        <f t="shared" si="1"/>
        <v>67206.45</v>
      </c>
      <c r="K27" s="56">
        <f t="shared" si="1"/>
        <v>67206.45</v>
      </c>
      <c r="L27" s="56">
        <f>L24-L25</f>
        <v>0</v>
      </c>
    </row>
    <row r="28" spans="3:12" x14ac:dyDescent="0.2">
      <c r="C28" s="34"/>
      <c r="F28" s="34"/>
      <c r="G28" s="34"/>
      <c r="H28" s="34" t="s">
        <v>124</v>
      </c>
      <c r="I28" s="34" t="s">
        <v>124</v>
      </c>
      <c r="J28" s="34" t="s">
        <v>124</v>
      </c>
      <c r="K28" s="34" t="s">
        <v>124</v>
      </c>
      <c r="L28" s="34"/>
    </row>
    <row r="29" spans="3:12" x14ac:dyDescent="0.2">
      <c r="C29" s="57" t="s">
        <v>132</v>
      </c>
      <c r="F29" s="58">
        <v>2828495.95</v>
      </c>
      <c r="G29" s="58">
        <v>324016.36</v>
      </c>
      <c r="H29" s="58">
        <v>324016.36</v>
      </c>
      <c r="I29" s="58">
        <v>324016.36</v>
      </c>
      <c r="J29" s="58">
        <v>324016.36</v>
      </c>
      <c r="K29" s="58">
        <v>324017.36</v>
      </c>
      <c r="L29" s="58"/>
    </row>
    <row r="30" spans="3:12" x14ac:dyDescent="0.2">
      <c r="C30" s="28"/>
      <c r="F30" s="47" t="s">
        <v>67</v>
      </c>
      <c r="G30" s="47" t="s">
        <v>67</v>
      </c>
    </row>
    <row r="31" spans="3:12" x14ac:dyDescent="0.2">
      <c r="C31" s="44" t="s">
        <v>106</v>
      </c>
      <c r="F31" s="28"/>
      <c r="G31" s="28"/>
    </row>
    <row r="32" spans="3:12" x14ac:dyDescent="0.2">
      <c r="C32" s="45" t="s">
        <v>116</v>
      </c>
      <c r="F32" s="69" t="s">
        <v>133</v>
      </c>
      <c r="G32" s="69" t="s">
        <v>134</v>
      </c>
      <c r="H32" s="69" t="s">
        <v>135</v>
      </c>
    </row>
    <row r="33" spans="2:8" x14ac:dyDescent="0.2">
      <c r="C33" s="28" t="s">
        <v>117</v>
      </c>
      <c r="D33" s="52" t="s">
        <v>125</v>
      </c>
      <c r="F33" s="47">
        <f>F24</f>
        <v>2438141.31</v>
      </c>
      <c r="G33" s="47">
        <f>G24</f>
        <v>183794</v>
      </c>
      <c r="H33" s="2">
        <f>G33</f>
        <v>183794</v>
      </c>
    </row>
    <row r="34" spans="2:8" x14ac:dyDescent="0.2">
      <c r="C34" s="28" t="s">
        <v>118</v>
      </c>
      <c r="D34" s="52" t="s">
        <v>125</v>
      </c>
      <c r="F34" s="47">
        <f>F25</f>
        <v>1124457.77</v>
      </c>
      <c r="G34" s="47">
        <f>G25</f>
        <v>116587.55</v>
      </c>
      <c r="H34" s="2">
        <f>G34</f>
        <v>116587.55</v>
      </c>
    </row>
    <row r="35" spans="2:8" x14ac:dyDescent="0.2">
      <c r="C35" s="45" t="s">
        <v>119</v>
      </c>
      <c r="F35" s="28"/>
      <c r="G35" s="28"/>
      <c r="H35" s="2"/>
    </row>
    <row r="36" spans="2:8" x14ac:dyDescent="0.2">
      <c r="C36" s="28" t="s">
        <v>120</v>
      </c>
      <c r="D36" s="52" t="s">
        <v>126</v>
      </c>
      <c r="F36" s="47">
        <f>F27</f>
        <v>1313683.54</v>
      </c>
      <c r="G36" s="47">
        <f>G27</f>
        <v>67206.45</v>
      </c>
      <c r="H36" s="50">
        <f>G36</f>
        <v>67206.45</v>
      </c>
    </row>
    <row r="37" spans="2:8" x14ac:dyDescent="0.2">
      <c r="C37" s="28" t="s">
        <v>118</v>
      </c>
      <c r="D37" s="52" t="s">
        <v>125</v>
      </c>
      <c r="F37" s="47">
        <f>F24</f>
        <v>2438141.31</v>
      </c>
      <c r="G37" s="60">
        <f>G24</f>
        <v>183794</v>
      </c>
      <c r="H37" s="2">
        <f>G37</f>
        <v>183794</v>
      </c>
    </row>
    <row r="38" spans="2:8" x14ac:dyDescent="0.2">
      <c r="C38" s="28" t="s">
        <v>121</v>
      </c>
      <c r="D38" s="52" t="s">
        <v>126</v>
      </c>
      <c r="F38" s="30">
        <f>F36</f>
        <v>1313683.54</v>
      </c>
      <c r="G38" s="51">
        <f>G36</f>
        <v>67206.45</v>
      </c>
      <c r="H38" s="50">
        <f>G38</f>
        <v>67206.45</v>
      </c>
    </row>
    <row r="39" spans="2:8" x14ac:dyDescent="0.2">
      <c r="B39" s="28"/>
      <c r="C39" s="47" t="s">
        <v>67</v>
      </c>
      <c r="D39" s="28"/>
      <c r="E39" s="28"/>
      <c r="F39" s="2"/>
    </row>
    <row r="46" spans="2:8" x14ac:dyDescent="0.2">
      <c r="F46" s="59"/>
      <c r="H46" s="59" t="s">
        <v>67</v>
      </c>
    </row>
    <row r="47" spans="2:8" x14ac:dyDescent="0.2">
      <c r="F47" s="59"/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5">
    <tabColor indexed="35"/>
    <pageSetUpPr fitToPage="1"/>
  </sheetPr>
  <dimension ref="B1:P48"/>
  <sheetViews>
    <sheetView topLeftCell="F12" workbookViewId="0">
      <selection activeCell="L29" sqref="L29"/>
    </sheetView>
  </sheetViews>
  <sheetFormatPr defaultColWidth="8.85546875" defaultRowHeight="12.75" x14ac:dyDescent="0.2"/>
  <cols>
    <col min="1" max="1" width="1.42578125" style="3" customWidth="1"/>
    <col min="2" max="2" width="8.85546875" style="3" customWidth="1"/>
    <col min="3" max="3" width="12.85546875" style="3" customWidth="1"/>
    <col min="4" max="4" width="11.85546875" style="3" customWidth="1"/>
    <col min="5" max="5" width="31.42578125" style="3" customWidth="1"/>
    <col min="6" max="6" width="7.7109375" style="3" bestFit="1" customWidth="1"/>
    <col min="7" max="7" width="14.42578125" style="4" bestFit="1" customWidth="1"/>
    <col min="8" max="8" width="13.5703125" style="4" bestFit="1" customWidth="1"/>
    <col min="9" max="9" width="15.7109375" style="4" bestFit="1" customWidth="1"/>
    <col min="10" max="10" width="14" style="4" customWidth="1"/>
    <col min="11" max="11" width="15.7109375" style="4" bestFit="1" customWidth="1"/>
    <col min="12" max="12" width="14" style="4" bestFit="1" customWidth="1"/>
    <col min="13" max="13" width="16.140625" style="4" customWidth="1"/>
    <col min="14" max="14" width="16.5703125" style="65" bestFit="1" customWidth="1"/>
    <col min="15" max="15" width="12.140625" style="4" bestFit="1" customWidth="1"/>
    <col min="16" max="16" width="12" style="3" customWidth="1"/>
    <col min="17" max="16384" width="8.85546875" style="3"/>
  </cols>
  <sheetData>
    <row r="1" spans="2:15" hidden="1" x14ac:dyDescent="0.2"/>
    <row r="2" spans="2:15" hidden="1" x14ac:dyDescent="0.2"/>
    <row r="3" spans="2:15" ht="12.75" customHeight="1" x14ac:dyDescent="0.2">
      <c r="E3" s="5"/>
      <c r="F3" s="5"/>
      <c r="G3" s="6"/>
      <c r="H3" s="6"/>
      <c r="M3" s="7" t="s">
        <v>31</v>
      </c>
    </row>
    <row r="4" spans="2:15" ht="12.75" customHeight="1" x14ac:dyDescent="0.2">
      <c r="E4" s="5"/>
      <c r="F4" s="5"/>
      <c r="G4" s="6"/>
      <c r="H4" s="6"/>
      <c r="M4" s="7" t="s">
        <v>32</v>
      </c>
    </row>
    <row r="5" spans="2:15" ht="12.75" customHeight="1" x14ac:dyDescent="0.2"/>
    <row r="6" spans="2:15" s="8" customFormat="1" ht="12.75" customHeight="1" x14ac:dyDescent="0.2">
      <c r="C6" s="171" t="s">
        <v>7</v>
      </c>
      <c r="D6" s="171"/>
      <c r="E6" s="171"/>
      <c r="F6" s="171"/>
      <c r="G6" s="171"/>
      <c r="H6" s="171"/>
      <c r="I6" s="171"/>
      <c r="J6" s="171"/>
      <c r="K6" s="171"/>
      <c r="L6" s="171"/>
      <c r="M6" s="9"/>
      <c r="N6" s="66"/>
      <c r="O6" s="9"/>
    </row>
    <row r="7" spans="2:15" ht="12.75" customHeight="1" x14ac:dyDescent="0.2">
      <c r="B7" s="10"/>
      <c r="C7" s="10"/>
      <c r="D7" s="10"/>
      <c r="E7" s="10"/>
      <c r="F7" s="19" t="e">
        <f>#REF!</f>
        <v>#REF!</v>
      </c>
      <c r="G7" s="19"/>
      <c r="H7" s="19"/>
      <c r="I7" s="19"/>
      <c r="J7" s="19"/>
      <c r="K7" s="19"/>
      <c r="L7" s="11"/>
      <c r="M7" s="12"/>
    </row>
    <row r="8" spans="2:15" x14ac:dyDescent="0.2">
      <c r="B8" s="10"/>
      <c r="C8" s="10"/>
      <c r="D8" s="10"/>
      <c r="E8" s="10"/>
      <c r="F8" s="20" t="s">
        <v>8</v>
      </c>
      <c r="G8" s="20"/>
      <c r="H8" s="20"/>
      <c r="I8" s="20"/>
      <c r="J8" s="20"/>
      <c r="K8" s="20"/>
      <c r="L8" s="13"/>
      <c r="M8" s="12"/>
    </row>
    <row r="9" spans="2:15" ht="12.75" customHeight="1" x14ac:dyDescent="0.2">
      <c r="B9" s="10"/>
      <c r="C9" s="10"/>
      <c r="D9" s="10"/>
      <c r="E9" s="10"/>
      <c r="F9" s="10"/>
      <c r="G9" s="12"/>
      <c r="H9" s="12"/>
      <c r="I9" s="12"/>
      <c r="J9" s="12"/>
      <c r="K9" s="12"/>
      <c r="L9" s="12"/>
      <c r="M9" s="12"/>
    </row>
    <row r="10" spans="2:15" ht="12.75" customHeight="1" x14ac:dyDescent="0.2">
      <c r="B10" s="14" t="s">
        <v>33</v>
      </c>
      <c r="C10" s="14"/>
      <c r="D10" s="14"/>
      <c r="E10" s="14"/>
      <c r="F10" s="172" t="s">
        <v>34</v>
      </c>
      <c r="G10" s="172"/>
      <c r="H10" s="172"/>
      <c r="I10" s="172"/>
      <c r="J10" s="172"/>
      <c r="K10" s="172"/>
      <c r="L10" s="12"/>
      <c r="M10" s="12"/>
    </row>
    <row r="11" spans="2:15" ht="12.75" customHeight="1" x14ac:dyDescent="0.2">
      <c r="B11" s="10" t="s">
        <v>35</v>
      </c>
      <c r="C11" s="10"/>
      <c r="D11" s="10"/>
      <c r="E11" s="10"/>
      <c r="F11" s="173" t="s">
        <v>36</v>
      </c>
      <c r="G11" s="173"/>
      <c r="H11" s="173"/>
      <c r="I11" s="173"/>
      <c r="J11" s="173"/>
      <c r="K11" s="173"/>
      <c r="L11" s="12"/>
      <c r="M11" s="12"/>
    </row>
    <row r="12" spans="2:15" ht="12.75" customHeight="1" x14ac:dyDescent="0.2">
      <c r="B12" s="10" t="s">
        <v>37</v>
      </c>
      <c r="C12" s="10"/>
      <c r="D12" s="10"/>
      <c r="E12" s="10"/>
      <c r="F12" s="174" t="s">
        <v>38</v>
      </c>
      <c r="G12" s="174"/>
      <c r="H12" s="174"/>
      <c r="I12" s="174"/>
      <c r="J12" s="174"/>
      <c r="K12" s="174"/>
      <c r="L12" s="12"/>
      <c r="M12" s="12"/>
    </row>
    <row r="13" spans="2:15" ht="12.75" customHeight="1" x14ac:dyDescent="0.2">
      <c r="B13" s="10" t="s">
        <v>39</v>
      </c>
      <c r="C13" s="10"/>
      <c r="D13" s="10"/>
      <c r="E13" s="10"/>
      <c r="F13" s="174" t="s">
        <v>79</v>
      </c>
      <c r="G13" s="174"/>
      <c r="H13" s="174"/>
      <c r="I13" s="174"/>
      <c r="J13" s="174"/>
      <c r="K13" s="174"/>
      <c r="L13" s="12"/>
      <c r="M13" s="12"/>
    </row>
    <row r="14" spans="2:15" ht="12.75" customHeight="1" x14ac:dyDescent="0.2">
      <c r="B14" s="10"/>
      <c r="C14" s="10"/>
      <c r="D14" s="10"/>
      <c r="E14" s="10"/>
      <c r="F14" s="10" t="s">
        <v>67</v>
      </c>
      <c r="G14" s="12"/>
      <c r="H14" s="12"/>
      <c r="I14" s="12"/>
      <c r="J14" s="12"/>
      <c r="K14" s="12"/>
      <c r="L14" s="27" t="s">
        <v>40</v>
      </c>
      <c r="M14" s="12"/>
    </row>
    <row r="15" spans="2:15" ht="24" customHeight="1" x14ac:dyDescent="0.2">
      <c r="B15" s="157"/>
      <c r="C15" s="158"/>
      <c r="D15" s="158"/>
      <c r="E15" s="159"/>
      <c r="F15" s="15" t="s">
        <v>41</v>
      </c>
      <c r="G15" s="163" t="s">
        <v>9</v>
      </c>
      <c r="H15" s="164"/>
      <c r="I15" s="164"/>
      <c r="J15" s="164"/>
      <c r="K15" s="165"/>
      <c r="L15" s="150" t="s">
        <v>58</v>
      </c>
      <c r="M15" s="150" t="s">
        <v>4</v>
      </c>
    </row>
    <row r="16" spans="2:15" ht="36" x14ac:dyDescent="0.2">
      <c r="B16" s="160"/>
      <c r="C16" s="161"/>
      <c r="D16" s="161"/>
      <c r="E16" s="162"/>
      <c r="F16" s="15"/>
      <c r="G16" s="16" t="s">
        <v>1</v>
      </c>
      <c r="H16" s="16" t="s">
        <v>10</v>
      </c>
      <c r="I16" s="16" t="s">
        <v>11</v>
      </c>
      <c r="J16" s="16" t="s">
        <v>128</v>
      </c>
      <c r="K16" s="16" t="s">
        <v>12</v>
      </c>
      <c r="L16" s="151"/>
      <c r="M16" s="151"/>
    </row>
    <row r="17" spans="2:16" s="25" customFormat="1" x14ac:dyDescent="0.2">
      <c r="B17" s="166" t="s">
        <v>222</v>
      </c>
      <c r="C17" s="167"/>
      <c r="D17" s="167"/>
      <c r="E17" s="168"/>
      <c r="F17" s="26" t="s">
        <v>42</v>
      </c>
      <c r="G17" s="70">
        <f>G42</f>
        <v>226000000</v>
      </c>
      <c r="H17" s="70">
        <f t="shared" ref="H17:M17" si="0">H42</f>
        <v>11269086</v>
      </c>
      <c r="I17" s="70">
        <f>I42</f>
        <v>3817740952.4114299</v>
      </c>
      <c r="J17" s="71">
        <f t="shared" si="0"/>
        <v>-6027217.9540511072</v>
      </c>
      <c r="K17" s="70">
        <f>K42</f>
        <v>4048982820.4573784</v>
      </c>
      <c r="L17" s="70">
        <f>L42-0.5</f>
        <v>-1982077.4997962185</v>
      </c>
      <c r="M17" s="70">
        <f t="shared" si="0"/>
        <v>4047000743.4575825</v>
      </c>
      <c r="N17" s="67"/>
      <c r="O17" s="67" t="s">
        <v>67</v>
      </c>
      <c r="P17" s="24" t="s">
        <v>67</v>
      </c>
    </row>
    <row r="18" spans="2:16" x14ac:dyDescent="0.2">
      <c r="B18" s="144" t="s">
        <v>13</v>
      </c>
      <c r="C18" s="145"/>
      <c r="D18" s="145"/>
      <c r="E18" s="146"/>
      <c r="F18" s="17" t="s">
        <v>43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</row>
    <row r="19" spans="2:16" x14ac:dyDescent="0.2">
      <c r="B19" s="141" t="s">
        <v>14</v>
      </c>
      <c r="C19" s="142"/>
      <c r="D19" s="142"/>
      <c r="E19" s="143"/>
      <c r="F19" s="17" t="s">
        <v>44</v>
      </c>
      <c r="G19" s="72">
        <f t="shared" ref="G19:L19" si="1">G17</f>
        <v>226000000</v>
      </c>
      <c r="H19" s="72">
        <f t="shared" si="1"/>
        <v>11269086</v>
      </c>
      <c r="I19" s="72">
        <f t="shared" si="1"/>
        <v>3817740952.4114299</v>
      </c>
      <c r="J19" s="73">
        <f t="shared" si="1"/>
        <v>-6027217.9540511072</v>
      </c>
      <c r="K19" s="72">
        <f t="shared" si="1"/>
        <v>4048982820.4573784</v>
      </c>
      <c r="L19" s="72">
        <f t="shared" si="1"/>
        <v>-1982077.4997962185</v>
      </c>
      <c r="M19" s="72">
        <f>K19+L19</f>
        <v>4047000742.957582</v>
      </c>
    </row>
    <row r="20" spans="2:16" x14ac:dyDescent="0.2">
      <c r="B20" s="144" t="s">
        <v>15</v>
      </c>
      <c r="C20" s="145"/>
      <c r="D20" s="145"/>
      <c r="E20" s="146"/>
      <c r="F20" s="17" t="s">
        <v>73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</row>
    <row r="21" spans="2:16" x14ac:dyDescent="0.2">
      <c r="B21" s="144" t="s">
        <v>16</v>
      </c>
      <c r="C21" s="145"/>
      <c r="D21" s="145"/>
      <c r="E21" s="146"/>
      <c r="F21" s="17" t="s">
        <v>74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</row>
    <row r="22" spans="2:16" s="98" customFormat="1" x14ac:dyDescent="0.2">
      <c r="B22" s="178" t="s">
        <v>17</v>
      </c>
      <c r="C22" s="179"/>
      <c r="D22" s="179"/>
      <c r="E22" s="180"/>
      <c r="F22" s="94" t="s">
        <v>75</v>
      </c>
      <c r="G22" s="95">
        <v>0</v>
      </c>
      <c r="H22" s="95">
        <v>0</v>
      </c>
      <c r="I22" s="95">
        <v>0</v>
      </c>
      <c r="J22" s="95" t="e">
        <f>#REF!-#REF!</f>
        <v>#REF!</v>
      </c>
      <c r="K22" s="95" t="e">
        <f>J22</f>
        <v>#REF!</v>
      </c>
      <c r="L22" s="95" t="e">
        <f>#REF!-#REF!+#REF!-#REF!-2651</f>
        <v>#REF!</v>
      </c>
      <c r="M22" s="95" t="e">
        <f>K22+L22</f>
        <v>#REF!</v>
      </c>
      <c r="N22" s="96"/>
      <c r="O22" s="97"/>
    </row>
    <row r="23" spans="2:16" x14ac:dyDescent="0.2">
      <c r="B23" s="175" t="s">
        <v>18</v>
      </c>
      <c r="C23" s="176"/>
      <c r="D23" s="176"/>
      <c r="E23" s="177"/>
      <c r="F23" s="17" t="s">
        <v>46</v>
      </c>
      <c r="G23" s="72">
        <f>G20+G21+G22</f>
        <v>0</v>
      </c>
      <c r="H23" s="72">
        <f t="shared" ref="H23:M23" si="2">H20+H21+H22</f>
        <v>0</v>
      </c>
      <c r="I23" s="72">
        <f t="shared" si="2"/>
        <v>0</v>
      </c>
      <c r="J23" s="72" t="e">
        <f t="shared" si="2"/>
        <v>#REF!</v>
      </c>
      <c r="K23" s="72" t="e">
        <f t="shared" si="2"/>
        <v>#REF!</v>
      </c>
      <c r="L23" s="72" t="e">
        <f t="shared" si="2"/>
        <v>#REF!</v>
      </c>
      <c r="M23" s="72" t="e">
        <f t="shared" si="2"/>
        <v>#REF!</v>
      </c>
    </row>
    <row r="24" spans="2:16" s="98" customFormat="1" x14ac:dyDescent="0.2">
      <c r="B24" s="178" t="s">
        <v>19</v>
      </c>
      <c r="C24" s="179"/>
      <c r="D24" s="179"/>
      <c r="E24" s="180"/>
      <c r="F24" s="94" t="s">
        <v>47</v>
      </c>
      <c r="G24" s="95">
        <v>0</v>
      </c>
      <c r="H24" s="95">
        <v>0</v>
      </c>
      <c r="I24" s="95" t="e">
        <f>#REF!-#REF!</f>
        <v>#REF!</v>
      </c>
      <c r="J24" s="95">
        <v>0</v>
      </c>
      <c r="K24" s="95" t="e">
        <f>SUM(G24:J24)</f>
        <v>#REF!</v>
      </c>
      <c r="L24" s="95" t="e">
        <f>#REF!+#REF!</f>
        <v>#REF!</v>
      </c>
      <c r="M24" s="95" t="e">
        <f>K24+L24</f>
        <v>#REF!</v>
      </c>
      <c r="N24" s="96"/>
      <c r="O24" s="97"/>
    </row>
    <row r="25" spans="2:16" x14ac:dyDescent="0.2">
      <c r="B25" s="175" t="s">
        <v>20</v>
      </c>
      <c r="C25" s="176"/>
      <c r="D25" s="176"/>
      <c r="E25" s="177"/>
      <c r="F25" s="18" t="s">
        <v>48</v>
      </c>
      <c r="G25" s="72">
        <f>G23+G24</f>
        <v>0</v>
      </c>
      <c r="H25" s="72">
        <f t="shared" ref="H25:M25" si="3">H23+H24</f>
        <v>0</v>
      </c>
      <c r="I25" s="72" t="e">
        <f t="shared" si="3"/>
        <v>#REF!</v>
      </c>
      <c r="J25" s="72" t="e">
        <f t="shared" si="3"/>
        <v>#REF!</v>
      </c>
      <c r="K25" s="72" t="e">
        <f t="shared" si="3"/>
        <v>#REF!</v>
      </c>
      <c r="L25" s="72" t="e">
        <f t="shared" si="3"/>
        <v>#REF!</v>
      </c>
      <c r="M25" s="72" t="e">
        <f t="shared" si="3"/>
        <v>#REF!</v>
      </c>
    </row>
    <row r="26" spans="2:16" x14ac:dyDescent="0.2">
      <c r="B26" s="144" t="s">
        <v>21</v>
      </c>
      <c r="C26" s="145"/>
      <c r="D26" s="145"/>
      <c r="E26" s="146"/>
      <c r="F26" s="17" t="s">
        <v>49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</row>
    <row r="27" spans="2:16" x14ac:dyDescent="0.2">
      <c r="B27" s="144" t="s">
        <v>22</v>
      </c>
      <c r="C27" s="145"/>
      <c r="D27" s="145"/>
      <c r="E27" s="146"/>
      <c r="F27" s="17" t="s">
        <v>50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</row>
    <row r="28" spans="2:16" x14ac:dyDescent="0.2">
      <c r="B28" s="144" t="s">
        <v>2</v>
      </c>
      <c r="C28" s="145"/>
      <c r="D28" s="145"/>
      <c r="E28" s="146"/>
      <c r="F28" s="17" t="s">
        <v>51</v>
      </c>
      <c r="G28" s="72">
        <v>0</v>
      </c>
      <c r="H28" s="72">
        <v>0</v>
      </c>
      <c r="I28" s="72">
        <v>0</v>
      </c>
      <c r="J28" s="72"/>
      <c r="K28" s="72">
        <v>0</v>
      </c>
      <c r="L28" s="72">
        <v>0</v>
      </c>
      <c r="M28" s="72">
        <v>0</v>
      </c>
      <c r="O28" s="4" t="s">
        <v>67</v>
      </c>
      <c r="P28" s="3" t="s">
        <v>67</v>
      </c>
    </row>
    <row r="29" spans="2:16" s="25" customFormat="1" x14ac:dyDescent="0.2">
      <c r="B29" s="138" t="s">
        <v>237</v>
      </c>
      <c r="C29" s="139"/>
      <c r="D29" s="139"/>
      <c r="E29" s="140"/>
      <c r="F29" s="23" t="s">
        <v>52</v>
      </c>
      <c r="G29" s="70">
        <f>G25+G26+G27+G28+G19</f>
        <v>226000000</v>
      </c>
      <c r="H29" s="70">
        <f t="shared" ref="H29:M29" si="4">H25+H26+H27+H28+H19</f>
        <v>11269086</v>
      </c>
      <c r="I29" s="70" t="e">
        <f t="shared" si="4"/>
        <v>#REF!</v>
      </c>
      <c r="J29" s="70" t="e">
        <f t="shared" si="4"/>
        <v>#REF!</v>
      </c>
      <c r="K29" s="70" t="e">
        <f t="shared" si="4"/>
        <v>#REF!</v>
      </c>
      <c r="L29" s="70" t="e">
        <f t="shared" si="4"/>
        <v>#REF!</v>
      </c>
      <c r="M29" s="70" t="e">
        <f t="shared" si="4"/>
        <v>#REF!</v>
      </c>
      <c r="N29" s="67" t="e">
        <f>#REF!</f>
        <v>#REF!</v>
      </c>
      <c r="O29" s="67" t="e">
        <f>M29-N29</f>
        <v>#REF!</v>
      </c>
      <c r="P29" s="24" t="s">
        <v>67</v>
      </c>
    </row>
    <row r="30" spans="2:16" s="63" customFormat="1" x14ac:dyDescent="0.2">
      <c r="B30" s="147" t="s">
        <v>139</v>
      </c>
      <c r="C30" s="148"/>
      <c r="D30" s="148"/>
      <c r="E30" s="149"/>
      <c r="F30" s="17" t="s">
        <v>53</v>
      </c>
      <c r="G30" s="72">
        <v>226000000</v>
      </c>
      <c r="H30" s="72">
        <v>11269086</v>
      </c>
      <c r="I30" s="72">
        <v>3376665388.0601172</v>
      </c>
      <c r="J30" s="72">
        <v>-2240875.3255889239</v>
      </c>
      <c r="K30" s="72">
        <v>3611693598.7345281</v>
      </c>
      <c r="L30" s="72">
        <v>-148627.41878803191</v>
      </c>
      <c r="M30" s="72">
        <v>3611544971.8157406</v>
      </c>
      <c r="N30" s="68"/>
      <c r="O30" s="68" t="s">
        <v>67</v>
      </c>
      <c r="P30" s="64" t="s">
        <v>67</v>
      </c>
    </row>
    <row r="31" spans="2:16" x14ac:dyDescent="0.2">
      <c r="B31" s="144" t="s">
        <v>13</v>
      </c>
      <c r="C31" s="145"/>
      <c r="D31" s="145"/>
      <c r="E31" s="146"/>
      <c r="F31" s="17" t="s">
        <v>54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</row>
    <row r="32" spans="2:16" x14ac:dyDescent="0.2">
      <c r="B32" s="144" t="s">
        <v>23</v>
      </c>
      <c r="C32" s="145"/>
      <c r="D32" s="145"/>
      <c r="E32" s="146"/>
      <c r="F32" s="17" t="s">
        <v>55</v>
      </c>
      <c r="G32" s="72">
        <v>226000000</v>
      </c>
      <c r="H32" s="72">
        <v>11269086</v>
      </c>
      <c r="I32" s="72">
        <v>3376665388.0601172</v>
      </c>
      <c r="J32" s="72">
        <v>-2240875.3255889239</v>
      </c>
      <c r="K32" s="72">
        <v>3611693598.7345281</v>
      </c>
      <c r="L32" s="72">
        <v>-148627.41878803191</v>
      </c>
      <c r="M32" s="72">
        <v>3611544971.3157401</v>
      </c>
      <c r="N32" s="4"/>
    </row>
    <row r="33" spans="2:15" x14ac:dyDescent="0.2">
      <c r="B33" s="144" t="s">
        <v>15</v>
      </c>
      <c r="C33" s="145"/>
      <c r="D33" s="145"/>
      <c r="E33" s="146"/>
      <c r="F33" s="17" t="s">
        <v>24</v>
      </c>
      <c r="G33" s="72">
        <v>0</v>
      </c>
      <c r="H33" s="72">
        <v>0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</row>
    <row r="34" spans="2:15" x14ac:dyDescent="0.2">
      <c r="B34" s="144" t="s">
        <v>16</v>
      </c>
      <c r="C34" s="145"/>
      <c r="D34" s="145"/>
      <c r="E34" s="146"/>
      <c r="F34" s="17" t="s">
        <v>25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L34" s="72">
        <v>0</v>
      </c>
      <c r="M34" s="72">
        <v>0</v>
      </c>
    </row>
    <row r="35" spans="2:15" x14ac:dyDescent="0.2">
      <c r="B35" s="144" t="s">
        <v>17</v>
      </c>
      <c r="C35" s="145"/>
      <c r="D35" s="145"/>
      <c r="E35" s="146"/>
      <c r="F35" s="17" t="s">
        <v>26</v>
      </c>
      <c r="G35" s="72">
        <v>0</v>
      </c>
      <c r="H35" s="72">
        <v>0</v>
      </c>
      <c r="I35" s="72">
        <v>0</v>
      </c>
      <c r="J35" s="72">
        <v>-3786342.6284621833</v>
      </c>
      <c r="K35" s="72">
        <v>-3786342.6284621833</v>
      </c>
      <c r="L35" s="72">
        <v>-934871.96532809129</v>
      </c>
      <c r="M35" s="72">
        <v>-4721214.5937902741</v>
      </c>
    </row>
    <row r="36" spans="2:15" ht="12.75" customHeight="1" x14ac:dyDescent="0.2">
      <c r="B36" s="141" t="s">
        <v>28</v>
      </c>
      <c r="C36" s="142"/>
      <c r="D36" s="142"/>
      <c r="E36" s="143"/>
      <c r="F36" s="17" t="s">
        <v>56</v>
      </c>
      <c r="G36" s="72">
        <v>0</v>
      </c>
      <c r="H36" s="72">
        <v>0</v>
      </c>
      <c r="I36" s="72">
        <v>0</v>
      </c>
      <c r="J36" s="72">
        <v>-3786342.6284621833</v>
      </c>
      <c r="K36" s="72">
        <v>-3786342.6284621833</v>
      </c>
      <c r="L36" s="72">
        <v>-934871.96532809129</v>
      </c>
      <c r="M36" s="72">
        <v>-4721214.5937902741</v>
      </c>
    </row>
    <row r="37" spans="2:15" x14ac:dyDescent="0.2">
      <c r="B37" s="144" t="s">
        <v>19</v>
      </c>
      <c r="C37" s="145"/>
      <c r="D37" s="145"/>
      <c r="E37" s="146"/>
      <c r="F37" s="17" t="s">
        <v>57</v>
      </c>
      <c r="G37" s="72">
        <v>0</v>
      </c>
      <c r="H37" s="72">
        <v>0</v>
      </c>
      <c r="I37" s="72">
        <v>441075564.35131264</v>
      </c>
      <c r="J37" s="72">
        <v>0</v>
      </c>
      <c r="K37" s="72">
        <v>441075564.35131264</v>
      </c>
      <c r="L37" s="72">
        <v>-898577.61568009527</v>
      </c>
      <c r="M37" s="72">
        <v>440176986.73563254</v>
      </c>
    </row>
    <row r="38" spans="2:15" ht="12.75" customHeight="1" x14ac:dyDescent="0.2">
      <c r="B38" s="141" t="s">
        <v>29</v>
      </c>
      <c r="C38" s="142"/>
      <c r="D38" s="142"/>
      <c r="E38" s="143"/>
      <c r="F38" s="18" t="s">
        <v>59</v>
      </c>
      <c r="G38" s="72">
        <v>0</v>
      </c>
      <c r="H38" s="72">
        <v>0</v>
      </c>
      <c r="I38" s="72">
        <v>441075564.35131264</v>
      </c>
      <c r="J38" s="72">
        <v>-3786342.6284621833</v>
      </c>
      <c r="K38" s="72">
        <v>437289221.72285044</v>
      </c>
      <c r="L38" s="72">
        <v>-1833449.5810081866</v>
      </c>
      <c r="M38" s="72">
        <v>435455772.14184225</v>
      </c>
    </row>
    <row r="39" spans="2:15" x14ac:dyDescent="0.2">
      <c r="B39" s="144" t="s">
        <v>21</v>
      </c>
      <c r="C39" s="145"/>
      <c r="D39" s="145"/>
      <c r="E39" s="146"/>
      <c r="F39" s="17" t="s">
        <v>60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</row>
    <row r="40" spans="2:15" x14ac:dyDescent="0.2">
      <c r="B40" s="144" t="s">
        <v>22</v>
      </c>
      <c r="C40" s="145"/>
      <c r="D40" s="145"/>
      <c r="E40" s="146"/>
      <c r="F40" s="17" t="s">
        <v>61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</row>
    <row r="41" spans="2:15" x14ac:dyDescent="0.2">
      <c r="B41" s="144" t="s">
        <v>2</v>
      </c>
      <c r="C41" s="145"/>
      <c r="D41" s="145"/>
      <c r="E41" s="146"/>
      <c r="F41" s="17" t="s">
        <v>30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</row>
    <row r="42" spans="2:15" s="63" customFormat="1" ht="12.75" customHeight="1" x14ac:dyDescent="0.2">
      <c r="B42" s="152" t="s">
        <v>221</v>
      </c>
      <c r="C42" s="153"/>
      <c r="D42" s="153"/>
      <c r="E42" s="154"/>
      <c r="F42" s="17" t="s">
        <v>72</v>
      </c>
      <c r="G42" s="72">
        <v>226000000</v>
      </c>
      <c r="H42" s="72">
        <v>11269086</v>
      </c>
      <c r="I42" s="72">
        <v>3817740952.4114299</v>
      </c>
      <c r="J42" s="72">
        <v>-6027217.9540511072</v>
      </c>
      <c r="K42" s="72">
        <v>4048982820.4573784</v>
      </c>
      <c r="L42" s="72">
        <v>-1982076.9997962185</v>
      </c>
      <c r="M42" s="72">
        <v>4047000743.4575825</v>
      </c>
      <c r="N42" s="68" t="e">
        <f>#REF!</f>
        <v>#REF!</v>
      </c>
      <c r="O42" s="68" t="e">
        <f>M42-N42</f>
        <v>#REF!</v>
      </c>
    </row>
    <row r="43" spans="2:15" x14ac:dyDescent="0.2">
      <c r="B43" s="10"/>
      <c r="C43" s="10"/>
      <c r="D43" s="10"/>
      <c r="E43" s="10"/>
      <c r="F43" s="10"/>
      <c r="G43" s="12"/>
      <c r="H43" s="12"/>
      <c r="I43" s="12"/>
      <c r="J43" s="12"/>
      <c r="K43" s="12"/>
      <c r="L43" s="12"/>
      <c r="M43" s="12"/>
    </row>
    <row r="44" spans="2:15" x14ac:dyDescent="0.2">
      <c r="B44" s="155" t="s">
        <v>66</v>
      </c>
      <c r="C44" s="155"/>
      <c r="D44" s="156" t="s">
        <v>6</v>
      </c>
      <c r="E44" s="156"/>
      <c r="F44" s="156"/>
      <c r="G44" s="156"/>
      <c r="H44" s="170" t="s">
        <v>62</v>
      </c>
      <c r="I44" s="170"/>
      <c r="J44" s="61"/>
      <c r="K44" s="12"/>
      <c r="L44" s="12"/>
      <c r="M44" s="12" t="s">
        <v>67</v>
      </c>
    </row>
    <row r="45" spans="2:15" x14ac:dyDescent="0.2">
      <c r="B45" s="10"/>
      <c r="C45" s="10" t="s">
        <v>27</v>
      </c>
      <c r="D45" s="21"/>
      <c r="E45" s="21"/>
      <c r="F45" s="21"/>
      <c r="G45" s="22"/>
      <c r="H45" s="169" t="s">
        <v>63</v>
      </c>
      <c r="I45" s="169"/>
      <c r="J45" s="62"/>
      <c r="K45" s="12" t="s">
        <v>67</v>
      </c>
      <c r="L45" s="12"/>
      <c r="M45" s="12" t="s">
        <v>67</v>
      </c>
    </row>
    <row r="46" spans="2:15" x14ac:dyDescent="0.2">
      <c r="B46" s="155" t="s">
        <v>5</v>
      </c>
      <c r="C46" s="155"/>
      <c r="D46" s="156" t="s">
        <v>64</v>
      </c>
      <c r="E46" s="156"/>
      <c r="F46" s="156"/>
      <c r="G46" s="156"/>
      <c r="H46" s="170" t="s">
        <v>62</v>
      </c>
      <c r="I46" s="170"/>
      <c r="J46" s="61"/>
      <c r="K46" s="12" t="s">
        <v>67</v>
      </c>
      <c r="L46" s="12"/>
      <c r="M46" s="12" t="s">
        <v>67</v>
      </c>
    </row>
    <row r="47" spans="2:15" x14ac:dyDescent="0.2">
      <c r="B47" s="10"/>
      <c r="C47" s="10" t="s">
        <v>27</v>
      </c>
      <c r="D47" s="10"/>
      <c r="E47" s="10"/>
      <c r="F47" s="10"/>
      <c r="G47" s="12"/>
      <c r="H47" s="169" t="s">
        <v>63</v>
      </c>
      <c r="I47" s="169"/>
      <c r="J47" s="62"/>
      <c r="K47" s="12"/>
      <c r="L47" s="12"/>
      <c r="M47" s="12"/>
    </row>
    <row r="48" spans="2:15" x14ac:dyDescent="0.2">
      <c r="B48" s="10" t="s">
        <v>65</v>
      </c>
      <c r="C48" s="10"/>
      <c r="D48" s="10"/>
      <c r="E48" s="10"/>
      <c r="F48" s="10"/>
      <c r="G48" s="12"/>
      <c r="H48" s="12"/>
      <c r="I48" s="12"/>
      <c r="J48" s="12"/>
      <c r="K48" s="12"/>
      <c r="L48" s="12"/>
      <c r="M48" s="12"/>
    </row>
  </sheetData>
  <mergeCells count="43">
    <mergeCell ref="L15:L16"/>
    <mergeCell ref="B25:E25"/>
    <mergeCell ref="B21:E21"/>
    <mergeCell ref="B22:E22"/>
    <mergeCell ref="B23:E23"/>
    <mergeCell ref="B24:E24"/>
    <mergeCell ref="C6:L6"/>
    <mergeCell ref="F10:K10"/>
    <mergeCell ref="F11:K11"/>
    <mergeCell ref="F12:K12"/>
    <mergeCell ref="F13:K13"/>
    <mergeCell ref="H47:I47"/>
    <mergeCell ref="H44:I44"/>
    <mergeCell ref="H45:I45"/>
    <mergeCell ref="B46:C46"/>
    <mergeCell ref="D46:G46"/>
    <mergeCell ref="H46:I46"/>
    <mergeCell ref="M15:M16"/>
    <mergeCell ref="B42:E42"/>
    <mergeCell ref="B44:C44"/>
    <mergeCell ref="D44:G44"/>
    <mergeCell ref="B38:E38"/>
    <mergeCell ref="B39:E39"/>
    <mergeCell ref="B40:E40"/>
    <mergeCell ref="B41:E41"/>
    <mergeCell ref="B15:E16"/>
    <mergeCell ref="G15:K15"/>
    <mergeCell ref="B19:E19"/>
    <mergeCell ref="B20:E20"/>
    <mergeCell ref="B26:E26"/>
    <mergeCell ref="B17:E17"/>
    <mergeCell ref="B37:E37"/>
    <mergeCell ref="B18:E18"/>
    <mergeCell ref="B29:E29"/>
    <mergeCell ref="B36:E36"/>
    <mergeCell ref="B27:E27"/>
    <mergeCell ref="B28:E28"/>
    <mergeCell ref="B30:E30"/>
    <mergeCell ref="B31:E31"/>
    <mergeCell ref="B35:E35"/>
    <mergeCell ref="B33:E33"/>
    <mergeCell ref="B34:E34"/>
    <mergeCell ref="B32:E32"/>
  </mergeCells>
  <phoneticPr fontId="6" type="noConversion"/>
  <printOptions horizontalCentered="1" verticalCentered="1"/>
  <pageMargins left="0.31496062992125984" right="0.27559055118110237" top="0.39370078740157483" bottom="0.47244094488188981" header="0.43307086614173229" footer="0.51181102362204722"/>
  <pageSetup paperSize="9" scale="8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0"/>
  <sheetViews>
    <sheetView topLeftCell="A28" workbookViewId="0">
      <selection activeCell="J58" sqref="J58"/>
    </sheetView>
  </sheetViews>
  <sheetFormatPr defaultRowHeight="12.75" x14ac:dyDescent="0.2"/>
  <cols>
    <col min="2" max="2" width="60.85546875" customWidth="1"/>
    <col min="3" max="3" width="10.7109375" hidden="1" customWidth="1"/>
    <col min="4" max="4" width="10" customWidth="1"/>
    <col min="6" max="6" width="13.42578125" customWidth="1"/>
  </cols>
  <sheetData>
    <row r="1" spans="1:6" x14ac:dyDescent="0.2">
      <c r="B1" s="100" t="s">
        <v>223</v>
      </c>
    </row>
    <row r="2" spans="1:6" x14ac:dyDescent="0.2">
      <c r="B2" s="100" t="s">
        <v>224</v>
      </c>
    </row>
    <row r="3" spans="1:6" x14ac:dyDescent="0.2">
      <c r="B3" s="100" t="s">
        <v>375</v>
      </c>
    </row>
    <row r="4" spans="1:6" x14ac:dyDescent="0.2">
      <c r="B4" t="s">
        <v>140</v>
      </c>
    </row>
    <row r="6" spans="1:6" x14ac:dyDescent="0.2">
      <c r="C6" t="s">
        <v>236</v>
      </c>
      <c r="D6" s="100" t="s">
        <v>370</v>
      </c>
      <c r="E6" s="100"/>
      <c r="F6" s="100" t="s">
        <v>367</v>
      </c>
    </row>
    <row r="7" spans="1:6" x14ac:dyDescent="0.2">
      <c r="B7" t="s">
        <v>141</v>
      </c>
    </row>
    <row r="8" spans="1:6" x14ac:dyDescent="0.2">
      <c r="B8" t="s">
        <v>142</v>
      </c>
    </row>
    <row r="9" spans="1:6" x14ac:dyDescent="0.2">
      <c r="A9" t="s">
        <v>259</v>
      </c>
      <c r="B9" t="s">
        <v>69</v>
      </c>
      <c r="C9">
        <v>13</v>
      </c>
      <c r="D9" s="120">
        <v>3994550</v>
      </c>
      <c r="E9" s="120"/>
      <c r="F9" s="120">
        <v>4224760</v>
      </c>
    </row>
    <row r="10" spans="1:6" x14ac:dyDescent="0.2">
      <c r="A10" t="s">
        <v>260</v>
      </c>
      <c r="B10" t="s">
        <v>70</v>
      </c>
      <c r="C10">
        <v>14</v>
      </c>
      <c r="D10" s="120">
        <v>235308</v>
      </c>
      <c r="E10" s="120"/>
      <c r="F10" s="120">
        <v>238195</v>
      </c>
    </row>
    <row r="11" spans="1:6" x14ac:dyDescent="0.2">
      <c r="A11" t="s">
        <v>261</v>
      </c>
      <c r="B11" t="s">
        <v>243</v>
      </c>
      <c r="D11" s="120">
        <v>39153</v>
      </c>
      <c r="E11" s="120"/>
      <c r="F11" s="120">
        <v>113697</v>
      </c>
    </row>
    <row r="12" spans="1:6" x14ac:dyDescent="0.2">
      <c r="A12" t="s">
        <v>258</v>
      </c>
      <c r="B12" t="s">
        <v>81</v>
      </c>
      <c r="D12" s="120">
        <v>0</v>
      </c>
      <c r="E12" s="120"/>
      <c r="F12" s="120">
        <v>0</v>
      </c>
    </row>
    <row r="13" spans="1:6" x14ac:dyDescent="0.2">
      <c r="A13" t="s">
        <v>363</v>
      </c>
      <c r="B13" t="s">
        <v>71</v>
      </c>
      <c r="D13" s="120">
        <v>5612</v>
      </c>
      <c r="E13" s="120"/>
      <c r="F13" s="120">
        <v>10099</v>
      </c>
    </row>
    <row r="14" spans="1:6" x14ac:dyDescent="0.2">
      <c r="D14" s="120"/>
      <c r="E14" s="120"/>
      <c r="F14" s="120"/>
    </row>
    <row r="15" spans="1:6" ht="13.5" thickBot="1" x14ac:dyDescent="0.25">
      <c r="A15" t="s">
        <v>318</v>
      </c>
      <c r="B15" t="s">
        <v>348</v>
      </c>
      <c r="D15" s="121">
        <v>4274623</v>
      </c>
      <c r="E15" s="121"/>
      <c r="F15" s="121">
        <v>4586751</v>
      </c>
    </row>
    <row r="16" spans="1:6" ht="13.5" thickTop="1" x14ac:dyDescent="0.2">
      <c r="D16" s="120"/>
      <c r="E16" s="120"/>
      <c r="F16" s="120"/>
    </row>
    <row r="17" spans="1:6" x14ac:dyDescent="0.2">
      <c r="B17" t="s">
        <v>143</v>
      </c>
      <c r="D17" s="120"/>
      <c r="E17" s="120"/>
      <c r="F17" s="120"/>
    </row>
    <row r="18" spans="1:6" x14ac:dyDescent="0.2">
      <c r="A18" t="s">
        <v>253</v>
      </c>
      <c r="B18" t="s">
        <v>144</v>
      </c>
      <c r="C18">
        <v>15</v>
      </c>
      <c r="D18" s="120">
        <v>4961740</v>
      </c>
      <c r="E18" s="120"/>
      <c r="F18" s="120">
        <v>447708</v>
      </c>
    </row>
    <row r="19" spans="1:6" x14ac:dyDescent="0.2">
      <c r="A19" t="s">
        <v>252</v>
      </c>
      <c r="B19" t="s">
        <v>129</v>
      </c>
      <c r="C19">
        <v>16</v>
      </c>
      <c r="D19" s="120">
        <v>6025044</v>
      </c>
      <c r="E19" s="120"/>
      <c r="F19" s="120">
        <v>2251297</v>
      </c>
    </row>
    <row r="20" spans="1:6" x14ac:dyDescent="0.2">
      <c r="A20" t="s">
        <v>257</v>
      </c>
      <c r="B20" t="s">
        <v>127</v>
      </c>
      <c r="C20">
        <v>17</v>
      </c>
      <c r="D20" s="120">
        <v>278624</v>
      </c>
      <c r="E20" s="120"/>
      <c r="F20" s="120">
        <v>166003</v>
      </c>
    </row>
    <row r="21" spans="1:6" x14ac:dyDescent="0.2">
      <c r="A21" t="s">
        <v>251</v>
      </c>
      <c r="B21" t="s">
        <v>240</v>
      </c>
      <c r="D21" s="120">
        <v>0</v>
      </c>
      <c r="E21" s="120"/>
      <c r="F21" s="120">
        <v>0</v>
      </c>
    </row>
    <row r="22" spans="1:6" x14ac:dyDescent="0.2">
      <c r="A22" t="s">
        <v>254</v>
      </c>
      <c r="B22" t="s">
        <v>349</v>
      </c>
      <c r="D22" s="120">
        <v>318152</v>
      </c>
      <c r="E22" s="120"/>
      <c r="F22" s="120">
        <v>39442</v>
      </c>
    </row>
    <row r="23" spans="1:6" x14ac:dyDescent="0.2">
      <c r="A23" t="s">
        <v>255</v>
      </c>
      <c r="B23" t="s">
        <v>350</v>
      </c>
      <c r="D23" s="120">
        <v>737180</v>
      </c>
      <c r="E23" s="120"/>
      <c r="F23" s="120">
        <v>18486</v>
      </c>
    </row>
    <row r="24" spans="1:6" x14ac:dyDescent="0.2">
      <c r="A24" t="s">
        <v>256</v>
      </c>
      <c r="B24" t="s">
        <v>145</v>
      </c>
      <c r="C24">
        <v>18</v>
      </c>
      <c r="D24" s="120">
        <v>241726</v>
      </c>
      <c r="E24" s="120"/>
      <c r="F24" s="120">
        <v>99529</v>
      </c>
    </row>
    <row r="25" spans="1:6" x14ac:dyDescent="0.2">
      <c r="A25" t="s">
        <v>250</v>
      </c>
      <c r="B25" t="s">
        <v>68</v>
      </c>
      <c r="C25">
        <v>19</v>
      </c>
      <c r="D25" s="120">
        <v>1586338</v>
      </c>
      <c r="E25" s="120"/>
      <c r="F25" s="120">
        <v>2207385</v>
      </c>
    </row>
    <row r="26" spans="1:6" x14ac:dyDescent="0.2">
      <c r="D26" s="120"/>
      <c r="E26" s="120"/>
      <c r="F26" s="120"/>
    </row>
    <row r="27" spans="1:6" ht="13.5" thickBot="1" x14ac:dyDescent="0.25">
      <c r="A27" t="s">
        <v>319</v>
      </c>
      <c r="B27" t="s">
        <v>351</v>
      </c>
      <c r="D27" s="123">
        <v>14148804</v>
      </c>
      <c r="E27" s="123"/>
      <c r="F27" s="123">
        <v>5229850</v>
      </c>
    </row>
    <row r="28" spans="1:6" x14ac:dyDescent="0.2">
      <c r="D28" s="122"/>
      <c r="E28" s="122"/>
      <c r="F28" s="122"/>
    </row>
    <row r="29" spans="1:6" ht="13.5" thickBot="1" x14ac:dyDescent="0.25">
      <c r="A29" t="s">
        <v>320</v>
      </c>
      <c r="B29" t="s">
        <v>146</v>
      </c>
      <c r="D29" s="121">
        <v>18423427</v>
      </c>
      <c r="E29" s="121"/>
      <c r="F29" s="121">
        <v>9816601</v>
      </c>
    </row>
    <row r="30" spans="1:6" ht="13.5" thickTop="1" x14ac:dyDescent="0.2">
      <c r="D30" s="120"/>
      <c r="E30" s="120"/>
      <c r="F30" s="120"/>
    </row>
    <row r="31" spans="1:6" x14ac:dyDescent="0.2">
      <c r="B31" t="s">
        <v>352</v>
      </c>
      <c r="D31" s="120"/>
      <c r="E31" s="120"/>
      <c r="F31" s="120"/>
    </row>
    <row r="32" spans="1:6" x14ac:dyDescent="0.2">
      <c r="B32" t="s">
        <v>353</v>
      </c>
      <c r="D32" s="120"/>
      <c r="E32" s="120"/>
      <c r="F32" s="120"/>
    </row>
    <row r="33" spans="1:7" x14ac:dyDescent="0.2">
      <c r="A33" t="s">
        <v>268</v>
      </c>
      <c r="B33" t="s">
        <v>369</v>
      </c>
      <c r="C33">
        <v>20</v>
      </c>
      <c r="D33" s="120">
        <v>326474</v>
      </c>
      <c r="E33" s="120"/>
      <c r="F33" s="120">
        <v>326474</v>
      </c>
    </row>
    <row r="34" spans="1:7" x14ac:dyDescent="0.2">
      <c r="A34" t="s">
        <v>269</v>
      </c>
      <c r="B34" t="s">
        <v>3</v>
      </c>
      <c r="D34" s="120">
        <v>-22936</v>
      </c>
      <c r="E34" s="120"/>
      <c r="F34" s="120">
        <v>-21115</v>
      </c>
    </row>
    <row r="35" spans="1:7" x14ac:dyDescent="0.2">
      <c r="A35" t="s">
        <v>282</v>
      </c>
      <c r="B35" t="s">
        <v>239</v>
      </c>
      <c r="D35" s="120">
        <v>-34205</v>
      </c>
      <c r="E35" s="120"/>
      <c r="F35" s="120">
        <v>-32384</v>
      </c>
    </row>
    <row r="36" spans="1:7" x14ac:dyDescent="0.2">
      <c r="A36" t="s">
        <v>270</v>
      </c>
      <c r="B36" t="s">
        <v>147</v>
      </c>
      <c r="D36" s="120">
        <v>11269</v>
      </c>
      <c r="E36" s="120"/>
      <c r="F36" s="120">
        <v>11269</v>
      </c>
    </row>
    <row r="37" spans="1:7" x14ac:dyDescent="0.2">
      <c r="A37" t="s">
        <v>271</v>
      </c>
      <c r="B37" t="s">
        <v>11</v>
      </c>
      <c r="D37" s="120">
        <v>9086606</v>
      </c>
      <c r="E37" s="120"/>
      <c r="F37" s="120">
        <v>8042080</v>
      </c>
      <c r="G37" t="s">
        <v>67</v>
      </c>
    </row>
    <row r="38" spans="1:7" x14ac:dyDescent="0.2">
      <c r="A38" t="s">
        <v>323</v>
      </c>
      <c r="B38" t="s">
        <v>354</v>
      </c>
      <c r="D38" s="120">
        <v>9390144</v>
      </c>
      <c r="E38" s="120"/>
      <c r="F38" s="120">
        <v>8347439</v>
      </c>
      <c r="G38" t="s">
        <v>67</v>
      </c>
    </row>
    <row r="39" spans="1:7" x14ac:dyDescent="0.2">
      <c r="A39" t="s">
        <v>272</v>
      </c>
      <c r="B39" t="s">
        <v>355</v>
      </c>
      <c r="D39" s="120">
        <v>-370</v>
      </c>
      <c r="E39" s="120"/>
      <c r="F39" s="120">
        <v>-84</v>
      </c>
      <c r="G39" t="s">
        <v>67</v>
      </c>
    </row>
    <row r="40" spans="1:7" x14ac:dyDescent="0.2">
      <c r="D40" s="120"/>
      <c r="E40" s="120"/>
      <c r="F40" s="120"/>
    </row>
    <row r="41" spans="1:7" ht="13.5" thickBot="1" x14ac:dyDescent="0.25">
      <c r="A41" t="s">
        <v>324</v>
      </c>
      <c r="B41" t="s">
        <v>82</v>
      </c>
      <c r="D41" s="123">
        <v>9389774</v>
      </c>
      <c r="E41" s="123"/>
      <c r="F41" s="123">
        <v>8347355</v>
      </c>
    </row>
    <row r="42" spans="1:7" x14ac:dyDescent="0.2">
      <c r="D42" s="120"/>
      <c r="E42" s="120"/>
      <c r="F42" s="120"/>
    </row>
    <row r="43" spans="1:7" x14ac:dyDescent="0.2">
      <c r="B43" t="s">
        <v>148</v>
      </c>
      <c r="D43" s="120"/>
      <c r="E43" s="120"/>
      <c r="F43" s="120"/>
    </row>
    <row r="44" spans="1:7" x14ac:dyDescent="0.2">
      <c r="A44" t="s">
        <v>321</v>
      </c>
      <c r="B44" t="s">
        <v>149</v>
      </c>
      <c r="C44">
        <v>21</v>
      </c>
      <c r="D44" s="120">
        <v>0</v>
      </c>
      <c r="E44" s="120"/>
      <c r="F44" s="120">
        <v>0</v>
      </c>
    </row>
    <row r="45" spans="1:7" x14ac:dyDescent="0.2">
      <c r="A45" t="s">
        <v>322</v>
      </c>
      <c r="B45" t="s">
        <v>76</v>
      </c>
      <c r="C45">
        <v>22</v>
      </c>
      <c r="D45" s="120">
        <v>0</v>
      </c>
      <c r="E45" s="120"/>
      <c r="F45" s="120">
        <v>0</v>
      </c>
    </row>
    <row r="46" spans="1:7" x14ac:dyDescent="0.2">
      <c r="A46" t="s">
        <v>267</v>
      </c>
      <c r="B46" t="s">
        <v>77</v>
      </c>
      <c r="C46">
        <v>11</v>
      </c>
      <c r="D46" s="120">
        <v>328764</v>
      </c>
      <c r="E46" s="120"/>
      <c r="F46" s="120">
        <v>328764</v>
      </c>
    </row>
    <row r="47" spans="1:7" x14ac:dyDescent="0.2">
      <c r="A47" t="s">
        <v>364</v>
      </c>
      <c r="B47" t="s">
        <v>78</v>
      </c>
      <c r="D47" s="120">
        <v>5612</v>
      </c>
      <c r="E47" s="120"/>
      <c r="F47" s="120">
        <v>10099</v>
      </c>
    </row>
    <row r="48" spans="1:7" x14ac:dyDescent="0.2">
      <c r="D48" s="120"/>
      <c r="E48" s="120"/>
      <c r="F48" s="120"/>
    </row>
    <row r="49" spans="1:6" ht="13.5" thickBot="1" x14ac:dyDescent="0.25">
      <c r="D49" s="123">
        <v>334376</v>
      </c>
      <c r="E49" s="123"/>
      <c r="F49" s="123">
        <v>338863</v>
      </c>
    </row>
    <row r="50" spans="1:6" x14ac:dyDescent="0.2">
      <c r="B50" t="s">
        <v>150</v>
      </c>
      <c r="D50" s="120"/>
      <c r="E50" s="120"/>
      <c r="F50" s="120"/>
    </row>
    <row r="51" spans="1:6" x14ac:dyDescent="0.2">
      <c r="A51" t="s">
        <v>262</v>
      </c>
      <c r="B51" t="s">
        <v>151</v>
      </c>
      <c r="C51">
        <v>22</v>
      </c>
      <c r="D51" s="120">
        <v>2919169</v>
      </c>
      <c r="E51" s="120"/>
      <c r="F51" s="120">
        <v>597763</v>
      </c>
    </row>
    <row r="52" spans="1:6" x14ac:dyDescent="0.2">
      <c r="A52" t="s">
        <v>266</v>
      </c>
      <c r="B52" t="s">
        <v>152</v>
      </c>
      <c r="C52">
        <v>21</v>
      </c>
      <c r="D52" s="120">
        <v>1098000</v>
      </c>
      <c r="E52" s="120"/>
      <c r="F52" s="120">
        <v>0</v>
      </c>
    </row>
    <row r="53" spans="1:6" x14ac:dyDescent="0.2">
      <c r="A53" t="s">
        <v>264</v>
      </c>
      <c r="B53" t="s">
        <v>356</v>
      </c>
      <c r="D53" s="120">
        <v>44</v>
      </c>
      <c r="E53" s="120"/>
      <c r="F53" s="120">
        <v>51</v>
      </c>
    </row>
    <row r="54" spans="1:6" x14ac:dyDescent="0.2">
      <c r="A54" t="s">
        <v>263</v>
      </c>
      <c r="B54" t="s">
        <v>153</v>
      </c>
      <c r="C54">
        <v>23</v>
      </c>
      <c r="D54" s="120">
        <v>28189</v>
      </c>
      <c r="E54" s="120"/>
      <c r="F54" s="120">
        <v>172445</v>
      </c>
    </row>
    <row r="55" spans="1:6" x14ac:dyDescent="0.2">
      <c r="A55" t="s">
        <v>265</v>
      </c>
      <c r="B55" t="s">
        <v>154</v>
      </c>
      <c r="C55">
        <v>24</v>
      </c>
      <c r="D55" s="120">
        <v>4653875</v>
      </c>
      <c r="E55" s="120"/>
      <c r="F55" s="120">
        <v>360124</v>
      </c>
    </row>
    <row r="56" spans="1:6" x14ac:dyDescent="0.2">
      <c r="D56" s="120"/>
      <c r="E56" s="120"/>
      <c r="F56" s="120"/>
    </row>
    <row r="57" spans="1:6" ht="13.5" thickBot="1" x14ac:dyDescent="0.25">
      <c r="B57" t="s">
        <v>357</v>
      </c>
      <c r="D57" s="123">
        <v>8699277</v>
      </c>
      <c r="E57" s="123"/>
      <c r="F57" s="123">
        <v>1130383</v>
      </c>
    </row>
    <row r="58" spans="1:6" x14ac:dyDescent="0.2">
      <c r="D58" s="122"/>
      <c r="E58" s="122"/>
      <c r="F58" s="122"/>
    </row>
    <row r="59" spans="1:6" ht="13.5" thickBot="1" x14ac:dyDescent="0.25">
      <c r="A59" t="s">
        <v>325</v>
      </c>
      <c r="B59" t="s">
        <v>358</v>
      </c>
      <c r="D59" s="121">
        <v>18423427</v>
      </c>
      <c r="E59" s="121"/>
      <c r="F59" s="121">
        <v>9816601</v>
      </c>
    </row>
    <row r="60" spans="1:6" ht="13.5" thickTop="1" x14ac:dyDescent="0.2">
      <c r="D60" s="120"/>
      <c r="E60" s="120" t="s">
        <v>67</v>
      </c>
      <c r="F60" s="120"/>
    </row>
    <row r="61" spans="1:6" x14ac:dyDescent="0.2">
      <c r="A61" t="s">
        <v>326</v>
      </c>
      <c r="B61" t="s">
        <v>247</v>
      </c>
      <c r="D61" s="120">
        <v>40062</v>
      </c>
      <c r="E61" s="120"/>
      <c r="F61" s="120">
        <v>35437</v>
      </c>
    </row>
    <row r="62" spans="1:6" x14ac:dyDescent="0.2">
      <c r="A62" t="s">
        <v>327</v>
      </c>
      <c r="B62" t="s">
        <v>248</v>
      </c>
      <c r="D62" s="120">
        <v>14374</v>
      </c>
      <c r="E62" s="120"/>
      <c r="F62" s="120">
        <v>14374</v>
      </c>
    </row>
    <row r="64" spans="1:6" x14ac:dyDescent="0.2">
      <c r="D64" t="s">
        <v>67</v>
      </c>
    </row>
    <row r="68" spans="4:6" x14ac:dyDescent="0.2">
      <c r="D68" t="s">
        <v>155</v>
      </c>
      <c r="F68" t="s">
        <v>155</v>
      </c>
    </row>
    <row r="69" spans="4:6" x14ac:dyDescent="0.2">
      <c r="D69" t="s">
        <v>342</v>
      </c>
      <c r="F69" t="s">
        <v>156</v>
      </c>
    </row>
    <row r="70" spans="4:6" x14ac:dyDescent="0.2">
      <c r="D70" t="s">
        <v>343</v>
      </c>
      <c r="F70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6"/>
  <sheetViews>
    <sheetView workbookViewId="0">
      <selection activeCell="D7" sqref="D7"/>
    </sheetView>
  </sheetViews>
  <sheetFormatPr defaultRowHeight="12.75" x14ac:dyDescent="0.2"/>
  <cols>
    <col min="2" max="2" width="46" customWidth="1"/>
    <col min="3" max="3" width="0" hidden="1" customWidth="1"/>
    <col min="4" max="4" width="15.85546875" customWidth="1"/>
    <col min="6" max="6" width="21.28515625" customWidth="1"/>
  </cols>
  <sheetData>
    <row r="1" spans="1:6" x14ac:dyDescent="0.2">
      <c r="B1" s="100" t="s">
        <v>223</v>
      </c>
    </row>
    <row r="2" spans="1:6" x14ac:dyDescent="0.2">
      <c r="B2" s="100" t="s">
        <v>225</v>
      </c>
    </row>
    <row r="3" spans="1:6" x14ac:dyDescent="0.2">
      <c r="B3" s="100" t="s">
        <v>374</v>
      </c>
    </row>
    <row r="4" spans="1:6" x14ac:dyDescent="0.2">
      <c r="B4" t="s">
        <v>140</v>
      </c>
    </row>
    <row r="6" spans="1:6" x14ac:dyDescent="0.2">
      <c r="C6" t="s">
        <v>236</v>
      </c>
      <c r="D6" s="111" t="s">
        <v>376</v>
      </c>
      <c r="E6" s="100"/>
      <c r="F6" s="111" t="s">
        <v>377</v>
      </c>
    </row>
    <row r="8" spans="1:6" x14ac:dyDescent="0.2">
      <c r="A8" t="s">
        <v>273</v>
      </c>
      <c r="B8" t="s">
        <v>158</v>
      </c>
      <c r="C8">
        <v>5</v>
      </c>
      <c r="D8" s="135">
        <v>13977571</v>
      </c>
      <c r="E8" s="135"/>
      <c r="F8" s="135">
        <v>8379342</v>
      </c>
    </row>
    <row r="9" spans="1:6" x14ac:dyDescent="0.2">
      <c r="A9" t="s">
        <v>274</v>
      </c>
      <c r="B9" t="s">
        <v>159</v>
      </c>
      <c r="C9">
        <v>6</v>
      </c>
      <c r="D9" s="135">
        <v>-10714686</v>
      </c>
      <c r="E9" s="135"/>
      <c r="F9" s="135">
        <v>-5163545</v>
      </c>
    </row>
    <row r="10" spans="1:6" x14ac:dyDescent="0.2">
      <c r="D10" s="135"/>
      <c r="E10" s="135"/>
      <c r="F10" s="135"/>
    </row>
    <row r="11" spans="1:6" x14ac:dyDescent="0.2">
      <c r="A11" t="s">
        <v>328</v>
      </c>
      <c r="B11" t="s">
        <v>160</v>
      </c>
      <c r="D11" s="135">
        <v>3262885</v>
      </c>
      <c r="E11" s="135"/>
      <c r="F11" s="135">
        <v>3215797</v>
      </c>
    </row>
    <row r="12" spans="1:6" x14ac:dyDescent="0.2">
      <c r="D12" s="135"/>
      <c r="E12" s="135"/>
      <c r="F12" s="135"/>
    </row>
    <row r="13" spans="1:6" x14ac:dyDescent="0.2">
      <c r="A13" t="s">
        <v>277</v>
      </c>
      <c r="B13" t="s">
        <v>161</v>
      </c>
      <c r="C13">
        <v>7</v>
      </c>
      <c r="D13" s="135">
        <v>-361784</v>
      </c>
      <c r="E13" s="135"/>
      <c r="F13" s="135">
        <v>-336832</v>
      </c>
    </row>
    <row r="14" spans="1:6" x14ac:dyDescent="0.2">
      <c r="A14" t="s">
        <v>278</v>
      </c>
      <c r="B14" t="s">
        <v>162</v>
      </c>
      <c r="C14">
        <v>8</v>
      </c>
      <c r="D14" s="135">
        <v>-1071363</v>
      </c>
      <c r="E14" s="135"/>
      <c r="F14" s="135">
        <v>-1044097</v>
      </c>
    </row>
    <row r="15" spans="1:6" x14ac:dyDescent="0.2">
      <c r="A15" t="s">
        <v>279</v>
      </c>
      <c r="B15" t="s">
        <v>163</v>
      </c>
      <c r="C15">
        <v>9</v>
      </c>
      <c r="D15" s="135">
        <v>-5213</v>
      </c>
      <c r="E15" s="135"/>
      <c r="F15" s="135">
        <v>-21851</v>
      </c>
    </row>
    <row r="16" spans="1:6" x14ac:dyDescent="0.2">
      <c r="A16" t="s">
        <v>275</v>
      </c>
      <c r="B16" t="s">
        <v>45</v>
      </c>
      <c r="D16" s="135">
        <v>38787</v>
      </c>
      <c r="E16" s="135"/>
      <c r="F16" s="135">
        <v>32430</v>
      </c>
    </row>
    <row r="17" spans="1:6" x14ac:dyDescent="0.2">
      <c r="A17" t="s">
        <v>280</v>
      </c>
      <c r="B17" t="s">
        <v>164</v>
      </c>
      <c r="D17" s="135">
        <v>195541</v>
      </c>
      <c r="E17" s="135"/>
      <c r="F17" s="135">
        <v>17862</v>
      </c>
    </row>
    <row r="18" spans="1:6" x14ac:dyDescent="0.2">
      <c r="A18" t="s">
        <v>276</v>
      </c>
      <c r="B18" t="s">
        <v>165</v>
      </c>
      <c r="C18">
        <v>10</v>
      </c>
      <c r="D18" s="135">
        <v>11904</v>
      </c>
      <c r="E18" s="135"/>
      <c r="F18" s="135">
        <v>360</v>
      </c>
    </row>
    <row r="19" spans="1:6" x14ac:dyDescent="0.2">
      <c r="D19" s="135"/>
      <c r="E19" s="135"/>
      <c r="F19" s="135"/>
    </row>
    <row r="20" spans="1:6" x14ac:dyDescent="0.2">
      <c r="A20" t="s">
        <v>329</v>
      </c>
      <c r="B20" t="s">
        <v>166</v>
      </c>
      <c r="D20" s="135">
        <v>2070757</v>
      </c>
      <c r="E20" s="135"/>
      <c r="F20" s="135">
        <v>1863669</v>
      </c>
    </row>
    <row r="21" spans="1:6" x14ac:dyDescent="0.2">
      <c r="D21" s="135"/>
      <c r="E21" s="135"/>
      <c r="F21" s="135"/>
    </row>
    <row r="22" spans="1:6" x14ac:dyDescent="0.2">
      <c r="A22" t="s">
        <v>281</v>
      </c>
      <c r="B22" t="s">
        <v>167</v>
      </c>
      <c r="C22">
        <v>11</v>
      </c>
      <c r="D22" s="135">
        <v>0</v>
      </c>
      <c r="E22" s="135"/>
      <c r="F22" s="135">
        <v>0</v>
      </c>
    </row>
    <row r="23" spans="1:6" x14ac:dyDescent="0.2">
      <c r="D23" s="135"/>
      <c r="E23" s="135"/>
      <c r="F23" s="135"/>
    </row>
    <row r="24" spans="1:6" x14ac:dyDescent="0.2">
      <c r="A24" t="s">
        <v>330</v>
      </c>
      <c r="B24" t="s">
        <v>226</v>
      </c>
      <c r="D24" s="135">
        <v>2070757</v>
      </c>
      <c r="E24" s="135"/>
      <c r="F24" s="135">
        <v>1863669</v>
      </c>
    </row>
    <row r="25" spans="1:6" x14ac:dyDescent="0.2">
      <c r="D25" s="135"/>
      <c r="E25" s="135"/>
      <c r="F25" s="135"/>
    </row>
    <row r="26" spans="1:6" x14ac:dyDescent="0.2">
      <c r="A26" t="s">
        <v>331</v>
      </c>
      <c r="B26" t="s">
        <v>227</v>
      </c>
      <c r="D26" s="135">
        <v>-1738</v>
      </c>
      <c r="E26" s="135"/>
      <c r="F26" s="135">
        <v>-2134</v>
      </c>
    </row>
    <row r="27" spans="1:6" x14ac:dyDescent="0.2">
      <c r="D27" s="135"/>
      <c r="E27" s="135"/>
      <c r="F27" s="135"/>
    </row>
    <row r="28" spans="1:6" x14ac:dyDescent="0.2">
      <c r="A28" t="s">
        <v>332</v>
      </c>
      <c r="B28" t="s">
        <v>228</v>
      </c>
      <c r="D28" s="135">
        <v>-1738</v>
      </c>
      <c r="E28" s="135"/>
      <c r="F28" s="135">
        <v>-2134</v>
      </c>
    </row>
    <row r="29" spans="1:6" x14ac:dyDescent="0.2">
      <c r="D29" s="135"/>
      <c r="E29" s="135"/>
      <c r="F29" s="135"/>
    </row>
    <row r="30" spans="1:6" x14ac:dyDescent="0.2">
      <c r="A30" t="s">
        <v>333</v>
      </c>
      <c r="B30" t="s">
        <v>229</v>
      </c>
      <c r="D30" s="135">
        <v>2069019</v>
      </c>
      <c r="E30" s="135"/>
      <c r="F30" s="135">
        <v>1861535</v>
      </c>
    </row>
    <row r="31" spans="1:6" x14ac:dyDescent="0.2">
      <c r="D31" s="135" t="s">
        <v>67</v>
      </c>
      <c r="E31" s="135"/>
      <c r="F31" s="135"/>
    </row>
    <row r="32" spans="1:6" x14ac:dyDescent="0.2">
      <c r="B32" t="s">
        <v>230</v>
      </c>
      <c r="D32" s="135"/>
      <c r="E32" s="135"/>
      <c r="F32" s="135"/>
    </row>
    <row r="33" spans="1:6" x14ac:dyDescent="0.2">
      <c r="D33" s="135" t="s">
        <v>67</v>
      </c>
      <c r="E33" s="135"/>
      <c r="F33" s="135"/>
    </row>
    <row r="34" spans="1:6" x14ac:dyDescent="0.2">
      <c r="A34" t="s">
        <v>334</v>
      </c>
      <c r="B34" t="s">
        <v>168</v>
      </c>
      <c r="D34" s="135">
        <v>2071126</v>
      </c>
      <c r="E34" s="135"/>
      <c r="F34" s="135">
        <v>1864238</v>
      </c>
    </row>
    <row r="35" spans="1:6" x14ac:dyDescent="0.2">
      <c r="A35" t="s">
        <v>335</v>
      </c>
      <c r="B35" t="s">
        <v>231</v>
      </c>
      <c r="D35" s="135">
        <v>-369</v>
      </c>
      <c r="E35" s="135"/>
      <c r="F35" s="135">
        <v>-569</v>
      </c>
    </row>
    <row r="36" spans="1:6" x14ac:dyDescent="0.2">
      <c r="D36" s="135"/>
      <c r="E36" s="135"/>
      <c r="F36" s="135"/>
    </row>
    <row r="37" spans="1:6" x14ac:dyDescent="0.2">
      <c r="A37" t="s">
        <v>336</v>
      </c>
      <c r="D37" s="135">
        <v>2070757</v>
      </c>
      <c r="E37" s="135"/>
      <c r="F37" s="135">
        <v>1863669</v>
      </c>
    </row>
    <row r="38" spans="1:6" x14ac:dyDescent="0.2">
      <c r="D38" s="135" t="s">
        <v>67</v>
      </c>
      <c r="E38" s="135"/>
      <c r="F38" s="135"/>
    </row>
    <row r="39" spans="1:6" x14ac:dyDescent="0.2">
      <c r="A39" t="s">
        <v>337</v>
      </c>
      <c r="B39" t="s">
        <v>232</v>
      </c>
      <c r="C39">
        <v>12</v>
      </c>
      <c r="D39" s="135">
        <v>8780</v>
      </c>
      <c r="E39" s="135"/>
      <c r="F39" s="135">
        <v>7902.9</v>
      </c>
    </row>
    <row r="41" spans="1:6" x14ac:dyDescent="0.2">
      <c r="D41" t="s">
        <v>67</v>
      </c>
    </row>
    <row r="42" spans="1:6" x14ac:dyDescent="0.2">
      <c r="F42" t="s">
        <v>67</v>
      </c>
    </row>
    <row r="44" spans="1:6" x14ac:dyDescent="0.2">
      <c r="D44" t="s">
        <v>155</v>
      </c>
      <c r="F44" t="s">
        <v>155</v>
      </c>
    </row>
    <row r="45" spans="1:6" x14ac:dyDescent="0.2">
      <c r="D45" t="s">
        <v>342</v>
      </c>
      <c r="F45" t="s">
        <v>156</v>
      </c>
    </row>
    <row r="46" spans="1:6" x14ac:dyDescent="0.2">
      <c r="D46" t="s">
        <v>343</v>
      </c>
      <c r="F46" t="s">
        <v>157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8"/>
  <sheetViews>
    <sheetView workbookViewId="0">
      <selection activeCell="I15" sqref="I15"/>
    </sheetView>
  </sheetViews>
  <sheetFormatPr defaultRowHeight="12.75" x14ac:dyDescent="0.2"/>
  <cols>
    <col min="2" max="2" width="79.7109375" customWidth="1"/>
    <col min="3" max="3" width="0" hidden="1" customWidth="1"/>
    <col min="4" max="4" width="18.7109375" customWidth="1"/>
    <col min="6" max="6" width="21.28515625" customWidth="1"/>
  </cols>
  <sheetData>
    <row r="1" spans="1:6" x14ac:dyDescent="0.2">
      <c r="B1" s="77" t="s">
        <v>223</v>
      </c>
      <c r="C1" s="101"/>
      <c r="D1" t="s">
        <v>67</v>
      </c>
      <c r="E1" s="103"/>
    </row>
    <row r="2" spans="1:6" x14ac:dyDescent="0.2">
      <c r="B2" s="77" t="s">
        <v>235</v>
      </c>
      <c r="C2" s="101"/>
      <c r="D2" s="110" t="s">
        <v>67</v>
      </c>
      <c r="E2" s="103"/>
    </row>
    <row r="3" spans="1:6" x14ac:dyDescent="0.2">
      <c r="B3" s="77" t="s">
        <v>374</v>
      </c>
      <c r="C3" s="101"/>
      <c r="D3" t="s">
        <v>67</v>
      </c>
      <c r="E3" s="103"/>
      <c r="F3" s="110" t="s">
        <v>67</v>
      </c>
    </row>
    <row r="4" spans="1:6" x14ac:dyDescent="0.2">
      <c r="B4" s="78" t="s">
        <v>140</v>
      </c>
      <c r="C4" s="102"/>
      <c r="D4" t="s">
        <v>67</v>
      </c>
      <c r="E4" s="103"/>
      <c r="F4" t="s">
        <v>67</v>
      </c>
    </row>
    <row r="5" spans="1:6" x14ac:dyDescent="0.2">
      <c r="B5" s="82"/>
      <c r="C5" s="106"/>
      <c r="E5" s="103"/>
      <c r="F5" s="105"/>
    </row>
    <row r="6" spans="1:6" ht="25.5" x14ac:dyDescent="0.2">
      <c r="B6" s="81"/>
      <c r="C6" s="80" t="s">
        <v>236</v>
      </c>
      <c r="D6" s="111" t="str">
        <f>'ЛИСТ 2'!D6</f>
        <v>9 месяцев 2020 г.</v>
      </c>
      <c r="E6" s="103"/>
      <c r="F6" s="111" t="str">
        <f>'ЛИСТ 2'!F6</f>
        <v>9 месяцев 2019 г.</v>
      </c>
    </row>
    <row r="7" spans="1:6" ht="15.75" x14ac:dyDescent="0.25">
      <c r="B7" s="83" t="s">
        <v>169</v>
      </c>
      <c r="C7" s="107"/>
      <c r="D7" s="84"/>
      <c r="E7" s="103"/>
      <c r="F7" s="84"/>
    </row>
    <row r="8" spans="1:6" x14ac:dyDescent="0.2">
      <c r="A8" t="s">
        <v>284</v>
      </c>
      <c r="B8" s="85" t="s">
        <v>359</v>
      </c>
      <c r="C8" s="80"/>
      <c r="D8" s="124">
        <v>2070757</v>
      </c>
      <c r="E8" s="125"/>
      <c r="F8" s="124">
        <v>1863669</v>
      </c>
    </row>
    <row r="9" spans="1:6" x14ac:dyDescent="0.2">
      <c r="B9" s="86" t="s">
        <v>170</v>
      </c>
      <c r="C9" s="80"/>
      <c r="D9" s="124"/>
      <c r="E9" s="125"/>
      <c r="F9" s="124"/>
    </row>
    <row r="10" spans="1:6" x14ac:dyDescent="0.2">
      <c r="A10" t="s">
        <v>285</v>
      </c>
      <c r="B10" s="87" t="s">
        <v>171</v>
      </c>
      <c r="C10" s="80">
        <v>13</v>
      </c>
      <c r="D10" s="124">
        <v>767581.40199399821</v>
      </c>
      <c r="E10" s="125"/>
      <c r="F10" s="124">
        <v>578334.45217910002</v>
      </c>
    </row>
    <row r="11" spans="1:6" x14ac:dyDescent="0.2">
      <c r="A11" t="s">
        <v>287</v>
      </c>
      <c r="B11" s="87" t="s">
        <v>45</v>
      </c>
      <c r="C11" s="80"/>
      <c r="D11" s="124">
        <v>-38787</v>
      </c>
      <c r="E11" s="125"/>
      <c r="F11" s="124">
        <v>-33764</v>
      </c>
    </row>
    <row r="12" spans="1:6" x14ac:dyDescent="0.2">
      <c r="A12" t="s">
        <v>286</v>
      </c>
      <c r="B12" s="87" t="s">
        <v>172</v>
      </c>
      <c r="C12" s="80"/>
      <c r="D12" s="124">
        <v>0</v>
      </c>
      <c r="E12" s="125"/>
      <c r="F12" s="124">
        <v>0</v>
      </c>
    </row>
    <row r="13" spans="1:6" x14ac:dyDescent="0.2">
      <c r="A13" t="s">
        <v>288</v>
      </c>
      <c r="B13" s="87" t="s">
        <v>345</v>
      </c>
      <c r="C13" s="80"/>
      <c r="D13" s="124">
        <v>0</v>
      </c>
      <c r="E13" s="125"/>
      <c r="F13" s="124">
        <v>0</v>
      </c>
    </row>
    <row r="14" spans="1:6" x14ac:dyDescent="0.2">
      <c r="A14" t="s">
        <v>361</v>
      </c>
      <c r="B14" s="87" t="s">
        <v>173</v>
      </c>
      <c r="C14" s="80">
        <v>9</v>
      </c>
      <c r="D14" s="124">
        <v>0</v>
      </c>
      <c r="E14" s="125"/>
      <c r="F14" s="124">
        <v>0</v>
      </c>
    </row>
    <row r="15" spans="1:6" x14ac:dyDescent="0.2">
      <c r="A15" t="s">
        <v>360</v>
      </c>
      <c r="B15" s="87" t="s">
        <v>362</v>
      </c>
      <c r="C15" s="80">
        <v>9</v>
      </c>
      <c r="D15" s="124">
        <v>0</v>
      </c>
      <c r="E15" s="125"/>
      <c r="F15" s="124">
        <v>0</v>
      </c>
    </row>
    <row r="16" spans="1:6" x14ac:dyDescent="0.2">
      <c r="A16" t="s">
        <v>289</v>
      </c>
      <c r="B16" s="87" t="s">
        <v>346</v>
      </c>
      <c r="C16" s="80"/>
      <c r="D16" s="124">
        <v>0</v>
      </c>
      <c r="E16" s="125"/>
      <c r="F16" s="124">
        <v>0</v>
      </c>
    </row>
    <row r="17" spans="1:6" x14ac:dyDescent="0.2">
      <c r="A17" t="s">
        <v>291</v>
      </c>
      <c r="B17" s="87" t="s">
        <v>249</v>
      </c>
      <c r="C17" s="80"/>
      <c r="D17" s="124">
        <v>39396.634830000003</v>
      </c>
      <c r="E17" s="125"/>
      <c r="F17" s="124">
        <v>5982.9886299999998</v>
      </c>
    </row>
    <row r="18" spans="1:6" x14ac:dyDescent="0.2">
      <c r="A18" t="s">
        <v>290</v>
      </c>
      <c r="B18" s="87" t="s">
        <v>338</v>
      </c>
      <c r="C18" s="80"/>
      <c r="D18" s="124">
        <v>0</v>
      </c>
      <c r="E18" s="125"/>
      <c r="F18" s="124">
        <v>0</v>
      </c>
    </row>
    <row r="19" spans="1:6" ht="13.5" thickBot="1" x14ac:dyDescent="0.25">
      <c r="A19" t="s">
        <v>292</v>
      </c>
      <c r="B19" s="87" t="s">
        <v>174</v>
      </c>
      <c r="C19" s="80"/>
      <c r="D19" s="124">
        <v>-195541</v>
      </c>
      <c r="E19" s="125"/>
      <c r="F19" s="124">
        <v>-17863</v>
      </c>
    </row>
    <row r="20" spans="1:6" ht="26.25" thickBot="1" x14ac:dyDescent="0.25">
      <c r="B20" s="81" t="s">
        <v>175</v>
      </c>
      <c r="C20" s="80"/>
      <c r="D20" s="126">
        <v>2643407.0368239982</v>
      </c>
      <c r="E20" s="125"/>
      <c r="F20" s="126">
        <v>2396359.4408090999</v>
      </c>
    </row>
    <row r="21" spans="1:6" x14ac:dyDescent="0.2">
      <c r="B21" s="81"/>
      <c r="C21" s="80"/>
      <c r="D21" s="127"/>
      <c r="E21" s="125"/>
      <c r="F21" s="127"/>
    </row>
    <row r="22" spans="1:6" x14ac:dyDescent="0.2">
      <c r="A22" t="s">
        <v>293</v>
      </c>
      <c r="B22" s="81" t="s">
        <v>176</v>
      </c>
      <c r="C22" s="80">
        <v>15</v>
      </c>
      <c r="D22" s="124">
        <v>-4506976</v>
      </c>
      <c r="E22" s="125"/>
      <c r="F22" s="124">
        <v>-144409</v>
      </c>
    </row>
    <row r="23" spans="1:6" x14ac:dyDescent="0.2">
      <c r="A23" t="s">
        <v>294</v>
      </c>
      <c r="B23" s="81" t="s">
        <v>177</v>
      </c>
      <c r="C23" s="80">
        <v>16</v>
      </c>
      <c r="D23" s="124">
        <v>-3764240</v>
      </c>
      <c r="E23" s="125"/>
      <c r="F23" s="124">
        <v>-227111</v>
      </c>
    </row>
    <row r="24" spans="1:6" x14ac:dyDescent="0.2">
      <c r="A24" t="s">
        <v>295</v>
      </c>
      <c r="B24" s="81" t="s">
        <v>178</v>
      </c>
      <c r="C24" s="80">
        <v>17</v>
      </c>
      <c r="D24" s="124">
        <v>-112621</v>
      </c>
      <c r="E24" s="125"/>
      <c r="F24" s="124">
        <v>-52146</v>
      </c>
    </row>
    <row r="25" spans="1:6" x14ac:dyDescent="0.2">
      <c r="A25" t="s">
        <v>296</v>
      </c>
      <c r="B25" s="81" t="s">
        <v>179</v>
      </c>
      <c r="C25" s="80"/>
      <c r="D25" s="124">
        <v>-718694</v>
      </c>
      <c r="E25" s="125"/>
      <c r="F25" s="124">
        <v>-333993</v>
      </c>
    </row>
    <row r="26" spans="1:6" x14ac:dyDescent="0.2">
      <c r="A26" t="s">
        <v>297</v>
      </c>
      <c r="B26" s="81" t="s">
        <v>180</v>
      </c>
      <c r="C26" s="80"/>
      <c r="D26" s="124">
        <v>-103409.72235</v>
      </c>
      <c r="E26" s="125"/>
      <c r="F26" s="124">
        <v>33174.264000000003</v>
      </c>
    </row>
    <row r="27" spans="1:6" x14ac:dyDescent="0.2">
      <c r="A27" t="s">
        <v>366</v>
      </c>
      <c r="B27" s="81" t="s">
        <v>365</v>
      </c>
      <c r="C27" s="104"/>
      <c r="D27" s="124">
        <v>0</v>
      </c>
      <c r="E27" s="125"/>
      <c r="F27" s="124" t="s">
        <v>283</v>
      </c>
    </row>
    <row r="28" spans="1:6" x14ac:dyDescent="0.2">
      <c r="A28" t="s">
        <v>298</v>
      </c>
      <c r="B28" s="81" t="s">
        <v>181</v>
      </c>
      <c r="C28" s="80"/>
      <c r="D28" s="124">
        <v>2297175.3928299998</v>
      </c>
      <c r="E28" s="125"/>
      <c r="F28" s="124">
        <v>251040.08173000001</v>
      </c>
    </row>
    <row r="29" spans="1:6" x14ac:dyDescent="0.2">
      <c r="A29" t="s">
        <v>299</v>
      </c>
      <c r="B29" s="81" t="s">
        <v>182</v>
      </c>
      <c r="C29" s="80"/>
      <c r="D29" s="124">
        <v>-144256</v>
      </c>
      <c r="E29" s="125"/>
      <c r="F29" s="124">
        <v>-115747</v>
      </c>
    </row>
    <row r="30" spans="1:6" x14ac:dyDescent="0.2">
      <c r="B30" s="81" t="s">
        <v>347</v>
      </c>
      <c r="C30" s="80"/>
      <c r="D30" s="124">
        <v>0</v>
      </c>
      <c r="E30" s="125"/>
      <c r="F30" s="124">
        <v>0</v>
      </c>
    </row>
    <row r="31" spans="1:6" x14ac:dyDescent="0.2">
      <c r="A31" t="s">
        <v>300</v>
      </c>
      <c r="B31" s="81" t="s">
        <v>183</v>
      </c>
      <c r="C31" s="80"/>
      <c r="D31" s="124">
        <v>4293787.0466099996</v>
      </c>
      <c r="E31" s="125"/>
      <c r="F31" s="124">
        <v>-59342.508110000002</v>
      </c>
    </row>
    <row r="32" spans="1:6" x14ac:dyDescent="0.2">
      <c r="B32" s="81"/>
      <c r="C32" s="80"/>
      <c r="D32" s="124"/>
      <c r="E32" s="125"/>
      <c r="F32" s="124"/>
    </row>
    <row r="33" spans="1:12" ht="13.5" thickBot="1" x14ac:dyDescent="0.25">
      <c r="B33" s="81" t="s">
        <v>184</v>
      </c>
      <c r="C33" s="80"/>
      <c r="D33" s="128">
        <v>-115827.24608600326</v>
      </c>
      <c r="E33" s="125"/>
      <c r="F33" s="128">
        <v>1747825.2784290998</v>
      </c>
      <c r="L33" s="124"/>
    </row>
    <row r="34" spans="1:12" x14ac:dyDescent="0.2">
      <c r="A34" t="s">
        <v>301</v>
      </c>
      <c r="B34" s="81" t="s">
        <v>185</v>
      </c>
      <c r="C34" s="80"/>
      <c r="D34" s="124">
        <v>0</v>
      </c>
      <c r="E34" s="125"/>
      <c r="F34" s="124">
        <v>0</v>
      </c>
    </row>
    <row r="35" spans="1:12" ht="13.5" thickBot="1" x14ac:dyDescent="0.25">
      <c r="A35" t="s">
        <v>302</v>
      </c>
      <c r="B35" s="81" t="s">
        <v>186</v>
      </c>
      <c r="C35" s="80"/>
      <c r="D35" s="124">
        <v>-278717</v>
      </c>
      <c r="E35" s="125"/>
      <c r="F35" s="124">
        <v>-355866</v>
      </c>
    </row>
    <row r="36" spans="1:12" ht="13.5" thickBot="1" x14ac:dyDescent="0.25">
      <c r="A36" s="93"/>
      <c r="B36" s="112" t="s">
        <v>187</v>
      </c>
      <c r="C36" s="113"/>
      <c r="D36" s="129">
        <v>-394544.24608600326</v>
      </c>
      <c r="E36" s="125"/>
      <c r="F36" s="129">
        <v>1391959.2784290998</v>
      </c>
    </row>
    <row r="37" spans="1:12" x14ac:dyDescent="0.2">
      <c r="B37" s="83" t="s">
        <v>188</v>
      </c>
      <c r="C37" s="107"/>
      <c r="D37" s="130"/>
      <c r="E37" s="125"/>
      <c r="F37" s="130"/>
    </row>
    <row r="38" spans="1:12" x14ac:dyDescent="0.2">
      <c r="A38" t="s">
        <v>303</v>
      </c>
      <c r="B38" s="81" t="s">
        <v>218</v>
      </c>
      <c r="C38" s="80">
        <v>13</v>
      </c>
      <c r="D38" s="124">
        <v>-476386.76941651781</v>
      </c>
      <c r="E38" s="125"/>
      <c r="F38" s="124">
        <v>-735073.86898254021</v>
      </c>
    </row>
    <row r="39" spans="1:12" x14ac:dyDescent="0.2">
      <c r="A39" t="s">
        <v>304</v>
      </c>
      <c r="B39" s="81" t="s">
        <v>219</v>
      </c>
      <c r="C39" s="80"/>
      <c r="D39" s="124">
        <v>-30007.121632299975</v>
      </c>
      <c r="E39" s="125"/>
      <c r="F39" s="137">
        <v>431.11150143071427</v>
      </c>
    </row>
    <row r="40" spans="1:12" x14ac:dyDescent="0.2">
      <c r="A40" t="s">
        <v>306</v>
      </c>
      <c r="B40" s="81" t="s">
        <v>307</v>
      </c>
      <c r="C40" s="80"/>
      <c r="D40" s="124">
        <v>0</v>
      </c>
      <c r="E40" s="125"/>
      <c r="F40" s="124">
        <v>0</v>
      </c>
    </row>
    <row r="41" spans="1:12" x14ac:dyDescent="0.2">
      <c r="A41" t="s">
        <v>305</v>
      </c>
      <c r="B41" s="81" t="s">
        <v>241</v>
      </c>
      <c r="C41" s="80"/>
      <c r="D41" s="124">
        <v>0</v>
      </c>
      <c r="E41" s="125"/>
      <c r="F41" s="124">
        <v>0</v>
      </c>
    </row>
    <row r="42" spans="1:12" x14ac:dyDescent="0.2">
      <c r="B42" s="81" t="s">
        <v>242</v>
      </c>
      <c r="C42" s="80"/>
      <c r="D42" s="124">
        <v>0</v>
      </c>
      <c r="E42" s="125"/>
      <c r="F42" s="124">
        <v>0</v>
      </c>
    </row>
    <row r="43" spans="1:12" ht="13.5" thickBot="1" x14ac:dyDescent="0.25">
      <c r="A43" t="s">
        <v>308</v>
      </c>
      <c r="B43" s="81" t="s">
        <v>245</v>
      </c>
      <c r="C43" s="80"/>
      <c r="D43" s="124">
        <v>0</v>
      </c>
      <c r="E43" s="125"/>
      <c r="F43" s="124">
        <v>0</v>
      </c>
    </row>
    <row r="44" spans="1:12" ht="13.5" thickBot="1" x14ac:dyDescent="0.25">
      <c r="A44" s="93"/>
      <c r="B44" s="112" t="s">
        <v>189</v>
      </c>
      <c r="C44" s="113"/>
      <c r="D44" s="129">
        <v>-506393.89104881778</v>
      </c>
      <c r="E44" s="125"/>
      <c r="F44" s="129">
        <v>-734642.75748110947</v>
      </c>
    </row>
    <row r="45" spans="1:12" x14ac:dyDescent="0.2">
      <c r="B45" s="83" t="s">
        <v>190</v>
      </c>
      <c r="C45" s="107"/>
      <c r="D45" s="130"/>
      <c r="E45" s="125"/>
      <c r="F45" s="130"/>
    </row>
    <row r="46" spans="1:12" x14ac:dyDescent="0.2">
      <c r="A46" t="s">
        <v>309</v>
      </c>
      <c r="B46" s="81" t="s">
        <v>191</v>
      </c>
      <c r="C46" s="80">
        <v>21</v>
      </c>
      <c r="D46" s="124">
        <v>-505000</v>
      </c>
      <c r="E46" s="125"/>
      <c r="F46" s="124">
        <v>-528666.66668000002</v>
      </c>
    </row>
    <row r="47" spans="1:12" x14ac:dyDescent="0.2">
      <c r="A47" t="s">
        <v>315</v>
      </c>
      <c r="B47" s="81" t="s">
        <v>192</v>
      </c>
      <c r="C47" s="80"/>
      <c r="D47" s="124">
        <v>1603000</v>
      </c>
      <c r="E47" s="125"/>
      <c r="F47" s="124">
        <v>1493073.9183399999</v>
      </c>
    </row>
    <row r="48" spans="1:12" x14ac:dyDescent="0.2">
      <c r="A48" t="s">
        <v>310</v>
      </c>
      <c r="B48" s="81" t="s">
        <v>220</v>
      </c>
      <c r="C48" s="80"/>
      <c r="D48" s="124">
        <v>-797941</v>
      </c>
      <c r="E48" s="125"/>
      <c r="F48" s="124">
        <v>-526646</v>
      </c>
    </row>
    <row r="49" spans="1:6" x14ac:dyDescent="0.2">
      <c r="A49" t="s">
        <v>311</v>
      </c>
      <c r="B49" s="81" t="s">
        <v>312</v>
      </c>
      <c r="C49" s="80"/>
      <c r="D49" s="124">
        <v>0</v>
      </c>
      <c r="E49" s="125"/>
      <c r="F49" s="124">
        <v>0</v>
      </c>
    </row>
    <row r="50" spans="1:6" x14ac:dyDescent="0.2">
      <c r="A50" t="s">
        <v>313</v>
      </c>
      <c r="B50" s="81" t="s">
        <v>314</v>
      </c>
      <c r="C50" s="80"/>
      <c r="D50" s="124">
        <v>0</v>
      </c>
      <c r="E50" s="125"/>
      <c r="F50" s="124">
        <v>0</v>
      </c>
    </row>
    <row r="51" spans="1:6" ht="13.5" thickBot="1" x14ac:dyDescent="0.25">
      <c r="A51" t="s">
        <v>316</v>
      </c>
      <c r="B51" s="81" t="s">
        <v>246</v>
      </c>
      <c r="C51" s="80"/>
      <c r="D51" s="124">
        <v>-227422</v>
      </c>
      <c r="E51" s="125"/>
      <c r="F51" s="124">
        <v>-622524</v>
      </c>
    </row>
    <row r="52" spans="1:6" ht="13.5" thickBot="1" x14ac:dyDescent="0.25">
      <c r="A52" s="93"/>
      <c r="B52" s="112" t="s">
        <v>193</v>
      </c>
      <c r="C52" s="113"/>
      <c r="D52" s="129">
        <v>72637</v>
      </c>
      <c r="E52" s="125"/>
      <c r="F52" s="129">
        <v>-184762.74834000017</v>
      </c>
    </row>
    <row r="53" spans="1:6" x14ac:dyDescent="0.2">
      <c r="B53" s="134" t="s">
        <v>194</v>
      </c>
      <c r="C53" s="107"/>
      <c r="D53" s="131">
        <v>-828301.13713482104</v>
      </c>
      <c r="E53" s="132"/>
      <c r="F53" s="131">
        <v>472553.77260799019</v>
      </c>
    </row>
    <row r="54" spans="1:6" x14ac:dyDescent="0.2">
      <c r="A54" t="s">
        <v>317</v>
      </c>
      <c r="B54" s="81" t="s">
        <v>195</v>
      </c>
      <c r="C54" s="80">
        <v>19</v>
      </c>
      <c r="D54" s="124">
        <v>2207385</v>
      </c>
      <c r="E54" s="125"/>
      <c r="F54" s="124">
        <v>1546653</v>
      </c>
    </row>
    <row r="55" spans="1:6" ht="25.5" x14ac:dyDescent="0.2">
      <c r="A55" t="s">
        <v>339</v>
      </c>
      <c r="B55" s="81" t="s">
        <v>244</v>
      </c>
      <c r="C55" s="80"/>
      <c r="D55" s="124">
        <v>207254</v>
      </c>
      <c r="E55" s="125"/>
      <c r="F55" s="124">
        <v>19251</v>
      </c>
    </row>
    <row r="56" spans="1:6" ht="13.5" thickBot="1" x14ac:dyDescent="0.25">
      <c r="A56" t="s">
        <v>341</v>
      </c>
      <c r="B56" s="81" t="s">
        <v>196</v>
      </c>
      <c r="C56" s="80">
        <v>19</v>
      </c>
      <c r="D56" s="133">
        <v>1586337.8628651788</v>
      </c>
      <c r="E56" s="125"/>
      <c r="F56" s="133">
        <v>2038457.7726079901</v>
      </c>
    </row>
    <row r="57" spans="1:6" ht="13.5" thickTop="1" x14ac:dyDescent="0.2">
      <c r="B57" s="81"/>
      <c r="C57" s="80"/>
      <c r="D57" s="92"/>
      <c r="E57" s="103"/>
      <c r="F57" s="92"/>
    </row>
    <row r="58" spans="1:6" x14ac:dyDescent="0.2">
      <c r="B58" s="81"/>
      <c r="C58" s="80"/>
      <c r="D58" s="92"/>
      <c r="E58" s="103"/>
      <c r="F58" s="92"/>
    </row>
    <row r="59" spans="1:6" x14ac:dyDescent="0.2">
      <c r="B59" s="81"/>
      <c r="C59" s="80"/>
      <c r="D59" s="92"/>
      <c r="E59" s="103"/>
      <c r="F59" s="92"/>
    </row>
    <row r="60" spans="1:6" x14ac:dyDescent="0.2">
      <c r="B60" s="81"/>
      <c r="C60" s="80"/>
      <c r="D60" s="92"/>
      <c r="E60" s="103"/>
      <c r="F60" s="92"/>
    </row>
    <row r="61" spans="1:6" x14ac:dyDescent="0.2">
      <c r="B61" s="81"/>
      <c r="C61" s="80"/>
      <c r="D61" s="92"/>
      <c r="E61" s="103"/>
      <c r="F61" s="92"/>
    </row>
    <row r="62" spans="1:6" x14ac:dyDescent="0.2">
      <c r="B62" s="81"/>
      <c r="C62" s="80"/>
      <c r="D62" s="92"/>
      <c r="E62" s="103"/>
      <c r="F62" s="92"/>
    </row>
    <row r="63" spans="1:6" x14ac:dyDescent="0.2">
      <c r="B63" s="79"/>
      <c r="C63" s="104"/>
      <c r="E63" s="103"/>
    </row>
    <row r="64" spans="1:6" x14ac:dyDescent="0.2">
      <c r="B64" s="79"/>
      <c r="C64" s="104"/>
      <c r="D64" s="109" t="s">
        <v>67</v>
      </c>
      <c r="E64" s="103"/>
      <c r="F64" s="90"/>
    </row>
    <row r="65" spans="2:6" x14ac:dyDescent="0.2">
      <c r="B65" s="79"/>
      <c r="C65" s="104"/>
      <c r="D65" s="109"/>
      <c r="E65" s="103"/>
      <c r="F65" s="90"/>
    </row>
    <row r="66" spans="2:6" x14ac:dyDescent="0.2">
      <c r="B66" s="79"/>
      <c r="C66" s="104"/>
      <c r="D66" s="91" t="s">
        <v>155</v>
      </c>
      <c r="F66" s="91" t="s">
        <v>155</v>
      </c>
    </row>
    <row r="67" spans="2:6" x14ac:dyDescent="0.2">
      <c r="B67" s="79"/>
      <c r="C67" s="104"/>
      <c r="D67" s="91" t="s">
        <v>342</v>
      </c>
      <c r="F67" s="91" t="s">
        <v>156</v>
      </c>
    </row>
    <row r="68" spans="2:6" x14ac:dyDescent="0.2">
      <c r="B68" s="79"/>
      <c r="C68" s="104"/>
      <c r="D68" s="91" t="s">
        <v>343</v>
      </c>
      <c r="F68" s="91" t="s">
        <v>157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35"/>
  <sheetViews>
    <sheetView tabSelected="1" zoomScale="87" zoomScaleNormal="87" workbookViewId="0">
      <selection activeCell="S32" sqref="S32"/>
    </sheetView>
  </sheetViews>
  <sheetFormatPr defaultRowHeight="12.75" x14ac:dyDescent="0.2"/>
  <cols>
    <col min="1" max="1" width="43.7109375" customWidth="1"/>
    <col min="2" max="2" width="15.5703125" customWidth="1"/>
    <col min="3" max="3" width="3.28515625" customWidth="1"/>
    <col min="4" max="4" width="4" customWidth="1"/>
    <col min="5" max="5" width="2.42578125" customWidth="1"/>
    <col min="6" max="6" width="20.85546875" customWidth="1"/>
    <col min="7" max="7" width="2.28515625" customWidth="1"/>
    <col min="9" max="9" width="1.85546875" customWidth="1"/>
    <col min="10" max="10" width="16.85546875" customWidth="1"/>
    <col min="11" max="11" width="4" customWidth="1"/>
    <col min="12" max="12" width="4.7109375" customWidth="1"/>
    <col min="13" max="13" width="13.85546875" customWidth="1"/>
    <col min="14" max="14" width="4.5703125" customWidth="1"/>
    <col min="15" max="15" width="17.140625" customWidth="1"/>
    <col min="16" max="16" width="4.5703125" customWidth="1"/>
    <col min="17" max="17" width="15.140625" customWidth="1"/>
  </cols>
  <sheetData>
    <row r="1" spans="1:18" x14ac:dyDescent="0.2">
      <c r="A1" s="100" t="s">
        <v>223</v>
      </c>
      <c r="R1" s="100"/>
    </row>
    <row r="2" spans="1:18" x14ac:dyDescent="0.2">
      <c r="A2" s="100" t="s">
        <v>234</v>
      </c>
      <c r="R2" s="100"/>
    </row>
    <row r="3" spans="1:18" x14ac:dyDescent="0.2">
      <c r="A3" s="100" t="s">
        <v>375</v>
      </c>
      <c r="R3" s="100"/>
    </row>
    <row r="4" spans="1:18" x14ac:dyDescent="0.2">
      <c r="A4" t="s">
        <v>140</v>
      </c>
    </row>
    <row r="6" spans="1:18" x14ac:dyDescent="0.2">
      <c r="F6" t="s">
        <v>67</v>
      </c>
    </row>
    <row r="7" spans="1:18" x14ac:dyDescent="0.2">
      <c r="B7" s="115"/>
      <c r="C7" s="114"/>
      <c r="D7" s="115"/>
      <c r="E7" s="114"/>
      <c r="F7" s="114"/>
      <c r="G7" s="114"/>
      <c r="H7" s="114"/>
      <c r="I7" s="115"/>
      <c r="J7" s="114"/>
      <c r="K7" s="114"/>
      <c r="L7" s="115"/>
      <c r="M7" s="114"/>
      <c r="N7" s="114"/>
      <c r="O7" s="114"/>
      <c r="P7" s="114"/>
      <c r="Q7" s="115"/>
    </row>
    <row r="8" spans="1:18" ht="76.5" x14ac:dyDescent="0.2">
      <c r="B8" s="115" t="s">
        <v>197</v>
      </c>
      <c r="C8" s="114"/>
      <c r="D8" s="115"/>
      <c r="E8" s="114"/>
      <c r="F8" s="114" t="s">
        <v>198</v>
      </c>
      <c r="G8" s="114"/>
      <c r="H8" s="114" t="s">
        <v>147</v>
      </c>
      <c r="I8" s="115"/>
      <c r="J8" s="114" t="s">
        <v>373</v>
      </c>
      <c r="K8" s="114"/>
      <c r="L8" s="115"/>
      <c r="M8" s="114" t="s">
        <v>199</v>
      </c>
      <c r="N8" s="114"/>
      <c r="O8" s="114" t="s">
        <v>238</v>
      </c>
      <c r="P8" s="114"/>
      <c r="Q8" s="115" t="s">
        <v>340</v>
      </c>
    </row>
    <row r="9" spans="1:18" x14ac:dyDescent="0.2">
      <c r="A9" s="100" t="s">
        <v>371</v>
      </c>
      <c r="B9" s="135">
        <v>326474.40000000002</v>
      </c>
      <c r="C9" s="135"/>
      <c r="D9" s="135"/>
      <c r="E9" s="135"/>
      <c r="F9" s="135">
        <v>-30582</v>
      </c>
      <c r="G9" s="135"/>
      <c r="H9" s="135">
        <v>11269</v>
      </c>
      <c r="I9" s="135"/>
      <c r="J9" s="135">
        <v>7680279</v>
      </c>
      <c r="K9" s="135"/>
      <c r="L9" s="135"/>
      <c r="M9" s="135">
        <v>7987440.3999999994</v>
      </c>
      <c r="N9" s="135"/>
      <c r="O9" s="135">
        <v>2743</v>
      </c>
      <c r="P9" s="135"/>
      <c r="Q9" s="135">
        <v>7990183.3999999994</v>
      </c>
      <c r="R9" s="100"/>
    </row>
    <row r="10" spans="1:18" x14ac:dyDescent="0.2"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</row>
    <row r="11" spans="1:18" x14ac:dyDescent="0.2">
      <c r="A11" t="s">
        <v>200</v>
      </c>
      <c r="B11" s="135"/>
      <c r="C11" s="135"/>
      <c r="D11" s="135"/>
      <c r="E11" s="135"/>
      <c r="F11" s="135"/>
      <c r="G11" s="135"/>
      <c r="H11" s="135"/>
      <c r="I11" s="135"/>
      <c r="J11" s="135">
        <v>1717157</v>
      </c>
      <c r="K11" s="135"/>
      <c r="L11" s="135"/>
      <c r="M11" s="135">
        <v>1717157</v>
      </c>
      <c r="N11" s="135"/>
      <c r="O11" s="135">
        <v>-2661</v>
      </c>
      <c r="P11" s="135"/>
      <c r="Q11" s="135">
        <v>1714496</v>
      </c>
    </row>
    <row r="12" spans="1:18" x14ac:dyDescent="0.2">
      <c r="A12" t="s">
        <v>344</v>
      </c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>
        <v>0</v>
      </c>
      <c r="N12" s="135"/>
      <c r="O12" s="135"/>
      <c r="P12" s="135"/>
      <c r="Q12" s="135">
        <v>0</v>
      </c>
    </row>
    <row r="13" spans="1:18" x14ac:dyDescent="0.2">
      <c r="A13" t="s">
        <v>368</v>
      </c>
      <c r="B13" s="135"/>
      <c r="C13" s="135"/>
      <c r="D13" s="135"/>
      <c r="E13" s="135"/>
      <c r="F13" s="135"/>
      <c r="G13" s="135"/>
      <c r="H13" s="135"/>
      <c r="I13" s="135"/>
      <c r="J13" s="135">
        <v>-11237</v>
      </c>
      <c r="K13" s="135"/>
      <c r="L13" s="135"/>
      <c r="M13" s="135">
        <v>-11237</v>
      </c>
      <c r="N13" s="135"/>
      <c r="O13" s="135"/>
      <c r="P13" s="135"/>
      <c r="Q13" s="135">
        <v>-11237</v>
      </c>
    </row>
    <row r="14" spans="1:18" x14ac:dyDescent="0.2">
      <c r="A14" t="s">
        <v>233</v>
      </c>
      <c r="B14" s="135"/>
      <c r="C14" s="135"/>
      <c r="D14" s="135"/>
      <c r="E14" s="135"/>
      <c r="F14" s="135">
        <v>-1802</v>
      </c>
      <c r="G14" s="135"/>
      <c r="H14" s="135">
        <v>0</v>
      </c>
      <c r="I14" s="135"/>
      <c r="J14" s="135"/>
      <c r="K14" s="135"/>
      <c r="L14" s="135"/>
      <c r="M14" s="135">
        <v>-1802</v>
      </c>
      <c r="N14" s="135"/>
      <c r="O14" s="135">
        <v>-166</v>
      </c>
      <c r="P14" s="135"/>
      <c r="Q14" s="135">
        <v>-1968</v>
      </c>
    </row>
    <row r="15" spans="1:18" x14ac:dyDescent="0.2">
      <c r="A15" t="s">
        <v>21</v>
      </c>
      <c r="B15" s="135"/>
      <c r="C15" s="135"/>
      <c r="D15" s="135"/>
      <c r="E15" s="135"/>
      <c r="F15" s="135"/>
      <c r="G15" s="135"/>
      <c r="H15" s="135"/>
      <c r="I15" s="135"/>
      <c r="J15" s="135">
        <v>-1344119</v>
      </c>
      <c r="K15" s="135"/>
      <c r="L15" s="135"/>
      <c r="M15" s="135">
        <v>-1344119</v>
      </c>
      <c r="N15" s="135"/>
      <c r="O15" s="135"/>
      <c r="P15" s="135"/>
      <c r="Q15" s="135">
        <v>-1344119</v>
      </c>
    </row>
    <row r="16" spans="1:18" x14ac:dyDescent="0.2">
      <c r="A16" s="108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08"/>
      <c r="R16" s="108"/>
    </row>
    <row r="17" spans="1:18" ht="13.5" thickBot="1" x14ac:dyDescent="0.25">
      <c r="A17" s="116" t="s">
        <v>372</v>
      </c>
      <c r="B17" s="118">
        <v>326474.40000000002</v>
      </c>
      <c r="C17" s="118"/>
      <c r="D17" s="118"/>
      <c r="E17" s="119"/>
      <c r="F17" s="136">
        <v>-32384</v>
      </c>
      <c r="G17" s="118"/>
      <c r="H17" s="118">
        <v>11269</v>
      </c>
      <c r="I17" s="118"/>
      <c r="J17" s="118">
        <v>8042080</v>
      </c>
      <c r="K17" s="118"/>
      <c r="L17" s="118"/>
      <c r="M17" s="118">
        <v>8347439.3999999985</v>
      </c>
      <c r="N17" s="118"/>
      <c r="O17" s="135">
        <v>-84</v>
      </c>
      <c r="P17" s="118"/>
      <c r="Q17" s="118">
        <v>8347355.3999999985</v>
      </c>
      <c r="R17" s="116"/>
    </row>
    <row r="18" spans="1:18" ht="13.5" thickTop="1" x14ac:dyDescent="0.2">
      <c r="B18" s="135"/>
      <c r="C18" s="135"/>
      <c r="D18" s="135"/>
      <c r="E18" s="135"/>
      <c r="F18" s="135"/>
      <c r="G18" s="135"/>
      <c r="H18" s="135"/>
      <c r="I18" s="135"/>
      <c r="J18" s="135" t="s">
        <v>67</v>
      </c>
      <c r="K18" s="135"/>
      <c r="L18" s="135"/>
      <c r="M18" s="135" t="s">
        <v>67</v>
      </c>
      <c r="N18" s="135"/>
      <c r="O18" s="135"/>
      <c r="P18" s="135"/>
      <c r="Q18" s="135" t="s">
        <v>67</v>
      </c>
    </row>
    <row r="19" spans="1:18" x14ac:dyDescent="0.2">
      <c r="A19" t="s">
        <v>200</v>
      </c>
      <c r="B19" s="135"/>
      <c r="C19" s="135"/>
      <c r="D19" s="135"/>
      <c r="E19" s="135"/>
      <c r="F19" s="135"/>
      <c r="G19" s="135"/>
      <c r="H19" s="135"/>
      <c r="I19" s="135"/>
      <c r="J19" s="135">
        <v>2071126</v>
      </c>
      <c r="K19" s="135"/>
      <c r="L19" s="135"/>
      <c r="M19" s="135">
        <v>2071126</v>
      </c>
      <c r="N19" s="135"/>
      <c r="O19" s="135">
        <v>-369</v>
      </c>
      <c r="P19" s="135"/>
      <c r="Q19" s="135">
        <v>2070757</v>
      </c>
    </row>
    <row r="20" spans="1:18" x14ac:dyDescent="0.2">
      <c r="A20" t="s">
        <v>344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>
        <v>0</v>
      </c>
      <c r="N20" s="135"/>
      <c r="O20" s="135"/>
      <c r="P20" s="135"/>
      <c r="Q20" s="135">
        <v>0</v>
      </c>
    </row>
    <row r="21" spans="1:18" x14ac:dyDescent="0.2">
      <c r="A21" t="s">
        <v>368</v>
      </c>
      <c r="B21" s="135"/>
      <c r="C21" s="135"/>
      <c r="D21" s="135"/>
      <c r="E21" s="135"/>
      <c r="F21" s="135"/>
      <c r="G21" s="135"/>
      <c r="H21" s="135"/>
      <c r="I21" s="135"/>
      <c r="J21" s="135">
        <v>184948</v>
      </c>
      <c r="K21" s="135"/>
      <c r="L21" s="135"/>
      <c r="M21" s="135">
        <v>184948</v>
      </c>
      <c r="N21" s="135"/>
      <c r="O21" s="135"/>
      <c r="P21" s="135"/>
      <c r="Q21" s="135">
        <v>184948</v>
      </c>
    </row>
    <row r="22" spans="1:18" x14ac:dyDescent="0.2">
      <c r="A22" t="s">
        <v>233</v>
      </c>
      <c r="B22" s="135"/>
      <c r="C22" s="135"/>
      <c r="D22" s="135"/>
      <c r="E22" s="135"/>
      <c r="F22" s="135">
        <v>-1821</v>
      </c>
      <c r="G22" s="135"/>
      <c r="H22" s="135">
        <v>0</v>
      </c>
      <c r="I22" s="135"/>
      <c r="J22" s="135"/>
      <c r="K22" s="135"/>
      <c r="L22" s="135"/>
      <c r="M22" s="135">
        <v>-1821</v>
      </c>
      <c r="N22" s="135"/>
      <c r="O22" s="135">
        <v>83</v>
      </c>
      <c r="P22" s="135"/>
      <c r="Q22" s="135">
        <v>-1738</v>
      </c>
    </row>
    <row r="23" spans="1:18" x14ac:dyDescent="0.2">
      <c r="A23" t="s">
        <v>21</v>
      </c>
      <c r="B23" s="135"/>
      <c r="C23" s="135"/>
      <c r="D23" s="135"/>
      <c r="E23" s="135"/>
      <c r="F23" s="135"/>
      <c r="G23" s="135"/>
      <c r="H23" s="135"/>
      <c r="I23" s="135"/>
      <c r="J23" s="135">
        <v>-1211548</v>
      </c>
      <c r="K23" s="135"/>
      <c r="L23" s="135"/>
      <c r="M23" s="135">
        <v>-1211548</v>
      </c>
      <c r="N23" s="135"/>
      <c r="O23" s="135"/>
      <c r="P23" s="135"/>
      <c r="Q23" s="135">
        <v>-1211548</v>
      </c>
    </row>
    <row r="24" spans="1:18" x14ac:dyDescent="0.2">
      <c r="A24" s="108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08"/>
      <c r="R24" s="108"/>
    </row>
    <row r="25" spans="1:18" ht="13.5" thickBot="1" x14ac:dyDescent="0.25">
      <c r="A25" s="116" t="s">
        <v>378</v>
      </c>
      <c r="B25" s="118">
        <v>326474.40000000002</v>
      </c>
      <c r="C25" s="118"/>
      <c r="D25" s="118"/>
      <c r="E25" s="119"/>
      <c r="F25" s="136">
        <v>-34205</v>
      </c>
      <c r="G25" s="118"/>
      <c r="H25" s="118">
        <v>11269</v>
      </c>
      <c r="I25" s="118"/>
      <c r="J25" s="118">
        <v>9086606</v>
      </c>
      <c r="K25" s="118"/>
      <c r="L25" s="118"/>
      <c r="M25" s="118">
        <v>9390144.3999999985</v>
      </c>
      <c r="N25" s="118"/>
      <c r="O25" s="135">
        <v>-370</v>
      </c>
      <c r="P25" s="118"/>
      <c r="Q25" s="118">
        <v>9389774.3999999985</v>
      </c>
      <c r="R25" s="116"/>
    </row>
    <row r="26" spans="1:18" ht="13.5" thickTop="1" x14ac:dyDescent="0.2">
      <c r="F26" t="s">
        <v>67</v>
      </c>
      <c r="J26" t="s">
        <v>67</v>
      </c>
    </row>
    <row r="27" spans="1:18" x14ac:dyDescent="0.2">
      <c r="J27" t="s">
        <v>67</v>
      </c>
      <c r="O27" t="s">
        <v>67</v>
      </c>
    </row>
    <row r="28" spans="1:18" x14ac:dyDescent="0.2">
      <c r="O28" t="s">
        <v>67</v>
      </c>
    </row>
    <row r="29" spans="1:18" x14ac:dyDescent="0.2">
      <c r="J29" t="s">
        <v>67</v>
      </c>
      <c r="M29" t="s">
        <v>67</v>
      </c>
    </row>
    <row r="30" spans="1:18" x14ac:dyDescent="0.2">
      <c r="M30" t="s">
        <v>67</v>
      </c>
    </row>
    <row r="33" spans="2:9" x14ac:dyDescent="0.2">
      <c r="B33" t="s">
        <v>155</v>
      </c>
    </row>
    <row r="34" spans="2:9" x14ac:dyDescent="0.2">
      <c r="C34" t="s">
        <v>342</v>
      </c>
      <c r="I34" t="s">
        <v>156</v>
      </c>
    </row>
    <row r="35" spans="2:9" x14ac:dyDescent="0.2">
      <c r="C35" t="s">
        <v>343</v>
      </c>
      <c r="I35" t="s">
        <v>157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908CA396-2F72-4406-8549-0DD6EB7CAD57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Лист1</vt:lpstr>
      <vt:lpstr>ТМЗ</vt:lpstr>
      <vt:lpstr>Капитал</vt:lpstr>
      <vt:lpstr>ЛИСТ 1</vt:lpstr>
      <vt:lpstr>ЛИСТ 2</vt:lpstr>
      <vt:lpstr>ЛИСТ 3</vt:lpstr>
      <vt:lpstr>ЛИСТ 4</vt:lpstr>
      <vt:lpstr>Капитал!Область_печати</vt:lpstr>
    </vt:vector>
  </TitlesOfParts>
  <Company>ASTEL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m.karibaev</dc:creator>
  <cp:lastModifiedBy>Altynbekova Gulnara</cp:lastModifiedBy>
  <cp:lastPrinted>2019-07-25T09:33:46Z</cp:lastPrinted>
  <dcterms:created xsi:type="dcterms:W3CDTF">2006-05-15T08:54:37Z</dcterms:created>
  <dcterms:modified xsi:type="dcterms:W3CDTF">2020-10-27T04:26:48Z</dcterms:modified>
</cp:coreProperties>
</file>