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FinDep\Планово экономический отдел\Report - Отчеты на биржу\2023\189\1 rd\"/>
    </mc:Choice>
  </mc:AlternateContent>
  <xr:revisionPtr revIDLastSave="0" documentId="13_ncr:1_{F5594CE0-CA08-44FB-A62D-85B3B1537C56}" xr6:coauthVersionLast="47" xr6:coauthVersionMax="47" xr10:uidLastSave="{00000000-0000-0000-0000-000000000000}"/>
  <bookViews>
    <workbookView xWindow="-120" yWindow="-120" windowWidth="29040" windowHeight="15840" tabRatio="912" firstSheet="3" activeTab="6" xr2:uid="{00000000-000D-0000-FFFF-FFFF00000000}"/>
  </bookViews>
  <sheets>
    <sheet name="Лист1" sheetId="47" state="hidden" r:id="rId1"/>
    <sheet name="ТМЗ" sheetId="39" state="hidden" r:id="rId2"/>
    <sheet name="Капитал" sheetId="29" state="hidden" r:id="rId3"/>
    <sheet name="ЛИСТ 1" sheetId="66" r:id="rId4"/>
    <sheet name="ЛИСТ 2" sheetId="67" r:id="rId5"/>
    <sheet name="ЛИСТ 3" sheetId="69" r:id="rId6"/>
    <sheet name="ЛИСТ 4" sheetId="70" r:id="rId7"/>
  </sheets>
  <externalReferences>
    <externalReference r:id="rId8"/>
  </externalReferences>
  <definedNames>
    <definedName name="_xlnm.Print_Area" localSheetId="2">Капитал!$B$15:$M$42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69" l="1"/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<sst xmlns="http://schemas.openxmlformats.org/spreadsheetml/2006/main" count="503" uniqueCount="286">
  <si>
    <t>Сомон-пейдж</t>
  </si>
  <si>
    <t>Выпущенный капитал</t>
  </si>
  <si>
    <t>Выкупленные собственные долевые инструменты</t>
  </si>
  <si>
    <t>Резервы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</si>
  <si>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</si>
  <si>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</si>
  <si>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</si>
  <si>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</si>
  <si>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</si>
  <si>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</si>
  <si>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</si>
  <si>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</si>
  <si>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</si>
  <si>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</si>
  <si>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</si>
  <si>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</si>
  <si>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</si>
  <si>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</si>
  <si>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</si>
  <si>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</si>
  <si>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</si>
  <si>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</si>
  <si>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</si>
  <si>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</si>
  <si>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</si>
  <si>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</si>
  <si>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</si>
  <si>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</si>
  <si>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</si>
  <si>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</si>
  <si>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</si>
  <si>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</si>
  <si>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</si>
  <si>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</si>
  <si>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</si>
  <si>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</si>
  <si>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</si>
  <si>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</si>
  <si>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</si>
  <si>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</si>
  <si>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</si>
  <si>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</si>
  <si>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</si>
  <si>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</si>
  <si>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</si>
  <si>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</si>
  <si>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</si>
  <si>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</si>
  <si>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</si>
  <si>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</si>
  <si>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</si>
  <si>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</si>
  <si>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</si>
  <si>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</si>
  <si>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</si>
  <si>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</si>
  <si>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</si>
  <si>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</si>
  <si>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</si>
  <si>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</si>
  <si>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</si>
  <si>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</si>
  <si>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</si>
  <si>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</si>
  <si>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</si>
  <si>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</si>
  <si>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</si>
  <si>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</si>
  <si>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Денежные средства и их эквиваленты</t>
  </si>
  <si>
    <t>Основные средства</t>
  </si>
  <si>
    <t>Нематериальные активы</t>
  </si>
  <si>
    <t>Прочие долгосрочные активы</t>
  </si>
  <si>
    <t>200</t>
  </si>
  <si>
    <t>031</t>
  </si>
  <si>
    <t>032</t>
  </si>
  <si>
    <t>033</t>
  </si>
  <si>
    <t>Долгосрочная кредиторская задолженность</t>
  </si>
  <si>
    <t>Отложенные налоговые обязательства</t>
  </si>
  <si>
    <t>Прочие долгосрочные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</si>
  <si>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</si>
  <si>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</si>
  <si>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Инвестиции в дочерние компании</t>
  </si>
  <si>
    <t>ИТОГО КАПИТАЛ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</si>
  <si>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</si>
  <si>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</si>
  <si>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</si>
  <si>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</si>
  <si>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</si>
  <si>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</si>
  <si>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</si>
  <si>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</si>
  <si>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</si>
  <si>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</si>
  <si>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</si>
  <si>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</si>
  <si>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</si>
  <si>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</si>
  <si>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</si>
  <si>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</si>
  <si>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</si>
  <si>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</si>
  <si>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</si>
  <si>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</si>
  <si>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</si>
  <si>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</si>
  <si>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</si>
  <si>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</si>
  <si>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</si>
  <si>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</si>
  <si>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</si>
  <si>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</si>
  <si>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</si>
  <si>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</si>
  <si>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</si>
  <si>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</si>
  <si>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</si>
  <si>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</si>
  <si>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</si>
  <si>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</si>
  <si>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</si>
  <si>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</si>
  <si>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</si>
  <si>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</si>
  <si>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</si>
  <si>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</si>
  <si>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</si>
  <si>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</si>
  <si>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 xml:space="preserve">Авансы выданные </t>
  </si>
  <si>
    <t>Курсовые разницы</t>
  </si>
  <si>
    <t>Торговая дебиторская задолженность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</si>
  <si>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</si>
  <si>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</si>
  <si>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</si>
  <si>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</si>
  <si>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</si>
  <si>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</si>
  <si>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</si>
  <si>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</si>
  <si>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</si>
  <si>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</si>
  <si>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</si>
  <si>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</si>
  <si>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ДОЛГОСРОЧНЫЕ АКТИВЫ:</t>
  </si>
  <si>
    <t xml:space="preserve">ТЕКУЩИЕ АКТИВЫ: </t>
  </si>
  <si>
    <t>Товарно-материальные запасы</t>
  </si>
  <si>
    <t>Прочие текущие активы</t>
  </si>
  <si>
    <t>ИТОГО АКТИВЫ</t>
  </si>
  <si>
    <t>Прочие резервы</t>
  </si>
  <si>
    <t>ДОЛГОСРОЧНЫЕ ОБЯЗАТЕЛЬСТВА:</t>
  </si>
  <si>
    <t>Долгосрочные займы</t>
  </si>
  <si>
    <t>ТЕКУЩИЕ ОБЯЗАТЕЛЬСТВА:</t>
  </si>
  <si>
    <t xml:space="preserve">Торговая кредиторская задолженность </t>
  </si>
  <si>
    <t>Краткосрочные займы и текущая часть долгосрочных займов</t>
  </si>
  <si>
    <t xml:space="preserve">Налоги к уплате </t>
  </si>
  <si>
    <t xml:space="preserve">Прочая кредиторская задолженность и начисленные обязательства  </t>
  </si>
  <si>
    <t>___________________</t>
  </si>
  <si>
    <t>Пак Л.В.</t>
  </si>
  <si>
    <t>Главный бухгалтер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</si>
  <si>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</si>
  <si>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</si>
  <si>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</si>
  <si>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</si>
  <si>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</si>
  <si>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</si>
  <si>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(Убыток)/доход от курсовой разницы  </t>
  </si>
  <si>
    <t>Прочие доходы/(расходы)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</si>
  <si>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</si>
  <si>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</si>
  <si>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</si>
  <si>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</si>
  <si>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Корректировки на:</t>
  </si>
  <si>
    <t>Износ и амортизацию</t>
  </si>
  <si>
    <t xml:space="preserve">Расходы по финансированию 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</si>
  <si>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</si>
  <si>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</si>
  <si>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Уменьшение/(увеличение) товарно-материальных запасов</t>
  </si>
  <si>
    <t>Уменьшение/(увеличение) торговой дебиторской задолженности</t>
  </si>
  <si>
    <t xml:space="preserve">Уменьшение/(увеличение) авансов выданных </t>
  </si>
  <si>
    <t>Уменьшение/(увеличение) предоплаты по налогам</t>
  </si>
  <si>
    <t>Уменьшение/(увеличение) прочих текущих активов</t>
  </si>
  <si>
    <t>Увеличение /(уменьшение) торговой кредиторской задолженности</t>
  </si>
  <si>
    <t>Увеличение /(уменьшение) налогов к уплате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</si>
  <si>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</si>
  <si>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</si>
  <si>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 xml:space="preserve">      Проценты выплаченные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</si>
  <si>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</si>
  <si>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</si>
  <si>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</si>
  <si>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Чистые денежные средства, использованные в инвестиционной деятельности</t>
  </si>
  <si>
    <t>ФИНАНСОВАЯ ДЕЯТЕЛЬНОСТЬ:</t>
  </si>
  <si>
    <t>Погашение заемных средств</t>
  </si>
  <si>
    <t>Заемные средства полученные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</si>
  <si>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</si>
  <si>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</si>
  <si>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ДЕНЕЖНЫЕ СРЕДСТВА И ИХ ЭКВИВАЛЕНТЫ, начало года</t>
  </si>
  <si>
    <t>ДЕНЕЖНЫЕ СРЕДСТВА И ИХ ЭКВИВАЛЕНТЫ, конец года</t>
  </si>
  <si>
    <t>Акционерный капитал</t>
  </si>
  <si>
    <t>Резерв курсовых разниц</t>
  </si>
  <si>
    <t xml:space="preserve">Собственный капитал, относящийся к акционерам материнской компании </t>
  </si>
  <si>
    <t>Чистая прибыль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</si>
  <si>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</si>
  <si>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</si>
  <si>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</si>
  <si>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</si>
  <si>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</si>
  <si>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</si>
  <si>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</si>
  <si>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</si>
  <si>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</si>
  <si>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</si>
  <si>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</si>
  <si>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</si>
  <si>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</si>
  <si>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</si>
  <si>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</si>
  <si>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</si>
  <si>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</si>
  <si>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>Приобретение основных средств и нематериальных активов</t>
  </si>
  <si>
    <t>Поступление от выбытия основных средств и  нематериальных активов</t>
  </si>
  <si>
    <t>Выплата дивидендов</t>
  </si>
  <si>
    <t xml:space="preserve">Сальдо на 31 декабря 2009 года </t>
  </si>
  <si>
    <t>Сальдо на 1 января 2010 года</t>
  </si>
  <si>
    <t>АО «ASTEL» И ЕГО ДОЧЕРНИЕ КОМПАНИИ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</si>
  <si>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</si>
  <si>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</si>
  <si>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</si>
  <si>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</si>
  <si>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</si>
  <si>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</si>
  <si>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</si>
  <si>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</si>
  <si>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</si>
  <si>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Прочий совокупный доход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</si>
  <si>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</si>
  <si>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</si>
  <si>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>Примечания</t>
  </si>
  <si>
    <t xml:space="preserve">Сальдо на 30 сентября 2010 года </t>
  </si>
  <si>
    <t>Краткосрочные инвестиции</t>
  </si>
  <si>
    <t>Приобретение финансовых активов</t>
  </si>
  <si>
    <t>Реализация финансовых активов</t>
  </si>
  <si>
    <t>Авансы выданные</t>
  </si>
  <si>
    <t>Влияние изменений курса иностранной валюты на остатки денежных средств в иностранной валюте</t>
  </si>
  <si>
    <t>Выдача займа связанным сторонам</t>
  </si>
  <si>
    <t>Распределение акционерам</t>
  </si>
  <si>
    <t>Балансовая стоимость 1 простой акции (тенге)</t>
  </si>
  <si>
    <t>Балансовая стоимость 1 привилегированной акции (тенге)</t>
  </si>
  <si>
    <t>Доход от выбытия основных средств и нематериальных активов</t>
  </si>
  <si>
    <t>Поступление от продажи дочерней компании</t>
  </si>
  <si>
    <t xml:space="preserve">Прочие поступления </t>
  </si>
  <si>
    <t>Прочие выплаты</t>
  </si>
  <si>
    <t>Убыток от продажи дочерней компании</t>
  </si>
  <si>
    <t>Всего собственный капитал</t>
  </si>
  <si>
    <t>Карибаев М.Ж.</t>
  </si>
  <si>
    <t>Востановление резерва по неликвидным и устаревшим товарно материальным запасам</t>
  </si>
  <si>
    <t>Увеличение /(уменьшение) КПН к уплате</t>
  </si>
  <si>
    <t>Итого долгосрочные активы</t>
  </si>
  <si>
    <t>Предоплата по налогу на прибыль</t>
  </si>
  <si>
    <t>Предоплата по прочим налогам</t>
  </si>
  <si>
    <t>Итого текущие активы</t>
  </si>
  <si>
    <t>КАПИТАЛ И ОБЯЗАТЕЛЬСТВА</t>
  </si>
  <si>
    <t>КАПИТАЛ:</t>
  </si>
  <si>
    <t>Капитал акционеров материнской компании</t>
  </si>
  <si>
    <t>Неконтролирующие доли</t>
  </si>
  <si>
    <t>Налог на прибыль к уплате</t>
  </si>
  <si>
    <t>Итого текущие обязательства</t>
  </si>
  <si>
    <t>ИТОГО КАПИТАЛ И ОБЯЗАТЕЛЬСТВА</t>
  </si>
  <si>
    <t>Прибыль до налогообложения</t>
  </si>
  <si>
    <t>(Восстановление)/начисление резерва по сомнительной задолженности</t>
  </si>
  <si>
    <t>Уменьшение/(увеличение) прочей долгосрочной дебиторской задолженности</t>
  </si>
  <si>
    <t>Чистый эффект от операций с акционерами</t>
  </si>
  <si>
    <t>Возврат выданных займов акционерам</t>
  </si>
  <si>
    <r>
      <t>Акционерный капитал</t>
    </r>
    <r>
      <rPr>
        <sz val="9"/>
        <color indexed="8"/>
        <rFont val="Times New Roman"/>
        <family val="1"/>
        <charset val="204"/>
      </rPr>
      <t xml:space="preserve"> </t>
    </r>
  </si>
  <si>
    <t>2022 год</t>
  </si>
  <si>
    <t xml:space="preserve"> Нераспреде-ленная прибыль  </t>
  </si>
  <si>
    <t xml:space="preserve">Доля мень-шинства </t>
  </si>
  <si>
    <t>Выпуск привелегированных акций</t>
  </si>
  <si>
    <t>Вице-президент по экономике и финансам</t>
  </si>
  <si>
    <t>АО «ASTEL» (АСТЕЛ) И ЕГО ДОЧЕРНИЕ КОМПАНИИ</t>
  </si>
  <si>
    <t>2023 год</t>
  </si>
  <si>
    <t>ПО СОСТОЯНИЮ НА 31 МАРТА 2023 г.</t>
  </si>
  <si>
    <t>3 месяца 2023 г.</t>
  </si>
  <si>
    <t>3 месяца 2022 г.</t>
  </si>
  <si>
    <t>ЗА 3 МЕСЯЦА, ЗАВЕРШИВШИХСЯ 31 МАРТА</t>
  </si>
  <si>
    <t>Сальдо на 01.01.2022</t>
  </si>
  <si>
    <t>Сальдо на 31.12.2022</t>
  </si>
  <si>
    <t>Сальдо на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</si>
</sst>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#,##0_);\(#,##0\)"/>
    <numFmt numFmtId="168" formatCode="_ * #,##0.00_ ;_ * \-#,##0.00_ ;_ * &quot;-&quot;??_ ;_ @_ "/>
    <numFmt numFmtId="169" formatCode="_(* #,##0_);_(* \(#,##0\);_(* &quot;-&quot;_);_(@_)"/>
    <numFmt numFmtId="170" formatCode="_(* #,##0_);_(* \(#,##0\);_(* &quot;-&quot;??_);_(@_)"/>
    <numFmt numFmtId="171" formatCode="_ * #,##0_ ;_ * \-#,##0_ ;_ * &quot;-&quot;_ ;_ @_ "/>
    <numFmt numFmtId="172" formatCode="_(* #,##0.00_);_(* \(#,##0.00\);_(* &quot;-&quot;??_);_(@_)"/>
  </numFmts>
  <fonts count="4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sz val="10"/>
      <color indexed="10"/>
      <name val="Arial Cyr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</font>
    <font>
      <b/>
      <i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00CC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1" fillId="0" borderId="0"/>
    <xf numFmtId="0" fontId="7" fillId="0" borderId="0"/>
    <xf numFmtId="0" fontId="38" fillId="0" borderId="0"/>
  </cellStyleXfs>
  <cellXfs count="188">
    <xf numFmtId="0" fontId="0" fillId="0" borderId="0" xfId="0"/>
    <xf numFmtId="0" fontId="6" fillId="0" borderId="0" xfId="0" applyFont="1"/>
    <xf numFmtId="164" fontId="6" fillId="0" borderId="0" xfId="5" applyFont="1"/>
    <xf numFmtId="0" fontId="11" fillId="0" borderId="0" xfId="3" applyFont="1"/>
    <xf numFmtId="165" fontId="11" fillId="0" borderId="0" xfId="5" applyNumberFormat="1" applyFont="1"/>
    <xf numFmtId="0" fontId="13" fillId="0" borderId="0" xfId="3" applyFont="1"/>
    <xf numFmtId="165" fontId="13" fillId="0" borderId="0" xfId="5" applyNumberFormat="1" applyFont="1"/>
    <xf numFmtId="165" fontId="11" fillId="0" borderId="0" xfId="5" applyNumberFormat="1" applyFont="1" applyAlignment="1">
      <alignment horizontal="right" vertical="center"/>
    </xf>
    <xf numFmtId="0" fontId="14" fillId="0" borderId="0" xfId="3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0" fontId="17" fillId="0" borderId="0" xfId="3" applyFont="1"/>
    <xf numFmtId="165" fontId="18" fillId="0" borderId="0" xfId="5" applyNumberFormat="1" applyFont="1" applyAlignment="1">
      <alignment horizontal="centerContinuous"/>
    </xf>
    <xf numFmtId="165" fontId="17" fillId="0" borderId="0" xfId="5" applyNumberFormat="1" applyFont="1"/>
    <xf numFmtId="165" fontId="18" fillId="0" borderId="0" xfId="5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8" fillId="0" borderId="6" xfId="3" applyFont="1" applyBorder="1" applyAlignment="1">
      <alignment horizontal="center" vertical="center" wrapText="1"/>
    </xf>
    <xf numFmtId="165" fontId="18" fillId="0" borderId="2" xfId="5" applyNumberFormat="1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8" fillId="0" borderId="0" xfId="3" applyFont="1"/>
    <xf numFmtId="0" fontId="18" fillId="0" borderId="0" xfId="3" applyFont="1" applyAlignment="1">
      <alignment vertical="center"/>
    </xf>
    <xf numFmtId="165" fontId="18" fillId="0" borderId="0" xfId="5" applyNumberFormat="1" applyFont="1"/>
    <xf numFmtId="0" fontId="19" fillId="0" borderId="3" xfId="3" applyFont="1" applyBorder="1" applyAlignment="1">
      <alignment horizontal="center" vertical="center"/>
    </xf>
    <xf numFmtId="165" fontId="20" fillId="0" borderId="0" xfId="3" applyNumberFormat="1" applyFont="1"/>
    <xf numFmtId="0" fontId="20" fillId="0" borderId="0" xfId="3" applyFont="1"/>
    <xf numFmtId="0" fontId="19" fillId="0" borderId="2" xfId="3" applyFont="1" applyBorder="1" applyAlignment="1">
      <alignment horizontal="center" vertical="center"/>
    </xf>
    <xf numFmtId="165" fontId="21" fillId="0" borderId="0" xfId="5" applyNumberFormat="1" applyFont="1" applyAlignment="1">
      <alignment horizontal="right"/>
    </xf>
    <xf numFmtId="0" fontId="6" fillId="0" borderId="0" xfId="4" applyFont="1"/>
    <xf numFmtId="0" fontId="6" fillId="0" borderId="0" xfId="4" applyFont="1" applyAlignment="1">
      <alignment horizontal="center"/>
    </xf>
    <xf numFmtId="164" fontId="6" fillId="0" borderId="0" xfId="4" applyNumberFormat="1" applyFont="1"/>
    <xf numFmtId="0" fontId="8" fillId="2" borderId="2" xfId="4" applyFont="1" applyFill="1" applyBorder="1" applyAlignment="1">
      <alignment wrapText="1"/>
    </xf>
    <xf numFmtId="0" fontId="8" fillId="2" borderId="2" xfId="4" applyFont="1" applyFill="1" applyBorder="1" applyAlignment="1">
      <alignment horizontal="center" wrapText="1"/>
    </xf>
    <xf numFmtId="0" fontId="6" fillId="0" borderId="0" xfId="4" applyFont="1" applyAlignment="1">
      <alignment wrapText="1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14" fontId="6" fillId="0" borderId="2" xfId="4" applyNumberFormat="1" applyFont="1" applyBorder="1" applyAlignment="1">
      <alignment horizontal="center"/>
    </xf>
    <xf numFmtId="164" fontId="6" fillId="0" borderId="2" xfId="5" applyFont="1" applyBorder="1"/>
    <xf numFmtId="0" fontId="8" fillId="2" borderId="2" xfId="4" applyFont="1" applyFill="1" applyBorder="1"/>
    <xf numFmtId="0" fontId="8" fillId="2" borderId="2" xfId="4" applyFont="1" applyFill="1" applyBorder="1" applyAlignment="1">
      <alignment horizontal="center"/>
    </xf>
    <xf numFmtId="164" fontId="8" fillId="2" borderId="2" xfId="5" applyFont="1" applyFill="1" applyBorder="1"/>
    <xf numFmtId="164" fontId="24" fillId="2" borderId="2" xfId="5" applyFont="1" applyFill="1" applyBorder="1"/>
    <xf numFmtId="0" fontId="24" fillId="2" borderId="2" xfId="4" applyFont="1" applyFill="1" applyBorder="1"/>
    <xf numFmtId="0" fontId="26" fillId="0" borderId="0" xfId="4" applyFont="1" applyAlignment="1">
      <alignment horizontal="left"/>
    </xf>
    <xf numFmtId="0" fontId="8" fillId="0" borderId="0" xfId="4" applyFont="1"/>
    <xf numFmtId="0" fontId="25" fillId="2" borderId="0" xfId="4" applyFont="1" applyFill="1"/>
    <xf numFmtId="164" fontId="6" fillId="0" borderId="0" xfId="4" applyNumberFormat="1" applyFont="1" applyAlignment="1">
      <alignment horizontal="center"/>
    </xf>
    <xf numFmtId="165" fontId="6" fillId="0" borderId="0" xfId="4" applyNumberFormat="1" applyFont="1"/>
    <xf numFmtId="164" fontId="6" fillId="4" borderId="0" xfId="4" applyNumberFormat="1" applyFont="1" applyFill="1" applyAlignment="1">
      <alignment horizontal="center"/>
    </xf>
    <xf numFmtId="0" fontId="27" fillId="0" borderId="0" xfId="4" applyFont="1" applyAlignment="1">
      <alignment horizontal="center"/>
    </xf>
    <xf numFmtId="164" fontId="6" fillId="4" borderId="0" xfId="5" applyFont="1" applyFill="1"/>
    <xf numFmtId="0" fontId="28" fillId="0" borderId="0" xfId="0" applyFont="1"/>
    <xf numFmtId="165" fontId="6" fillId="0" borderId="2" xfId="5" applyNumberFormat="1" applyFont="1" applyBorder="1"/>
    <xf numFmtId="165" fontId="6" fillId="0" borderId="2" xfId="5" applyNumberFormat="1" applyFont="1" applyFill="1" applyBorder="1"/>
    <xf numFmtId="0" fontId="8" fillId="0" borderId="2" xfId="4" applyFont="1" applyBorder="1"/>
    <xf numFmtId="165" fontId="8" fillId="0" borderId="2" xfId="4" applyNumberFormat="1" applyFont="1" applyBorder="1"/>
    <xf numFmtId="0" fontId="6" fillId="2" borderId="2" xfId="4" applyFont="1" applyFill="1" applyBorder="1"/>
    <xf numFmtId="165" fontId="8" fillId="2" borderId="2" xfId="5" applyNumberFormat="1" applyFont="1" applyFill="1" applyBorder="1"/>
    <xf numFmtId="164" fontId="0" fillId="0" borderId="0" xfId="0" applyNumberFormat="1"/>
    <xf numFmtId="165" fontId="25" fillId="0" borderId="0" xfId="4" applyNumberFormat="1" applyFont="1"/>
    <xf numFmtId="165" fontId="17" fillId="0" borderId="0" xfId="5" applyNumberFormat="1" applyFont="1" applyBorder="1"/>
    <xf numFmtId="165" fontId="17" fillId="0" borderId="0" xfId="5" applyNumberFormat="1" applyFont="1" applyBorder="1" applyAlignment="1">
      <alignment horizontal="center" vertical="top"/>
    </xf>
    <xf numFmtId="0" fontId="30" fillId="0" borderId="0" xfId="3" applyFont="1"/>
    <xf numFmtId="165" fontId="30" fillId="0" borderId="0" xfId="3" applyNumberFormat="1" applyFont="1"/>
    <xf numFmtId="165" fontId="12" fillId="0" borderId="0" xfId="5" applyNumberFormat="1" applyFont="1"/>
    <xf numFmtId="165" fontId="16" fillId="0" borderId="0" xfId="5" applyNumberFormat="1" applyFont="1" applyAlignment="1">
      <alignment horizontal="center" vertical="center"/>
    </xf>
    <xf numFmtId="165" fontId="20" fillId="0" borderId="0" xfId="5" applyNumberFormat="1" applyFont="1"/>
    <xf numFmtId="165" fontId="30" fillId="0" borderId="0" xfId="5" applyNumberFormat="1" applyFont="1"/>
    <xf numFmtId="0" fontId="8" fillId="0" borderId="0" xfId="4" applyFont="1" applyAlignment="1">
      <alignment horizontal="center"/>
    </xf>
    <xf numFmtId="166" fontId="19" fillId="0" borderId="2" xfId="5" applyNumberFormat="1" applyFont="1" applyBorder="1" applyAlignment="1">
      <alignment horizontal="right"/>
    </xf>
    <xf numFmtId="166" fontId="22" fillId="0" borderId="2" xfId="5" applyNumberFormat="1" applyFont="1" applyBorder="1" applyAlignment="1">
      <alignment horizontal="right" vertical="center"/>
    </xf>
    <xf numFmtId="166" fontId="17" fillId="0" borderId="2" xfId="5" applyNumberFormat="1" applyFont="1" applyBorder="1" applyAlignment="1">
      <alignment horizontal="right"/>
    </xf>
    <xf numFmtId="166" fontId="3" fillId="0" borderId="2" xfId="5" applyNumberFormat="1" applyFont="1" applyBorder="1" applyAlignment="1">
      <alignment horizontal="right" vertical="center"/>
    </xf>
    <xf numFmtId="14" fontId="6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5" fillId="0" borderId="0" xfId="0" applyFont="1"/>
    <xf numFmtId="0" fontId="4" fillId="0" borderId="0" xfId="0" applyFont="1"/>
    <xf numFmtId="0" fontId="3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33" fillId="0" borderId="0" xfId="0" applyFont="1"/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1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3"/>
    </xf>
    <xf numFmtId="0" fontId="10" fillId="2" borderId="0" xfId="0" applyFont="1" applyFill="1"/>
    <xf numFmtId="4" fontId="10" fillId="2" borderId="0" xfId="0" applyNumberFormat="1" applyFont="1" applyFill="1"/>
    <xf numFmtId="165" fontId="0" fillId="0" borderId="0" xfId="5" applyNumberFormat="1" applyFont="1"/>
    <xf numFmtId="165" fontId="31" fillId="0" borderId="0" xfId="5" applyNumberFormat="1" applyFont="1"/>
    <xf numFmtId="167" fontId="11" fillId="0" borderId="0" xfId="0" applyNumberFormat="1" applyFont="1" applyAlignment="1">
      <alignment horizontal="right" wrapText="1"/>
    </xf>
    <xf numFmtId="0" fontId="23" fillId="0" borderId="0" xfId="0" applyFont="1"/>
    <xf numFmtId="0" fontId="17" fillId="2" borderId="2" xfId="3" applyFont="1" applyFill="1" applyBorder="1" applyAlignment="1">
      <alignment horizontal="center" vertical="center"/>
    </xf>
    <xf numFmtId="166" fontId="17" fillId="2" borderId="2" xfId="5" applyNumberFormat="1" applyFont="1" applyFill="1" applyBorder="1" applyAlignment="1">
      <alignment horizontal="right"/>
    </xf>
    <xf numFmtId="165" fontId="12" fillId="2" borderId="0" xfId="5" applyNumberFormat="1" applyFont="1" applyFill="1"/>
    <xf numFmtId="165" fontId="11" fillId="2" borderId="0" xfId="5" applyNumberFormat="1" applyFont="1" applyFill="1"/>
    <xf numFmtId="0" fontId="11" fillId="2" borderId="0" xfId="3" applyFont="1" applyFill="1"/>
    <xf numFmtId="4" fontId="6" fillId="0" borderId="0" xfId="4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165" fontId="35" fillId="0" borderId="0" xfId="5" applyNumberFormat="1" applyFont="1"/>
    <xf numFmtId="167" fontId="0" fillId="0" borderId="0" xfId="0" applyNumberFormat="1"/>
    <xf numFmtId="0" fontId="18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1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165" fontId="11" fillId="0" borderId="0" xfId="5" applyNumberFormat="1" applyFont="1" applyBorder="1" applyAlignment="1">
      <alignment horizontal="right" wrapText="1"/>
    </xf>
    <xf numFmtId="165" fontId="11" fillId="0" borderId="17" xfId="5" applyNumberFormat="1" applyFont="1" applyBorder="1" applyAlignment="1">
      <alignment horizontal="right" wrapText="1"/>
    </xf>
    <xf numFmtId="167" fontId="11" fillId="0" borderId="17" xfId="5" applyNumberFormat="1" applyFont="1" applyBorder="1" applyAlignment="1">
      <alignment horizontal="right" wrapText="1"/>
    </xf>
    <xf numFmtId="169" fontId="0" fillId="0" borderId="0" xfId="0" applyNumberFormat="1"/>
    <xf numFmtId="169" fontId="11" fillId="0" borderId="17" xfId="5" applyNumberFormat="1" applyFont="1" applyBorder="1" applyAlignment="1">
      <alignment horizontal="right" wrapText="1"/>
    </xf>
    <xf numFmtId="169" fontId="11" fillId="0" borderId="0" xfId="5" applyNumberFormat="1" applyFont="1" applyBorder="1" applyAlignment="1">
      <alignment horizontal="right" wrapText="1"/>
    </xf>
    <xf numFmtId="169" fontId="11" fillId="0" borderId="18" xfId="5" applyNumberFormat="1" applyFont="1" applyBorder="1" applyAlignment="1">
      <alignment horizontal="right" wrapText="1"/>
    </xf>
    <xf numFmtId="169" fontId="11" fillId="0" borderId="0" xfId="0" applyNumberFormat="1" applyFont="1" applyAlignment="1">
      <alignment horizontal="right" wrapText="1"/>
    </xf>
    <xf numFmtId="169" fontId="17" fillId="0" borderId="12" xfId="0" applyNumberFormat="1" applyFont="1" applyBorder="1" applyAlignment="1">
      <alignment horizontal="right" wrapText="1"/>
    </xf>
    <xf numFmtId="169" fontId="17" fillId="0" borderId="9" xfId="0" applyNumberFormat="1" applyFont="1" applyBorder="1" applyAlignment="1">
      <alignment wrapText="1"/>
    </xf>
    <xf numFmtId="169" fontId="36" fillId="0" borderId="11" xfId="0" applyNumberFormat="1" applyFont="1" applyBorder="1" applyAlignment="1">
      <alignment horizontal="right" wrapText="1"/>
    </xf>
    <xf numFmtId="169" fontId="11" fillId="0" borderId="11" xfId="0" applyNumberFormat="1" applyFont="1" applyBorder="1" applyAlignment="1">
      <alignment horizontal="right" wrapText="1"/>
    </xf>
    <xf numFmtId="169" fontId="31" fillId="0" borderId="11" xfId="0" applyNumberFormat="1" applyFont="1" applyBorder="1" applyAlignment="1">
      <alignment horizontal="right" wrapText="1"/>
    </xf>
    <xf numFmtId="169" fontId="11" fillId="0" borderId="10" xfId="0" applyNumberFormat="1" applyFont="1" applyBorder="1" applyAlignment="1">
      <alignment horizontal="right" wrapText="1"/>
    </xf>
    <xf numFmtId="0" fontId="31" fillId="0" borderId="0" xfId="0" applyFont="1" applyAlignment="1">
      <alignment horizontal="left" wrapText="1"/>
    </xf>
    <xf numFmtId="170" fontId="0" fillId="0" borderId="0" xfId="0" applyNumberFormat="1"/>
    <xf numFmtId="165" fontId="11" fillId="0" borderId="0" xfId="0" applyNumberFormat="1" applyFont="1" applyAlignment="1">
      <alignment horizontal="right" wrapText="1"/>
    </xf>
    <xf numFmtId="0" fontId="39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 indent="1"/>
    </xf>
    <xf numFmtId="0" fontId="17" fillId="0" borderId="0" xfId="0" applyFont="1" applyAlignment="1">
      <alignment horizontal="left" wrapText="1" indent="2"/>
    </xf>
    <xf numFmtId="0" fontId="40" fillId="0" borderId="0" xfId="0" applyFont="1" applyAlignment="1">
      <alignment horizontal="left" wrapText="1" indent="1"/>
    </xf>
    <xf numFmtId="0" fontId="41" fillId="0" borderId="0" xfId="0" applyFont="1"/>
    <xf numFmtId="0" fontId="11" fillId="0" borderId="0" xfId="0" applyFont="1"/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164" fontId="11" fillId="0" borderId="0" xfId="5" applyFont="1" applyAlignment="1">
      <alignment horizontal="right" wrapText="1"/>
    </xf>
    <xf numFmtId="0" fontId="31" fillId="0" borderId="17" xfId="0" applyFont="1" applyBorder="1" applyAlignment="1">
      <alignment vertical="top" wrapText="1"/>
    </xf>
    <xf numFmtId="165" fontId="0" fillId="0" borderId="0" xfId="5" applyNumberFormat="1" applyFont="1" applyBorder="1"/>
    <xf numFmtId="0" fontId="19" fillId="0" borderId="3" xfId="3" applyFont="1" applyBorder="1" applyAlignment="1">
      <alignment wrapText="1"/>
    </xf>
    <xf numFmtId="0" fontId="19" fillId="0" borderId="13" xfId="3" applyFont="1" applyBorder="1" applyAlignment="1">
      <alignment wrapText="1"/>
    </xf>
    <xf numFmtId="0" fontId="19" fillId="0" borderId="14" xfId="3" applyFont="1" applyBorder="1" applyAlignment="1">
      <alignment wrapText="1"/>
    </xf>
    <xf numFmtId="0" fontId="17" fillId="0" borderId="4" xfId="3" applyFont="1" applyBorder="1" applyAlignment="1">
      <alignment wrapText="1"/>
    </xf>
    <xf numFmtId="0" fontId="17" fillId="0" borderId="16" xfId="3" applyFont="1" applyBorder="1" applyAlignment="1">
      <alignment wrapText="1"/>
    </xf>
    <xf numFmtId="0" fontId="17" fillId="0" borderId="15" xfId="3" applyFont="1" applyBorder="1" applyAlignment="1">
      <alignment wrapText="1"/>
    </xf>
    <xf numFmtId="0" fontId="17" fillId="0" borderId="4" xfId="3" applyFont="1" applyBorder="1"/>
    <xf numFmtId="0" fontId="17" fillId="0" borderId="16" xfId="3" applyFont="1" applyBorder="1"/>
    <xf numFmtId="0" fontId="17" fillId="0" borderId="15" xfId="3" applyFont="1" applyBorder="1"/>
    <xf numFmtId="0" fontId="29" fillId="0" borderId="4" xfId="3" applyFont="1" applyBorder="1"/>
    <xf numFmtId="0" fontId="29" fillId="0" borderId="16" xfId="3" applyFont="1" applyBorder="1"/>
    <xf numFmtId="0" fontId="29" fillId="0" borderId="15" xfId="3" applyFont="1" applyBorder="1"/>
    <xf numFmtId="165" fontId="18" fillId="0" borderId="6" xfId="5" applyNumberFormat="1" applyFont="1" applyBorder="1" applyAlignment="1">
      <alignment horizontal="center" vertical="center" wrapText="1"/>
    </xf>
    <xf numFmtId="165" fontId="18" fillId="0" borderId="1" xfId="5" applyNumberFormat="1" applyFont="1" applyBorder="1" applyAlignment="1">
      <alignment horizontal="center" vertical="center" wrapText="1"/>
    </xf>
    <xf numFmtId="0" fontId="29" fillId="0" borderId="4" xfId="3" applyFont="1" applyBorder="1" applyAlignment="1">
      <alignment wrapText="1"/>
    </xf>
    <xf numFmtId="0" fontId="29" fillId="0" borderId="16" xfId="3" applyFont="1" applyBorder="1" applyAlignment="1">
      <alignment wrapText="1"/>
    </xf>
    <xf numFmtId="0" fontId="29" fillId="0" borderId="15" xfId="3" applyFont="1" applyBorder="1" applyAlignment="1">
      <alignment wrapText="1"/>
    </xf>
    <xf numFmtId="0" fontId="17" fillId="0" borderId="0" xfId="3" applyFont="1" applyAlignment="1">
      <alignment horizontal="left"/>
    </xf>
    <xf numFmtId="0" fontId="18" fillId="0" borderId="7" xfId="3" applyFont="1" applyBorder="1"/>
    <xf numFmtId="0" fontId="17" fillId="0" borderId="3" xfId="3" applyFont="1" applyBorder="1"/>
    <xf numFmtId="0" fontId="17" fillId="0" borderId="13" xfId="3" applyFont="1" applyBorder="1"/>
    <xf numFmtId="0" fontId="17" fillId="0" borderId="14" xfId="3" applyFont="1" applyBorder="1"/>
    <xf numFmtId="0" fontId="17" fillId="0" borderId="8" xfId="3" applyFont="1" applyBorder="1"/>
    <xf numFmtId="0" fontId="17" fillId="0" borderId="7" xfId="3" applyFont="1" applyBorder="1"/>
    <xf numFmtId="0" fontId="17" fillId="0" borderId="5" xfId="3" applyFont="1" applyBorder="1"/>
    <xf numFmtId="165" fontId="18" fillId="0" borderId="4" xfId="5" applyNumberFormat="1" applyFont="1" applyBorder="1" applyAlignment="1">
      <alignment horizontal="center" vertical="center"/>
    </xf>
    <xf numFmtId="165" fontId="18" fillId="0" borderId="16" xfId="5" applyNumberFormat="1" applyFont="1" applyBorder="1" applyAlignment="1">
      <alignment horizontal="center" vertical="center"/>
    </xf>
    <xf numFmtId="165" fontId="18" fillId="0" borderId="15" xfId="5" applyNumberFormat="1" applyFont="1" applyBorder="1" applyAlignment="1">
      <alignment horizontal="center" vertical="center"/>
    </xf>
    <xf numFmtId="0" fontId="19" fillId="0" borderId="4" xfId="3" applyFont="1" applyBorder="1"/>
    <xf numFmtId="0" fontId="19" fillId="0" borderId="16" xfId="3" applyFont="1" applyBorder="1"/>
    <xf numFmtId="0" fontId="19" fillId="0" borderId="15" xfId="3" applyFont="1" applyBorder="1"/>
    <xf numFmtId="165" fontId="17" fillId="0" borderId="13" xfId="5" applyNumberFormat="1" applyFont="1" applyBorder="1" applyAlignment="1">
      <alignment horizontal="center" vertical="top"/>
    </xf>
    <xf numFmtId="165" fontId="17" fillId="0" borderId="7" xfId="5" applyNumberFormat="1" applyFont="1" applyBorder="1"/>
    <xf numFmtId="0" fontId="15" fillId="0" borderId="0" xfId="3" applyFont="1" applyAlignment="1">
      <alignment horizontal="center" vertical="center"/>
    </xf>
    <xf numFmtId="0" fontId="18" fillId="3" borderId="7" xfId="3" applyFont="1" applyFill="1" applyBorder="1" applyAlignment="1">
      <alignment vertical="top" wrapText="1"/>
    </xf>
    <xf numFmtId="0" fontId="18" fillId="3" borderId="16" xfId="3" applyFont="1" applyFill="1" applyBorder="1" applyAlignment="1">
      <alignment wrapText="1"/>
    </xf>
    <xf numFmtId="0" fontId="18" fillId="0" borderId="16" xfId="3" applyFont="1" applyBorder="1"/>
    <xf numFmtId="0" fontId="17" fillId="0" borderId="3" xfId="3" applyFont="1" applyBorder="1" applyAlignment="1">
      <alignment wrapText="1"/>
    </xf>
    <xf numFmtId="0" fontId="17" fillId="0" borderId="13" xfId="3" applyFont="1" applyBorder="1" applyAlignment="1">
      <alignment wrapText="1"/>
    </xf>
    <xf numFmtId="0" fontId="17" fillId="0" borderId="14" xfId="3" applyFont="1" applyBorder="1" applyAlignment="1">
      <alignment wrapText="1"/>
    </xf>
    <xf numFmtId="0" fontId="17" fillId="2" borderId="4" xfId="3" applyFont="1" applyFill="1" applyBorder="1"/>
    <xf numFmtId="0" fontId="17" fillId="2" borderId="16" xfId="3" applyFont="1" applyFill="1" applyBorder="1"/>
    <xf numFmtId="0" fontId="17" fillId="2" borderId="15" xfId="3" applyFont="1" applyFill="1" applyBorder="1"/>
  </cellXfs>
  <cellStyles count="16">
    <cellStyle name="_x000d__x000a_JournalTemplate=C:\COMFO\CTALK\JOURSTD.TPL_x000d__x000a_LbStateAddress=3 3 0 251 1 89 2 311_x000d__x000a_LbStateJou" xfId="1" xr:uid="{00000000-0005-0000-0000-000000000000}"/>
    <cellStyle name="Comma [0] 2" xfId="11" xr:uid="{00000000-0005-0000-0000-000001000000}"/>
    <cellStyle name="Comma 3" xfId="10" xr:uid="{00000000-0005-0000-0000-000002000000}"/>
    <cellStyle name="Normal 2" xfId="13" xr:uid="{00000000-0005-0000-0000-000003000000}"/>
    <cellStyle name="Normal 2 2" xfId="14" xr:uid="{00000000-0005-0000-0000-000004000000}"/>
    <cellStyle name="Normal_CF Support" xfId="15" xr:uid="{00000000-0005-0000-0000-000005000000}"/>
    <cellStyle name="Обычный" xfId="0" builtinId="0"/>
    <cellStyle name="Обычный 2" xfId="2" xr:uid="{00000000-0005-0000-0000-000007000000}"/>
    <cellStyle name="Обычный 3" xfId="7" xr:uid="{00000000-0005-0000-0000-000008000000}"/>
    <cellStyle name="Обычный_Финансовый результат 1полугодие_06 " xfId="3" xr:uid="{00000000-0005-0000-0000-000009000000}"/>
    <cellStyle name="Процентный 2" xfId="9" xr:uid="{00000000-0005-0000-0000-00000A000000}"/>
    <cellStyle name="Стиль 1" xfId="4" xr:uid="{00000000-0005-0000-0000-00000B000000}"/>
    <cellStyle name="Финансовый" xfId="5" builtinId="3"/>
    <cellStyle name="Финансовый 10" xfId="6" xr:uid="{00000000-0005-0000-0000-00000D000000}"/>
    <cellStyle name="Финансовый 2" xfId="8" xr:uid="{00000000-0005-0000-0000-00000E000000}"/>
    <cellStyle name="Финансовый 3" xfId="12" xr:uid="{00000000-0005-0000-0000-00000F000000}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Dep/&#1055;&#1083;&#1072;&#1085;&#1086;&#1074;&#1086;%20&#1101;&#1082;&#1086;&#1085;&#1086;&#1084;&#1080;&#1095;&#1077;&#1089;&#1082;&#1080;&#1081;%20&#1086;&#1090;&#1076;&#1077;&#1083;/Report%20-%20&#1050;&#1054;&#1053;&#1057;&#1054;&#1051;&#1048;&#1044;&#1040;&#1062;&#1048;&#1071;/1%20&#1050;&#1054;&#1053;&#1057;&#1054;&#1051;&#1048;&#1044;&#1040;&#1062;&#1048;&#1071;/&#1050;&#1086;&#1085;&#1089;&#1086;&#1083;&#1080;&#1076;&#1072;&#1094;&#1080;&#1103;_2022/2.&#1050;&#1086;&#1085;&#1089;&#1086;&#1083;&#1080;&#1076;&#1072;&#1094;&#1080;&#1103;%202%20&#1082;&#1074;&#1072;&#1088;&#1090;&#1072;&#1083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ланс_до"/>
      <sheetName val="ДиР_до"/>
      <sheetName val="взаимозачеты"/>
      <sheetName val="услуги"/>
      <sheetName val="ТМЦ"/>
      <sheetName val="ОС"/>
      <sheetName val="корр"/>
      <sheetName val="курсовая"/>
      <sheetName val="РАСЧЕТ ПРИБЫЛИ НА АКЦИЮ"/>
      <sheetName val="ОСиНМА"/>
      <sheetName val="журнал проводок"/>
      <sheetName val="Доля меньш"/>
      <sheetName val="Лист1"/>
      <sheetName val="ТМЗ"/>
      <sheetName val="Баланс_консол"/>
      <sheetName val="Капитал"/>
      <sheetName val="ДиР_консол"/>
      <sheetName val="ДДС консол"/>
      <sheetName val="жкп для форм"/>
      <sheetName val="1"/>
      <sheetName val="2"/>
      <sheetName val="3"/>
      <sheetName val="4"/>
      <sheetName val="Поясн запис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B1" t="str">
            <v>АО «ASTEL» (АСТЕЛ) И ЕГО ДОЧЕРНИЕ КОМПАНИИ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67.5" x14ac:dyDescent="0.2">
      <c r="A1" s="72">
        <v>39835</v>
      </c>
      <c r="B1" s="73" t="s">
        <v>200</v>
      </c>
      <c r="C1" s="73" t="s">
        <v>201</v>
      </c>
      <c r="D1" s="1">
        <v>3310</v>
      </c>
      <c r="E1" s="1" t="s">
        <v>67</v>
      </c>
      <c r="F1" s="1">
        <v>1330</v>
      </c>
      <c r="G1" s="74">
        <v>6652.17</v>
      </c>
      <c r="H1" s="1" t="s">
        <v>138</v>
      </c>
      <c r="I1" s="74">
        <v>418836757.04000002</v>
      </c>
    </row>
    <row r="2" spans="1:9" ht="22.5" x14ac:dyDescent="0.2">
      <c r="A2" s="1"/>
      <c r="B2" s="1"/>
      <c r="C2" s="73" t="s">
        <v>136</v>
      </c>
      <c r="D2" s="73" t="s">
        <v>137</v>
      </c>
      <c r="E2" s="1" t="s">
        <v>67</v>
      </c>
      <c r="F2" s="1"/>
      <c r="G2" s="74">
        <v>6652.17</v>
      </c>
      <c r="H2" s="73" t="s">
        <v>137</v>
      </c>
      <c r="I2" s="1"/>
    </row>
    <row r="3" spans="1:9" x14ac:dyDescent="0.2">
      <c r="A3" s="1"/>
      <c r="B3" s="1"/>
      <c r="C3" s="1" t="s">
        <v>202</v>
      </c>
      <c r="D3" s="1"/>
      <c r="E3" s="1" t="s">
        <v>67</v>
      </c>
      <c r="F3" s="1"/>
      <c r="G3" s="1" t="s">
        <v>203</v>
      </c>
      <c r="H3" s="1"/>
      <c r="I3" s="1" t="s">
        <v>67</v>
      </c>
    </row>
    <row r="4" spans="1:9" ht="67.5" x14ac:dyDescent="0.2">
      <c r="A4" s="72">
        <v>39835</v>
      </c>
      <c r="B4" s="73" t="s">
        <v>204</v>
      </c>
      <c r="C4" s="73" t="s">
        <v>201</v>
      </c>
      <c r="D4" s="1">
        <v>3310</v>
      </c>
      <c r="E4" s="1" t="s">
        <v>67</v>
      </c>
      <c r="F4" s="1">
        <v>1330</v>
      </c>
      <c r="G4" s="74">
        <v>32147.83</v>
      </c>
      <c r="H4" s="1" t="s">
        <v>138</v>
      </c>
      <c r="I4" s="74">
        <v>418804609.20999998</v>
      </c>
    </row>
    <row r="5" spans="1:9" ht="22.5" x14ac:dyDescent="0.2">
      <c r="A5" s="1"/>
      <c r="B5" s="1"/>
      <c r="C5" s="73" t="s">
        <v>136</v>
      </c>
      <c r="D5" s="73" t="s">
        <v>137</v>
      </c>
      <c r="E5" s="1" t="s">
        <v>67</v>
      </c>
      <c r="F5" s="1"/>
      <c r="G5" s="74">
        <v>32147.83</v>
      </c>
      <c r="H5" s="73" t="s">
        <v>137</v>
      </c>
      <c r="I5" s="1"/>
    </row>
    <row r="6" spans="1:9" x14ac:dyDescent="0.2">
      <c r="A6" s="1"/>
      <c r="B6" s="1"/>
      <c r="C6" s="1" t="s">
        <v>202</v>
      </c>
      <c r="D6" s="1"/>
      <c r="E6" s="1" t="s">
        <v>67</v>
      </c>
      <c r="F6" s="1"/>
      <c r="G6" s="1" t="s">
        <v>205</v>
      </c>
      <c r="H6" s="1"/>
      <c r="I6" s="1" t="s">
        <v>67</v>
      </c>
    </row>
    <row r="7" spans="1:9" ht="67.5" x14ac:dyDescent="0.2">
      <c r="A7" s="72">
        <v>39835</v>
      </c>
      <c r="B7" s="73" t="s">
        <v>206</v>
      </c>
      <c r="C7" s="73" t="s">
        <v>201</v>
      </c>
      <c r="D7" s="1">
        <v>3310</v>
      </c>
      <c r="E7" s="1" t="s">
        <v>67</v>
      </c>
      <c r="F7" s="1">
        <v>1330</v>
      </c>
      <c r="G7" s="74">
        <v>9730.26</v>
      </c>
      <c r="H7" s="1" t="s">
        <v>138</v>
      </c>
      <c r="I7" s="74">
        <v>418794878.94999999</v>
      </c>
    </row>
    <row r="8" spans="1:9" ht="22.5" x14ac:dyDescent="0.2">
      <c r="A8" s="1"/>
      <c r="B8" s="1"/>
      <c r="C8" s="73" t="s">
        <v>136</v>
      </c>
      <c r="D8" s="73" t="s">
        <v>137</v>
      </c>
      <c r="E8" s="1" t="s">
        <v>67</v>
      </c>
      <c r="F8" s="1"/>
      <c r="G8" s="74">
        <v>9730.26</v>
      </c>
      <c r="H8" s="73" t="s">
        <v>137</v>
      </c>
      <c r="I8" s="1"/>
    </row>
    <row r="9" spans="1:9" x14ac:dyDescent="0.2">
      <c r="A9" s="1"/>
      <c r="B9" s="1"/>
      <c r="C9" s="1" t="s">
        <v>202</v>
      </c>
      <c r="D9" s="1"/>
      <c r="E9" s="1" t="s">
        <v>67</v>
      </c>
      <c r="F9" s="1"/>
      <c r="G9" s="1" t="s">
        <v>207</v>
      </c>
      <c r="H9" s="1"/>
      <c r="I9" s="1" t="s">
        <v>67</v>
      </c>
    </row>
    <row r="10" spans="1:9" ht="67.5" x14ac:dyDescent="0.2">
      <c r="A10" s="72">
        <v>39835</v>
      </c>
      <c r="B10" s="73" t="s">
        <v>208</v>
      </c>
      <c r="C10" s="73" t="s">
        <v>209</v>
      </c>
      <c r="D10" s="1">
        <v>3310</v>
      </c>
      <c r="E10" s="1" t="s">
        <v>67</v>
      </c>
      <c r="F10" s="1">
        <v>1330</v>
      </c>
      <c r="G10" s="74">
        <v>10811.4</v>
      </c>
      <c r="H10" s="1" t="s">
        <v>138</v>
      </c>
      <c r="I10" s="74">
        <v>418784067.55000001</v>
      </c>
    </row>
    <row r="11" spans="1:9" ht="22.5" x14ac:dyDescent="0.2">
      <c r="A11" s="1"/>
      <c r="B11" s="1"/>
      <c r="C11" s="73" t="s">
        <v>136</v>
      </c>
      <c r="D11" s="73" t="s">
        <v>137</v>
      </c>
      <c r="E11" s="1" t="s">
        <v>67</v>
      </c>
      <c r="F11" s="1"/>
      <c r="G11" s="74">
        <v>10811.4</v>
      </c>
      <c r="H11" s="73" t="s">
        <v>137</v>
      </c>
      <c r="I11" s="1"/>
    </row>
    <row r="12" spans="1:9" x14ac:dyDescent="0.2">
      <c r="A12" s="1"/>
      <c r="B12" s="1"/>
      <c r="C12" s="1" t="s">
        <v>202</v>
      </c>
      <c r="D12" s="1"/>
      <c r="E12" s="1" t="s">
        <v>67</v>
      </c>
      <c r="F12" s="1"/>
      <c r="G12" s="1" t="s">
        <v>205</v>
      </c>
      <c r="H12" s="1"/>
      <c r="I12" s="1" t="s">
        <v>67</v>
      </c>
    </row>
    <row r="13" spans="1:9" ht="67.5" x14ac:dyDescent="0.2">
      <c r="A13" s="72">
        <v>39835</v>
      </c>
      <c r="B13" s="73" t="s">
        <v>208</v>
      </c>
      <c r="C13" s="73" t="s">
        <v>209</v>
      </c>
      <c r="D13" s="1">
        <v>3310</v>
      </c>
      <c r="E13" s="1" t="s">
        <v>67</v>
      </c>
      <c r="F13" s="1">
        <v>1330</v>
      </c>
      <c r="G13" s="74">
        <v>2162.2800000000002</v>
      </c>
      <c r="H13" s="1" t="s">
        <v>138</v>
      </c>
      <c r="I13" s="74">
        <v>418781905.26999998</v>
      </c>
    </row>
    <row r="14" spans="1:9" ht="22.5" x14ac:dyDescent="0.2">
      <c r="A14" s="1"/>
      <c r="B14" s="1"/>
      <c r="C14" s="73" t="s">
        <v>136</v>
      </c>
      <c r="D14" s="73" t="s">
        <v>137</v>
      </c>
      <c r="E14" s="1" t="s">
        <v>67</v>
      </c>
      <c r="F14" s="1"/>
      <c r="G14" s="74">
        <v>2162.2800000000002</v>
      </c>
      <c r="H14" s="73" t="s">
        <v>137</v>
      </c>
      <c r="I14" s="1"/>
    </row>
    <row r="15" spans="1:9" x14ac:dyDescent="0.2">
      <c r="A15" s="1"/>
      <c r="B15" s="1"/>
      <c r="C15" s="1" t="s">
        <v>202</v>
      </c>
      <c r="D15" s="1"/>
      <c r="E15" s="1" t="s">
        <v>67</v>
      </c>
      <c r="F15" s="1"/>
      <c r="G15" s="1" t="s">
        <v>203</v>
      </c>
      <c r="H15" s="1"/>
      <c r="I15" s="1" t="s">
        <v>67</v>
      </c>
    </row>
    <row r="16" spans="1:9" ht="67.5" x14ac:dyDescent="0.2">
      <c r="A16" s="72">
        <v>39835</v>
      </c>
      <c r="B16" s="73" t="s">
        <v>208</v>
      </c>
      <c r="C16" s="73" t="s">
        <v>210</v>
      </c>
      <c r="D16" s="1">
        <v>3310</v>
      </c>
      <c r="E16" s="1" t="s">
        <v>67</v>
      </c>
      <c r="F16" s="1">
        <v>1330</v>
      </c>
      <c r="G16" s="74">
        <v>2162.2800000000002</v>
      </c>
      <c r="H16" s="1" t="s">
        <v>138</v>
      </c>
      <c r="I16" s="74">
        <v>418779742.99000001</v>
      </c>
    </row>
    <row r="17" spans="1:9" ht="22.5" x14ac:dyDescent="0.2">
      <c r="A17" s="1"/>
      <c r="B17" s="1"/>
      <c r="C17" s="73" t="s">
        <v>136</v>
      </c>
      <c r="D17" s="73" t="s">
        <v>137</v>
      </c>
      <c r="E17" s="1" t="s">
        <v>67</v>
      </c>
      <c r="F17" s="1"/>
      <c r="G17" s="74">
        <v>2162.2800000000002</v>
      </c>
      <c r="H17" s="73" t="s">
        <v>137</v>
      </c>
      <c r="I17" s="1"/>
    </row>
    <row r="18" spans="1:9" x14ac:dyDescent="0.2">
      <c r="A18" s="1"/>
      <c r="B18" s="1"/>
      <c r="C18" s="1" t="s">
        <v>202</v>
      </c>
      <c r="D18" s="1"/>
      <c r="E18" s="1" t="s">
        <v>67</v>
      </c>
      <c r="F18" s="1"/>
      <c r="G18" s="1" t="s">
        <v>203</v>
      </c>
      <c r="H18" s="1"/>
      <c r="I18" s="1" t="s">
        <v>67</v>
      </c>
    </row>
    <row r="19" spans="1:9" ht="67.5" x14ac:dyDescent="0.2">
      <c r="A19" s="72">
        <v>39835</v>
      </c>
      <c r="B19" s="73" t="s">
        <v>208</v>
      </c>
      <c r="C19" s="73" t="s">
        <v>211</v>
      </c>
      <c r="D19" s="1">
        <v>3310</v>
      </c>
      <c r="E19" s="1" t="s">
        <v>67</v>
      </c>
      <c r="F19" s="1">
        <v>1330</v>
      </c>
      <c r="G19" s="74">
        <v>10270.83</v>
      </c>
      <c r="H19" s="1" t="s">
        <v>138</v>
      </c>
      <c r="I19" s="74">
        <v>418769472.16000003</v>
      </c>
    </row>
    <row r="20" spans="1:9" ht="22.5" x14ac:dyDescent="0.2">
      <c r="A20" s="1"/>
      <c r="B20" s="1"/>
      <c r="C20" s="73" t="s">
        <v>136</v>
      </c>
      <c r="D20" s="73" t="s">
        <v>137</v>
      </c>
      <c r="E20" s="1" t="s">
        <v>67</v>
      </c>
      <c r="F20" s="1"/>
      <c r="G20" s="74">
        <v>10270.83</v>
      </c>
      <c r="H20" s="73" t="s">
        <v>137</v>
      </c>
      <c r="I20" s="1"/>
    </row>
    <row r="21" spans="1:9" x14ac:dyDescent="0.2">
      <c r="A21" s="1"/>
      <c r="B21" s="1"/>
      <c r="C21" s="1" t="s">
        <v>202</v>
      </c>
      <c r="D21" s="1"/>
      <c r="E21" s="1" t="s">
        <v>67</v>
      </c>
      <c r="F21" s="1"/>
      <c r="G21" s="1" t="s">
        <v>212</v>
      </c>
      <c r="H21" s="1"/>
      <c r="I21" s="1" t="s">
        <v>67</v>
      </c>
    </row>
    <row r="22" spans="1:9" ht="67.5" x14ac:dyDescent="0.2">
      <c r="A22" s="72">
        <v>39849</v>
      </c>
      <c r="B22" s="73" t="s">
        <v>213</v>
      </c>
      <c r="C22" s="73" t="s">
        <v>214</v>
      </c>
      <c r="D22" s="1">
        <v>3310</v>
      </c>
      <c r="E22" s="1" t="s">
        <v>67</v>
      </c>
      <c r="F22" s="1">
        <v>1330</v>
      </c>
      <c r="G22" s="74">
        <v>5097.41</v>
      </c>
      <c r="H22" s="1" t="s">
        <v>138</v>
      </c>
      <c r="I22" s="74">
        <v>145525849.61000001</v>
      </c>
    </row>
    <row r="23" spans="1:9" ht="22.5" x14ac:dyDescent="0.2">
      <c r="A23" s="1"/>
      <c r="B23" s="1"/>
      <c r="C23" s="73" t="s">
        <v>136</v>
      </c>
      <c r="D23" s="73" t="s">
        <v>137</v>
      </c>
      <c r="E23" s="1" t="s">
        <v>67</v>
      </c>
      <c r="F23" s="1"/>
      <c r="G23" s="74">
        <v>5097.41</v>
      </c>
      <c r="H23" s="73" t="s">
        <v>137</v>
      </c>
      <c r="I23" s="1"/>
    </row>
    <row r="24" spans="1:9" x14ac:dyDescent="0.2">
      <c r="A24" s="1"/>
      <c r="B24" s="1"/>
      <c r="C24" s="1" t="s">
        <v>202</v>
      </c>
      <c r="D24" s="1"/>
      <c r="E24" s="1" t="s">
        <v>67</v>
      </c>
      <c r="F24" s="1"/>
      <c r="G24" s="1" t="s">
        <v>215</v>
      </c>
      <c r="H24" s="1"/>
      <c r="I24" s="1" t="s">
        <v>67</v>
      </c>
    </row>
    <row r="25" spans="1:9" ht="67.5" x14ac:dyDescent="0.2">
      <c r="A25" s="72">
        <v>39849</v>
      </c>
      <c r="B25" s="73" t="s">
        <v>213</v>
      </c>
      <c r="C25" s="73" t="s">
        <v>209</v>
      </c>
      <c r="D25" s="1">
        <v>3310</v>
      </c>
      <c r="E25" s="1" t="s">
        <v>67</v>
      </c>
      <c r="F25" s="1">
        <v>1330</v>
      </c>
      <c r="G25" s="74">
        <v>10194.83</v>
      </c>
      <c r="H25" s="1" t="s">
        <v>138</v>
      </c>
      <c r="I25" s="74">
        <v>145515654.78</v>
      </c>
    </row>
    <row r="26" spans="1:9" ht="22.5" x14ac:dyDescent="0.2">
      <c r="A26" s="1"/>
      <c r="B26" s="1"/>
      <c r="C26" s="73" t="s">
        <v>136</v>
      </c>
      <c r="D26" s="73" t="s">
        <v>137</v>
      </c>
      <c r="E26" s="1" t="s">
        <v>67</v>
      </c>
      <c r="F26" s="1"/>
      <c r="G26" s="74">
        <v>10194.83</v>
      </c>
      <c r="H26" s="73" t="s">
        <v>137</v>
      </c>
      <c r="I26" s="1"/>
    </row>
    <row r="27" spans="1:9" x14ac:dyDescent="0.2">
      <c r="A27" s="1"/>
      <c r="B27" s="1"/>
      <c r="C27" s="1" t="s">
        <v>202</v>
      </c>
      <c r="D27" s="1"/>
      <c r="E27" s="1" t="s">
        <v>67</v>
      </c>
      <c r="F27" s="1"/>
      <c r="G27" s="1" t="s">
        <v>215</v>
      </c>
      <c r="H27" s="1"/>
      <c r="I27" s="1" t="s">
        <v>67</v>
      </c>
    </row>
    <row r="28" spans="1:9" ht="67.5" x14ac:dyDescent="0.2">
      <c r="A28" s="72">
        <v>39849</v>
      </c>
      <c r="B28" s="73" t="s">
        <v>213</v>
      </c>
      <c r="C28" s="73" t="s">
        <v>201</v>
      </c>
      <c r="D28" s="1">
        <v>3310</v>
      </c>
      <c r="E28" s="1" t="s">
        <v>67</v>
      </c>
      <c r="F28" s="1">
        <v>1330</v>
      </c>
      <c r="G28" s="74">
        <v>33982.76</v>
      </c>
      <c r="H28" s="1" t="s">
        <v>138</v>
      </c>
      <c r="I28" s="74">
        <v>145481672.02000001</v>
      </c>
    </row>
    <row r="29" spans="1:9" ht="22.5" x14ac:dyDescent="0.2">
      <c r="A29" s="1"/>
      <c r="B29" s="1"/>
      <c r="C29" s="73" t="s">
        <v>136</v>
      </c>
      <c r="D29" s="73" t="s">
        <v>137</v>
      </c>
      <c r="E29" s="1" t="s">
        <v>67</v>
      </c>
      <c r="F29" s="1"/>
      <c r="G29" s="74">
        <v>33982.76</v>
      </c>
      <c r="H29" s="73" t="s">
        <v>137</v>
      </c>
      <c r="I29" s="1"/>
    </row>
    <row r="30" spans="1:9" x14ac:dyDescent="0.2">
      <c r="A30" s="1"/>
      <c r="B30" s="1"/>
      <c r="C30" s="1" t="s">
        <v>202</v>
      </c>
      <c r="D30" s="1"/>
      <c r="E30" s="1" t="s">
        <v>67</v>
      </c>
      <c r="F30" s="1"/>
      <c r="G30" s="1" t="s">
        <v>205</v>
      </c>
      <c r="H30" s="1"/>
      <c r="I30" s="1" t="s">
        <v>67</v>
      </c>
    </row>
    <row r="32" spans="1:9" s="86" customFormat="1" x14ac:dyDescent="0.2">
      <c r="C32" s="86" t="s">
        <v>216</v>
      </c>
      <c r="G32" s="87">
        <f>G1+G4+G7+G10+G13+G16+G19+G22+G25+G28</f>
        <v>123212.05000000002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7" customFormat="1" ht="15.75" x14ac:dyDescent="0.25">
      <c r="C1" s="42" t="s">
        <v>105</v>
      </c>
      <c r="E1" s="28"/>
      <c r="F1" s="28"/>
      <c r="I1" s="29"/>
    </row>
    <row r="2" spans="1:11" s="32" customFormat="1" ht="22.5" x14ac:dyDescent="0.2">
      <c r="A2" s="30" t="s">
        <v>83</v>
      </c>
      <c r="B2" s="31" t="s">
        <v>84</v>
      </c>
      <c r="C2" s="30" t="s">
        <v>85</v>
      </c>
      <c r="D2" s="30" t="s">
        <v>86</v>
      </c>
      <c r="E2" s="31" t="s">
        <v>87</v>
      </c>
      <c r="F2" s="31" t="s">
        <v>88</v>
      </c>
      <c r="G2" s="30" t="s">
        <v>89</v>
      </c>
      <c r="H2" s="30" t="s">
        <v>90</v>
      </c>
      <c r="I2" s="30" t="s">
        <v>91</v>
      </c>
      <c r="J2" s="30" t="s">
        <v>92</v>
      </c>
    </row>
    <row r="3" spans="1:11" s="27" customFormat="1" ht="11.25" x14ac:dyDescent="0.2">
      <c r="A3" s="33">
        <v>1</v>
      </c>
      <c r="B3" s="34">
        <v>701</v>
      </c>
      <c r="C3" s="33" t="s">
        <v>94</v>
      </c>
      <c r="D3" s="33" t="s">
        <v>95</v>
      </c>
      <c r="E3" s="34" t="s">
        <v>96</v>
      </c>
      <c r="F3" s="35">
        <v>38960</v>
      </c>
      <c r="G3" s="36">
        <v>90270</v>
      </c>
      <c r="H3" s="36">
        <v>45913.04</v>
      </c>
      <c r="I3" s="36">
        <v>44356.959999999999</v>
      </c>
      <c r="J3" s="33" t="s">
        <v>97</v>
      </c>
    </row>
    <row r="4" spans="1:11" s="27" customFormat="1" ht="11.25" x14ac:dyDescent="0.2">
      <c r="A4" s="33">
        <v>2</v>
      </c>
      <c r="B4" s="34">
        <v>701</v>
      </c>
      <c r="C4" s="33" t="s">
        <v>94</v>
      </c>
      <c r="D4" s="33" t="s">
        <v>98</v>
      </c>
      <c r="E4" s="34" t="s">
        <v>96</v>
      </c>
      <c r="F4" s="35">
        <v>38960</v>
      </c>
      <c r="G4" s="36">
        <v>1203.5999999999999</v>
      </c>
      <c r="H4" s="36">
        <v>869.57</v>
      </c>
      <c r="I4" s="36">
        <v>334.03</v>
      </c>
      <c r="J4" s="33" t="s">
        <v>99</v>
      </c>
    </row>
    <row r="5" spans="1:11" s="27" customFormat="1" ht="11.25" x14ac:dyDescent="0.2">
      <c r="A5" s="33">
        <v>3</v>
      </c>
      <c r="B5" s="34">
        <v>701</v>
      </c>
      <c r="C5" s="33" t="s">
        <v>94</v>
      </c>
      <c r="D5" s="33" t="s">
        <v>100</v>
      </c>
      <c r="E5" s="34" t="s">
        <v>96</v>
      </c>
      <c r="F5" s="35">
        <v>38960</v>
      </c>
      <c r="G5" s="36">
        <v>1203.5999999999999</v>
      </c>
      <c r="H5" s="36">
        <v>869.57</v>
      </c>
      <c r="I5" s="36">
        <v>334.03</v>
      </c>
      <c r="J5" s="33" t="s">
        <v>99</v>
      </c>
    </row>
    <row r="6" spans="1:11" s="27" customFormat="1" ht="11.25" x14ac:dyDescent="0.2">
      <c r="A6" s="33">
        <v>4</v>
      </c>
      <c r="B6" s="34">
        <v>701</v>
      </c>
      <c r="C6" s="33" t="s">
        <v>94</v>
      </c>
      <c r="D6" s="33" t="s">
        <v>101</v>
      </c>
      <c r="E6" s="34" t="s">
        <v>96</v>
      </c>
      <c r="F6" s="35">
        <v>38960</v>
      </c>
      <c r="G6" s="36">
        <v>12036</v>
      </c>
      <c r="H6" s="36">
        <v>2260.87</v>
      </c>
      <c r="I6" s="36">
        <v>9775.1299999999992</v>
      </c>
      <c r="J6" s="33" t="s">
        <v>102</v>
      </c>
    </row>
    <row r="7" spans="1:11" s="27" customFormat="1" ht="11.25" x14ac:dyDescent="0.2">
      <c r="A7" s="33">
        <v>5</v>
      </c>
      <c r="B7" s="34">
        <v>701</v>
      </c>
      <c r="C7" s="33" t="s">
        <v>94</v>
      </c>
      <c r="D7" s="33" t="s">
        <v>103</v>
      </c>
      <c r="E7" s="34" t="s">
        <v>96</v>
      </c>
      <c r="F7" s="35">
        <v>38960</v>
      </c>
      <c r="G7" s="36">
        <v>1805.4</v>
      </c>
      <c r="H7" s="36">
        <v>2391.3000000000002</v>
      </c>
      <c r="I7" s="36">
        <v>-585.9</v>
      </c>
      <c r="J7" s="33" t="s">
        <v>104</v>
      </c>
    </row>
    <row r="8" spans="1:11" s="27" customFormat="1" ht="11.25" x14ac:dyDescent="0.2">
      <c r="A8" s="37"/>
      <c r="B8" s="38"/>
      <c r="C8" s="37"/>
      <c r="D8" s="37"/>
      <c r="E8" s="38"/>
      <c r="F8" s="38"/>
      <c r="G8" s="39">
        <f>SUM(G3:G7)</f>
        <v>106518.6</v>
      </c>
      <c r="H8" s="39">
        <f>SUM(H3:H7)</f>
        <v>52304.350000000006</v>
      </c>
      <c r="I8" s="40">
        <f>SUM(I3:I7)</f>
        <v>54214.249999999993</v>
      </c>
      <c r="J8" s="37"/>
    </row>
    <row r="10" spans="1:11" x14ac:dyDescent="0.2">
      <c r="E10" s="28"/>
      <c r="G10" s="27"/>
      <c r="H10" s="27"/>
    </row>
    <row r="11" spans="1:11" x14ac:dyDescent="0.2">
      <c r="C11" s="43" t="s">
        <v>106</v>
      </c>
      <c r="E11" s="28"/>
      <c r="F11" s="48">
        <v>2007</v>
      </c>
      <c r="G11" s="27"/>
      <c r="H11" s="48">
        <v>2008</v>
      </c>
      <c r="I11" s="48">
        <v>2009</v>
      </c>
    </row>
    <row r="12" spans="1:11" x14ac:dyDescent="0.2">
      <c r="C12" s="44" t="s">
        <v>107</v>
      </c>
      <c r="E12" s="28"/>
      <c r="F12" s="28"/>
      <c r="G12" s="27"/>
      <c r="I12" s="28"/>
      <c r="J12" s="28"/>
      <c r="K12" s="27"/>
    </row>
    <row r="13" spans="1:11" x14ac:dyDescent="0.2">
      <c r="C13" s="27" t="s">
        <v>108</v>
      </c>
      <c r="D13" s="50" t="s">
        <v>125</v>
      </c>
      <c r="F13" s="47">
        <f>G8</f>
        <v>106518.6</v>
      </c>
      <c r="H13" s="47">
        <f>J24</f>
        <v>183794</v>
      </c>
      <c r="I13" s="28"/>
      <c r="K13" s="27"/>
    </row>
    <row r="14" spans="1:11" x14ac:dyDescent="0.2">
      <c r="C14" s="27" t="s">
        <v>109</v>
      </c>
      <c r="D14" s="50" t="s">
        <v>125</v>
      </c>
      <c r="F14" s="47">
        <f>H8</f>
        <v>52304.350000000006</v>
      </c>
      <c r="G14" s="27"/>
      <c r="H14" s="47">
        <f>J25</f>
        <v>116587.55</v>
      </c>
      <c r="I14" s="28"/>
      <c r="J14" s="45"/>
      <c r="K14" s="29" t="s">
        <v>67</v>
      </c>
    </row>
    <row r="15" spans="1:11" x14ac:dyDescent="0.2">
      <c r="C15" s="27" t="s">
        <v>110</v>
      </c>
      <c r="D15" s="50" t="s">
        <v>126</v>
      </c>
      <c r="F15" s="47">
        <f>F13-F14</f>
        <v>54214.25</v>
      </c>
      <c r="G15" s="27"/>
      <c r="H15" s="47">
        <f>H13-H14</f>
        <v>67206.45</v>
      </c>
      <c r="I15" s="97"/>
      <c r="J15" s="28"/>
      <c r="K15" s="27"/>
    </row>
    <row r="16" spans="1:11" x14ac:dyDescent="0.2">
      <c r="C16" s="44" t="s">
        <v>0</v>
      </c>
      <c r="D16" s="50"/>
      <c r="E16" s="28"/>
      <c r="F16" s="28"/>
      <c r="G16" s="27"/>
      <c r="H16" s="27"/>
    </row>
    <row r="17" spans="3:12" x14ac:dyDescent="0.2">
      <c r="C17" s="27" t="s">
        <v>111</v>
      </c>
      <c r="D17" s="50" t="s">
        <v>126</v>
      </c>
      <c r="E17" s="28"/>
      <c r="F17" s="47">
        <v>54214.25</v>
      </c>
      <c r="G17" s="29" t="s">
        <v>67</v>
      </c>
      <c r="H17" s="47">
        <f>H15</f>
        <v>67206.45</v>
      </c>
    </row>
    <row r="18" spans="3:12" x14ac:dyDescent="0.2">
      <c r="C18" s="28"/>
      <c r="D18" s="28"/>
      <c r="E18" s="28"/>
      <c r="F18" s="27"/>
      <c r="G18" s="29"/>
      <c r="H18" s="29" t="s">
        <v>67</v>
      </c>
    </row>
    <row r="19" spans="3:12" x14ac:dyDescent="0.2">
      <c r="C19" s="28"/>
      <c r="D19" s="28"/>
      <c r="E19" s="28"/>
      <c r="F19" s="27"/>
      <c r="G19" s="29"/>
      <c r="H19" s="27"/>
    </row>
    <row r="20" spans="3:12" x14ac:dyDescent="0.2">
      <c r="C20" s="27"/>
      <c r="D20" s="28"/>
      <c r="E20" s="28"/>
      <c r="F20" s="27"/>
      <c r="G20" s="27"/>
      <c r="H20" s="27"/>
    </row>
    <row r="21" spans="3:12" ht="15.75" x14ac:dyDescent="0.25">
      <c r="C21" s="42" t="s">
        <v>122</v>
      </c>
      <c r="D21" s="28"/>
      <c r="E21" s="28"/>
      <c r="F21" s="27"/>
      <c r="G21" s="27"/>
      <c r="H21" s="27"/>
    </row>
    <row r="22" spans="3:12" x14ac:dyDescent="0.2">
      <c r="C22" s="41"/>
      <c r="F22" s="38" t="s">
        <v>112</v>
      </c>
      <c r="G22" s="38" t="s">
        <v>93</v>
      </c>
      <c r="H22" s="38" t="s">
        <v>80</v>
      </c>
      <c r="I22" s="38" t="s">
        <v>130</v>
      </c>
      <c r="J22" s="38" t="s">
        <v>131</v>
      </c>
      <c r="K22" s="38">
        <v>2008</v>
      </c>
      <c r="L22" s="38">
        <v>2009</v>
      </c>
    </row>
    <row r="23" spans="3:12" x14ac:dyDescent="0.2">
      <c r="C23" s="33"/>
      <c r="F23" s="33"/>
      <c r="G23" s="33"/>
      <c r="H23" s="33" t="s">
        <v>123</v>
      </c>
      <c r="I23" s="33" t="s">
        <v>123</v>
      </c>
      <c r="J23" s="33" t="s">
        <v>123</v>
      </c>
      <c r="K23" s="33" t="s">
        <v>123</v>
      </c>
      <c r="L23" s="33"/>
    </row>
    <row r="24" spans="3:12" x14ac:dyDescent="0.2">
      <c r="C24" s="33" t="s">
        <v>113</v>
      </c>
      <c r="F24" s="51">
        <v>2438141.31</v>
      </c>
      <c r="G24" s="51">
        <v>183794</v>
      </c>
      <c r="H24" s="51">
        <f>G24</f>
        <v>183794</v>
      </c>
      <c r="I24" s="51">
        <f t="shared" ref="H24:J25" si="0">H24</f>
        <v>183794</v>
      </c>
      <c r="J24" s="51">
        <f t="shared" si="0"/>
        <v>183794</v>
      </c>
      <c r="K24" s="51">
        <f>J24</f>
        <v>183794</v>
      </c>
      <c r="L24" s="51"/>
    </row>
    <row r="25" spans="3:12" x14ac:dyDescent="0.2">
      <c r="C25" s="33" t="s">
        <v>114</v>
      </c>
      <c r="F25" s="51">
        <v>1124457.77</v>
      </c>
      <c r="G25" s="52">
        <v>116587.55</v>
      </c>
      <c r="H25" s="52">
        <f t="shared" si="0"/>
        <v>116587.55</v>
      </c>
      <c r="I25" s="52">
        <f t="shared" si="0"/>
        <v>116587.55</v>
      </c>
      <c r="J25" s="52">
        <f t="shared" si="0"/>
        <v>116587.55</v>
      </c>
      <c r="K25" s="52">
        <f>J25</f>
        <v>116587.55</v>
      </c>
      <c r="L25" s="52"/>
    </row>
    <row r="26" spans="3:12" x14ac:dyDescent="0.2">
      <c r="C26" s="33"/>
      <c r="F26" s="51"/>
      <c r="G26" s="33"/>
      <c r="H26" s="33"/>
      <c r="I26" s="33"/>
      <c r="J26" s="33"/>
      <c r="K26" s="33"/>
      <c r="L26" s="33"/>
    </row>
    <row r="27" spans="3:12" x14ac:dyDescent="0.2">
      <c r="C27" s="53" t="s">
        <v>115</v>
      </c>
      <c r="F27" s="54">
        <f t="shared" ref="F27:K27" si="1">F24-F25</f>
        <v>1313683.54</v>
      </c>
      <c r="G27" s="54">
        <f t="shared" si="1"/>
        <v>67206.45</v>
      </c>
      <c r="H27" s="54">
        <f t="shared" si="1"/>
        <v>67206.45</v>
      </c>
      <c r="I27" s="54">
        <f t="shared" si="1"/>
        <v>67206.45</v>
      </c>
      <c r="J27" s="54">
        <f t="shared" si="1"/>
        <v>67206.45</v>
      </c>
      <c r="K27" s="54">
        <f t="shared" si="1"/>
        <v>67206.45</v>
      </c>
      <c r="L27" s="54">
        <f>L24-L25</f>
        <v>0</v>
      </c>
    </row>
    <row r="28" spans="3:12" x14ac:dyDescent="0.2">
      <c r="C28" s="33"/>
      <c r="F28" s="33"/>
      <c r="G28" s="33"/>
      <c r="H28" s="33" t="s">
        <v>124</v>
      </c>
      <c r="I28" s="33" t="s">
        <v>124</v>
      </c>
      <c r="J28" s="33" t="s">
        <v>124</v>
      </c>
      <c r="K28" s="33" t="s">
        <v>124</v>
      </c>
      <c r="L28" s="33"/>
    </row>
    <row r="29" spans="3:12" x14ac:dyDescent="0.2">
      <c r="C29" s="55" t="s">
        <v>132</v>
      </c>
      <c r="F29" s="56">
        <v>2828495.95</v>
      </c>
      <c r="G29" s="56">
        <v>324016.36</v>
      </c>
      <c r="H29" s="56">
        <v>324016.36</v>
      </c>
      <c r="I29" s="56">
        <v>324016.36</v>
      </c>
      <c r="J29" s="56">
        <v>324016.36</v>
      </c>
      <c r="K29" s="56">
        <v>324017.36</v>
      </c>
      <c r="L29" s="56"/>
    </row>
    <row r="30" spans="3:12" x14ac:dyDescent="0.2">
      <c r="C30" s="27"/>
      <c r="F30" s="46" t="s">
        <v>67</v>
      </c>
      <c r="G30" s="46" t="s">
        <v>67</v>
      </c>
    </row>
    <row r="31" spans="3:12" x14ac:dyDescent="0.2">
      <c r="C31" s="43" t="s">
        <v>106</v>
      </c>
      <c r="F31" s="27"/>
      <c r="G31" s="27"/>
    </row>
    <row r="32" spans="3:12" x14ac:dyDescent="0.2">
      <c r="C32" s="44" t="s">
        <v>116</v>
      </c>
      <c r="F32" s="67" t="s">
        <v>133</v>
      </c>
      <c r="G32" s="67" t="s">
        <v>134</v>
      </c>
      <c r="H32" s="67" t="s">
        <v>135</v>
      </c>
    </row>
    <row r="33" spans="2:8" x14ac:dyDescent="0.2">
      <c r="C33" s="27" t="s">
        <v>117</v>
      </c>
      <c r="D33" s="50" t="s">
        <v>125</v>
      </c>
      <c r="F33" s="46">
        <f>F24</f>
        <v>2438141.31</v>
      </c>
      <c r="G33" s="46">
        <f>G24</f>
        <v>183794</v>
      </c>
      <c r="H33" s="2">
        <f>G33</f>
        <v>183794</v>
      </c>
    </row>
    <row r="34" spans="2:8" x14ac:dyDescent="0.2">
      <c r="C34" s="27" t="s">
        <v>118</v>
      </c>
      <c r="D34" s="50" t="s">
        <v>125</v>
      </c>
      <c r="F34" s="46">
        <f>F25</f>
        <v>1124457.77</v>
      </c>
      <c r="G34" s="46">
        <f>G25</f>
        <v>116587.55</v>
      </c>
      <c r="H34" s="2">
        <f>G34</f>
        <v>116587.55</v>
      </c>
    </row>
    <row r="35" spans="2:8" x14ac:dyDescent="0.2">
      <c r="C35" s="44" t="s">
        <v>119</v>
      </c>
      <c r="F35" s="27"/>
      <c r="G35" s="27"/>
      <c r="H35" s="2"/>
    </row>
    <row r="36" spans="2:8" x14ac:dyDescent="0.2">
      <c r="C36" s="27" t="s">
        <v>120</v>
      </c>
      <c r="D36" s="50" t="s">
        <v>126</v>
      </c>
      <c r="F36" s="46">
        <f>F27</f>
        <v>1313683.54</v>
      </c>
      <c r="G36" s="46">
        <f>G27</f>
        <v>67206.45</v>
      </c>
      <c r="H36" s="49">
        <f>G36</f>
        <v>67206.45</v>
      </c>
    </row>
    <row r="37" spans="2:8" x14ac:dyDescent="0.2">
      <c r="C37" s="27" t="s">
        <v>118</v>
      </c>
      <c r="D37" s="50" t="s">
        <v>125</v>
      </c>
      <c r="F37" s="46">
        <f>F24</f>
        <v>2438141.31</v>
      </c>
      <c r="G37" s="58">
        <f>G24</f>
        <v>183794</v>
      </c>
      <c r="H37" s="2">
        <f>G37</f>
        <v>183794</v>
      </c>
    </row>
    <row r="38" spans="2:8" x14ac:dyDescent="0.2">
      <c r="C38" s="27" t="s">
        <v>121</v>
      </c>
      <c r="D38" s="50" t="s">
        <v>126</v>
      </c>
      <c r="F38" s="29">
        <f>F36</f>
        <v>1313683.54</v>
      </c>
      <c r="G38" s="46">
        <f>G36</f>
        <v>67206.45</v>
      </c>
      <c r="H38" s="49">
        <f>G38</f>
        <v>67206.45</v>
      </c>
    </row>
    <row r="39" spans="2:8" x14ac:dyDescent="0.2">
      <c r="B39" s="27"/>
      <c r="C39" s="46" t="s">
        <v>67</v>
      </c>
      <c r="D39" s="27"/>
      <c r="E39" s="27"/>
      <c r="F39" s="2"/>
    </row>
    <row r="46" spans="2:8" x14ac:dyDescent="0.2">
      <c r="F46" s="57"/>
      <c r="H46" s="57" t="s">
        <v>67</v>
      </c>
    </row>
    <row r="47" spans="2:8" x14ac:dyDescent="0.2">
      <c r="F47" s="5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3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31</v>
      </c>
    </row>
    <row r="4" spans="2:15" ht="12.75" customHeight="1" x14ac:dyDescent="0.2">
      <c r="E4" s="5"/>
      <c r="F4" s="5"/>
      <c r="G4" s="6"/>
      <c r="H4" s="6"/>
      <c r="M4" s="7" t="s">
        <v>32</v>
      </c>
    </row>
    <row r="5" spans="2:15" ht="12.75" customHeight="1" x14ac:dyDescent="0.2"/>
    <row r="6" spans="2:15" s="8" customFormat="1" ht="12.75" customHeight="1" x14ac:dyDescent="0.2">
      <c r="C6" s="178" t="s">
        <v>7</v>
      </c>
      <c r="D6" s="178"/>
      <c r="E6" s="178"/>
      <c r="F6" s="178"/>
      <c r="G6" s="178"/>
      <c r="H6" s="178"/>
      <c r="I6" s="178"/>
      <c r="J6" s="178"/>
      <c r="K6" s="178"/>
      <c r="L6" s="178"/>
      <c r="M6" s="9"/>
      <c r="N6" s="64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8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33</v>
      </c>
      <c r="C10" s="14"/>
      <c r="D10" s="14"/>
      <c r="E10" s="14"/>
      <c r="F10" s="179" t="s">
        <v>34</v>
      </c>
      <c r="G10" s="179"/>
      <c r="H10" s="179"/>
      <c r="I10" s="179"/>
      <c r="J10" s="179"/>
      <c r="K10" s="179"/>
      <c r="L10" s="12"/>
      <c r="M10" s="12"/>
    </row>
    <row r="11" spans="2:15" ht="12.75" customHeight="1" x14ac:dyDescent="0.2">
      <c r="B11" s="10" t="s">
        <v>35</v>
      </c>
      <c r="C11" s="10"/>
      <c r="D11" s="10"/>
      <c r="E11" s="10"/>
      <c r="F11" s="180" t="s">
        <v>36</v>
      </c>
      <c r="G11" s="180"/>
      <c r="H11" s="180"/>
      <c r="I11" s="180"/>
      <c r="J11" s="180"/>
      <c r="K11" s="180"/>
      <c r="L11" s="12"/>
      <c r="M11" s="12"/>
    </row>
    <row r="12" spans="2:15" ht="12.75" customHeight="1" x14ac:dyDescent="0.2">
      <c r="B12" s="10" t="s">
        <v>37</v>
      </c>
      <c r="C12" s="10"/>
      <c r="D12" s="10"/>
      <c r="E12" s="10"/>
      <c r="F12" s="181" t="s">
        <v>38</v>
      </c>
      <c r="G12" s="181"/>
      <c r="H12" s="181"/>
      <c r="I12" s="181"/>
      <c r="J12" s="181"/>
      <c r="K12" s="181"/>
      <c r="L12" s="12"/>
      <c r="M12" s="12"/>
    </row>
    <row r="13" spans="2:15" ht="12.75" customHeight="1" x14ac:dyDescent="0.2">
      <c r="B13" s="10" t="s">
        <v>39</v>
      </c>
      <c r="C13" s="10"/>
      <c r="D13" s="10"/>
      <c r="E13" s="10"/>
      <c r="F13" s="181" t="s">
        <v>79</v>
      </c>
      <c r="G13" s="181"/>
      <c r="H13" s="181"/>
      <c r="I13" s="181"/>
      <c r="J13" s="181"/>
      <c r="K13" s="181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67</v>
      </c>
      <c r="G14" s="12"/>
      <c r="H14" s="12"/>
      <c r="I14" s="12"/>
      <c r="J14" s="12"/>
      <c r="K14" s="12"/>
      <c r="L14" s="26" t="s">
        <v>40</v>
      </c>
      <c r="M14" s="12"/>
    </row>
    <row r="15" spans="2:15" ht="24" customHeight="1" x14ac:dyDescent="0.2">
      <c r="B15" s="164"/>
      <c r="C15" s="165"/>
      <c r="D15" s="165"/>
      <c r="E15" s="166"/>
      <c r="F15" s="15" t="s">
        <v>41</v>
      </c>
      <c r="G15" s="170" t="s">
        <v>9</v>
      </c>
      <c r="H15" s="171"/>
      <c r="I15" s="171"/>
      <c r="J15" s="171"/>
      <c r="K15" s="172"/>
      <c r="L15" s="157" t="s">
        <v>58</v>
      </c>
      <c r="M15" s="157" t="s">
        <v>4</v>
      </c>
    </row>
    <row r="16" spans="2:15" ht="36" x14ac:dyDescent="0.2">
      <c r="B16" s="167"/>
      <c r="C16" s="168"/>
      <c r="D16" s="168"/>
      <c r="E16" s="169"/>
      <c r="F16" s="15"/>
      <c r="G16" s="16" t="s">
        <v>1</v>
      </c>
      <c r="H16" s="16" t="s">
        <v>10</v>
      </c>
      <c r="I16" s="16" t="s">
        <v>11</v>
      </c>
      <c r="J16" s="16" t="s">
        <v>128</v>
      </c>
      <c r="K16" s="16" t="s">
        <v>12</v>
      </c>
      <c r="L16" s="158"/>
      <c r="M16" s="158"/>
    </row>
    <row r="17" spans="2:16" s="24" customFormat="1" x14ac:dyDescent="0.2">
      <c r="B17" s="173" t="s">
        <v>221</v>
      </c>
      <c r="C17" s="174"/>
      <c r="D17" s="174"/>
      <c r="E17" s="175"/>
      <c r="F17" s="25" t="s">
        <v>42</v>
      </c>
      <c r="G17" s="68">
        <f>G42</f>
        <v>226000000</v>
      </c>
      <c r="H17" s="68">
        <f t="shared" ref="H17:M17" si="0">H42</f>
        <v>11269086</v>
      </c>
      <c r="I17" s="68">
        <f>I42</f>
        <v>3817740952.4114299</v>
      </c>
      <c r="J17" s="69">
        <f t="shared" si="0"/>
        <v>-6027217.9540511072</v>
      </c>
      <c r="K17" s="68">
        <f>K42</f>
        <v>4048982820.4573784</v>
      </c>
      <c r="L17" s="68">
        <f>L42-0.5</f>
        <v>-1982077.4997962185</v>
      </c>
      <c r="M17" s="68">
        <f t="shared" si="0"/>
        <v>4047000743.4575825</v>
      </c>
      <c r="N17" s="65"/>
      <c r="O17" s="65" t="s">
        <v>67</v>
      </c>
      <c r="P17" s="23" t="s">
        <v>67</v>
      </c>
    </row>
    <row r="18" spans="2:16" x14ac:dyDescent="0.2">
      <c r="B18" s="151" t="s">
        <v>13</v>
      </c>
      <c r="C18" s="152"/>
      <c r="D18" s="152"/>
      <c r="E18" s="153"/>
      <c r="F18" s="17" t="s">
        <v>43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</row>
    <row r="19" spans="2:16" x14ac:dyDescent="0.2">
      <c r="B19" s="148" t="s">
        <v>14</v>
      </c>
      <c r="C19" s="149"/>
      <c r="D19" s="149"/>
      <c r="E19" s="150"/>
      <c r="F19" s="17" t="s">
        <v>44</v>
      </c>
      <c r="G19" s="70">
        <f t="shared" ref="G19:L19" si="1">G17</f>
        <v>226000000</v>
      </c>
      <c r="H19" s="70">
        <f t="shared" si="1"/>
        <v>11269086</v>
      </c>
      <c r="I19" s="70">
        <f t="shared" si="1"/>
        <v>3817740952.4114299</v>
      </c>
      <c r="J19" s="71">
        <f t="shared" si="1"/>
        <v>-6027217.9540511072</v>
      </c>
      <c r="K19" s="70">
        <f t="shared" si="1"/>
        <v>4048982820.4573784</v>
      </c>
      <c r="L19" s="70">
        <f t="shared" si="1"/>
        <v>-1982077.4997962185</v>
      </c>
      <c r="M19" s="70">
        <f>K19+L19</f>
        <v>4047000742.957582</v>
      </c>
    </row>
    <row r="20" spans="2:16" x14ac:dyDescent="0.2">
      <c r="B20" s="151" t="s">
        <v>15</v>
      </c>
      <c r="C20" s="152"/>
      <c r="D20" s="152"/>
      <c r="E20" s="153"/>
      <c r="F20" s="17" t="s">
        <v>73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</row>
    <row r="21" spans="2:16" x14ac:dyDescent="0.2">
      <c r="B21" s="151" t="s">
        <v>16</v>
      </c>
      <c r="C21" s="152"/>
      <c r="D21" s="152"/>
      <c r="E21" s="153"/>
      <c r="F21" s="17" t="s">
        <v>74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</row>
    <row r="22" spans="2:16" s="96" customFormat="1" x14ac:dyDescent="0.2">
      <c r="B22" s="185" t="s">
        <v>17</v>
      </c>
      <c r="C22" s="186"/>
      <c r="D22" s="186"/>
      <c r="E22" s="187"/>
      <c r="F22" s="92" t="s">
        <v>75</v>
      </c>
      <c r="G22" s="93">
        <v>0</v>
      </c>
      <c r="H22" s="93">
        <v>0</v>
      </c>
      <c r="I22" s="93">
        <v>0</v>
      </c>
      <c r="J22" s="93" t="e">
        <f>#REF!-#REF!</f>
        <v>#REF!</v>
      </c>
      <c r="K22" s="93" t="e">
        <f>J22</f>
        <v>#REF!</v>
      </c>
      <c r="L22" s="93" t="e">
        <f>#REF!-#REF!+#REF!-#REF!-2651</f>
        <v>#REF!</v>
      </c>
      <c r="M22" s="93" t="e">
        <f>K22+L22</f>
        <v>#REF!</v>
      </c>
      <c r="N22" s="94"/>
      <c r="O22" s="95"/>
    </row>
    <row r="23" spans="2:16" x14ac:dyDescent="0.2">
      <c r="B23" s="182" t="s">
        <v>18</v>
      </c>
      <c r="C23" s="183"/>
      <c r="D23" s="183"/>
      <c r="E23" s="184"/>
      <c r="F23" s="17" t="s">
        <v>46</v>
      </c>
      <c r="G23" s="70">
        <f>G20+G21+G22</f>
        <v>0</v>
      </c>
      <c r="H23" s="70">
        <f t="shared" ref="H23:M23" si="2">H20+H21+H22</f>
        <v>0</v>
      </c>
      <c r="I23" s="70">
        <f t="shared" si="2"/>
        <v>0</v>
      </c>
      <c r="J23" s="70" t="e">
        <f t="shared" si="2"/>
        <v>#REF!</v>
      </c>
      <c r="K23" s="70" t="e">
        <f t="shared" si="2"/>
        <v>#REF!</v>
      </c>
      <c r="L23" s="70" t="e">
        <f t="shared" si="2"/>
        <v>#REF!</v>
      </c>
      <c r="M23" s="70" t="e">
        <f t="shared" si="2"/>
        <v>#REF!</v>
      </c>
    </row>
    <row r="24" spans="2:16" s="96" customFormat="1" x14ac:dyDescent="0.2">
      <c r="B24" s="185" t="s">
        <v>19</v>
      </c>
      <c r="C24" s="186"/>
      <c r="D24" s="186"/>
      <c r="E24" s="187"/>
      <c r="F24" s="92" t="s">
        <v>47</v>
      </c>
      <c r="G24" s="93">
        <v>0</v>
      </c>
      <c r="H24" s="93">
        <v>0</v>
      </c>
      <c r="I24" s="93" t="e">
        <f>#REF!-#REF!</f>
        <v>#REF!</v>
      </c>
      <c r="J24" s="93">
        <v>0</v>
      </c>
      <c r="K24" s="93" t="e">
        <f>SUM(G24:J24)</f>
        <v>#REF!</v>
      </c>
      <c r="L24" s="93" t="e">
        <f>#REF!+#REF!</f>
        <v>#REF!</v>
      </c>
      <c r="M24" s="93" t="e">
        <f>K24+L24</f>
        <v>#REF!</v>
      </c>
      <c r="N24" s="94"/>
      <c r="O24" s="95"/>
    </row>
    <row r="25" spans="2:16" x14ac:dyDescent="0.2">
      <c r="B25" s="182" t="s">
        <v>20</v>
      </c>
      <c r="C25" s="183"/>
      <c r="D25" s="183"/>
      <c r="E25" s="184"/>
      <c r="F25" s="18" t="s">
        <v>48</v>
      </c>
      <c r="G25" s="70">
        <f>G23+G24</f>
        <v>0</v>
      </c>
      <c r="H25" s="70">
        <f t="shared" ref="H25:M25" si="3">H23+H24</f>
        <v>0</v>
      </c>
      <c r="I25" s="70" t="e">
        <f t="shared" si="3"/>
        <v>#REF!</v>
      </c>
      <c r="J25" s="70" t="e">
        <f t="shared" si="3"/>
        <v>#REF!</v>
      </c>
      <c r="K25" s="70" t="e">
        <f t="shared" si="3"/>
        <v>#REF!</v>
      </c>
      <c r="L25" s="70" t="e">
        <f t="shared" si="3"/>
        <v>#REF!</v>
      </c>
      <c r="M25" s="70" t="e">
        <f t="shared" si="3"/>
        <v>#REF!</v>
      </c>
    </row>
    <row r="26" spans="2:16" x14ac:dyDescent="0.2">
      <c r="B26" s="151" t="s">
        <v>21</v>
      </c>
      <c r="C26" s="152"/>
      <c r="D26" s="152"/>
      <c r="E26" s="153"/>
      <c r="F26" s="17" t="s">
        <v>49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</row>
    <row r="27" spans="2:16" x14ac:dyDescent="0.2">
      <c r="B27" s="151" t="s">
        <v>22</v>
      </c>
      <c r="C27" s="152"/>
      <c r="D27" s="152"/>
      <c r="E27" s="153"/>
      <c r="F27" s="17" t="s">
        <v>50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</row>
    <row r="28" spans="2:16" x14ac:dyDescent="0.2">
      <c r="B28" s="151" t="s">
        <v>2</v>
      </c>
      <c r="C28" s="152"/>
      <c r="D28" s="152"/>
      <c r="E28" s="153"/>
      <c r="F28" s="17" t="s">
        <v>51</v>
      </c>
      <c r="G28" s="70">
        <v>0</v>
      </c>
      <c r="H28" s="70">
        <v>0</v>
      </c>
      <c r="I28" s="70">
        <v>0</v>
      </c>
      <c r="J28" s="70"/>
      <c r="K28" s="70">
        <v>0</v>
      </c>
      <c r="L28" s="70">
        <v>0</v>
      </c>
      <c r="M28" s="70">
        <v>0</v>
      </c>
      <c r="O28" s="4" t="s">
        <v>67</v>
      </c>
      <c r="P28" s="3" t="s">
        <v>67</v>
      </c>
    </row>
    <row r="29" spans="2:16" s="24" customFormat="1" x14ac:dyDescent="0.2">
      <c r="B29" s="145" t="s">
        <v>236</v>
      </c>
      <c r="C29" s="146"/>
      <c r="D29" s="146"/>
      <c r="E29" s="147"/>
      <c r="F29" s="22" t="s">
        <v>52</v>
      </c>
      <c r="G29" s="68">
        <f>G25+G26+G27+G28+G19</f>
        <v>226000000</v>
      </c>
      <c r="H29" s="68">
        <f t="shared" ref="H29:M29" si="4">H25+H26+H27+H28+H19</f>
        <v>11269086</v>
      </c>
      <c r="I29" s="68" t="e">
        <f t="shared" si="4"/>
        <v>#REF!</v>
      </c>
      <c r="J29" s="68" t="e">
        <f t="shared" si="4"/>
        <v>#REF!</v>
      </c>
      <c r="K29" s="68" t="e">
        <f t="shared" si="4"/>
        <v>#REF!</v>
      </c>
      <c r="L29" s="68" t="e">
        <f t="shared" si="4"/>
        <v>#REF!</v>
      </c>
      <c r="M29" s="68" t="e">
        <f t="shared" si="4"/>
        <v>#REF!</v>
      </c>
      <c r="N29" s="65" t="e">
        <f>#REF!</f>
        <v>#REF!</v>
      </c>
      <c r="O29" s="65" t="e">
        <f>M29-N29</f>
        <v>#REF!</v>
      </c>
      <c r="P29" s="23" t="s">
        <v>67</v>
      </c>
    </row>
    <row r="30" spans="2:16" s="61" customFormat="1" x14ac:dyDescent="0.2">
      <c r="B30" s="154" t="s">
        <v>139</v>
      </c>
      <c r="C30" s="155"/>
      <c r="D30" s="155"/>
      <c r="E30" s="156"/>
      <c r="F30" s="17" t="s">
        <v>53</v>
      </c>
      <c r="G30" s="70">
        <v>226000000</v>
      </c>
      <c r="H30" s="70">
        <v>11269086</v>
      </c>
      <c r="I30" s="70">
        <v>3376665388.0601172</v>
      </c>
      <c r="J30" s="70">
        <v>-2240875.3255889239</v>
      </c>
      <c r="K30" s="70">
        <v>3611693598.7345281</v>
      </c>
      <c r="L30" s="70">
        <v>-148627.41878803191</v>
      </c>
      <c r="M30" s="70">
        <v>3611544971.8157406</v>
      </c>
      <c r="N30" s="66"/>
      <c r="O30" s="66" t="s">
        <v>67</v>
      </c>
      <c r="P30" s="62" t="s">
        <v>67</v>
      </c>
    </row>
    <row r="31" spans="2:16" x14ac:dyDescent="0.2">
      <c r="B31" s="151" t="s">
        <v>13</v>
      </c>
      <c r="C31" s="152"/>
      <c r="D31" s="152"/>
      <c r="E31" s="153"/>
      <c r="F31" s="17" t="s">
        <v>54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</row>
    <row r="32" spans="2:16" x14ac:dyDescent="0.2">
      <c r="B32" s="151" t="s">
        <v>23</v>
      </c>
      <c r="C32" s="152"/>
      <c r="D32" s="152"/>
      <c r="E32" s="153"/>
      <c r="F32" s="17" t="s">
        <v>55</v>
      </c>
      <c r="G32" s="70">
        <v>226000000</v>
      </c>
      <c r="H32" s="70">
        <v>11269086</v>
      </c>
      <c r="I32" s="70">
        <v>3376665388.0601172</v>
      </c>
      <c r="J32" s="70">
        <v>-2240875.3255889239</v>
      </c>
      <c r="K32" s="70">
        <v>3611693598.7345281</v>
      </c>
      <c r="L32" s="70">
        <v>-148627.41878803191</v>
      </c>
      <c r="M32" s="70">
        <v>3611544971.3157401</v>
      </c>
      <c r="N32" s="4"/>
    </row>
    <row r="33" spans="2:15" x14ac:dyDescent="0.2">
      <c r="B33" s="151" t="s">
        <v>15</v>
      </c>
      <c r="C33" s="152"/>
      <c r="D33" s="152"/>
      <c r="E33" s="153"/>
      <c r="F33" s="17" t="s">
        <v>24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</row>
    <row r="34" spans="2:15" x14ac:dyDescent="0.2">
      <c r="B34" s="151" t="s">
        <v>16</v>
      </c>
      <c r="C34" s="152"/>
      <c r="D34" s="152"/>
      <c r="E34" s="153"/>
      <c r="F34" s="17" t="s">
        <v>25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</row>
    <row r="35" spans="2:15" x14ac:dyDescent="0.2">
      <c r="B35" s="151" t="s">
        <v>17</v>
      </c>
      <c r="C35" s="152"/>
      <c r="D35" s="152"/>
      <c r="E35" s="153"/>
      <c r="F35" s="17" t="s">
        <v>26</v>
      </c>
      <c r="G35" s="70">
        <v>0</v>
      </c>
      <c r="H35" s="70">
        <v>0</v>
      </c>
      <c r="I35" s="70">
        <v>0</v>
      </c>
      <c r="J35" s="70">
        <v>-3786342.6284621833</v>
      </c>
      <c r="K35" s="70">
        <v>-3786342.6284621833</v>
      </c>
      <c r="L35" s="70">
        <v>-934871.96532809129</v>
      </c>
      <c r="M35" s="70">
        <v>-4721214.5937902741</v>
      </c>
    </row>
    <row r="36" spans="2:15" ht="12.75" customHeight="1" x14ac:dyDescent="0.2">
      <c r="B36" s="148" t="s">
        <v>28</v>
      </c>
      <c r="C36" s="149"/>
      <c r="D36" s="149"/>
      <c r="E36" s="150"/>
      <c r="F36" s="17" t="s">
        <v>56</v>
      </c>
      <c r="G36" s="70">
        <v>0</v>
      </c>
      <c r="H36" s="70">
        <v>0</v>
      </c>
      <c r="I36" s="70">
        <v>0</v>
      </c>
      <c r="J36" s="70">
        <v>-3786342.6284621833</v>
      </c>
      <c r="K36" s="70">
        <v>-3786342.6284621833</v>
      </c>
      <c r="L36" s="70">
        <v>-934871.96532809129</v>
      </c>
      <c r="M36" s="70">
        <v>-4721214.5937902741</v>
      </c>
    </row>
    <row r="37" spans="2:15" x14ac:dyDescent="0.2">
      <c r="B37" s="151" t="s">
        <v>19</v>
      </c>
      <c r="C37" s="152"/>
      <c r="D37" s="152"/>
      <c r="E37" s="153"/>
      <c r="F37" s="17" t="s">
        <v>57</v>
      </c>
      <c r="G37" s="70">
        <v>0</v>
      </c>
      <c r="H37" s="70">
        <v>0</v>
      </c>
      <c r="I37" s="70">
        <v>441075564.35131264</v>
      </c>
      <c r="J37" s="70">
        <v>0</v>
      </c>
      <c r="K37" s="70">
        <v>441075564.35131264</v>
      </c>
      <c r="L37" s="70">
        <v>-898577.61568009527</v>
      </c>
      <c r="M37" s="70">
        <v>440176986.73563254</v>
      </c>
    </row>
    <row r="38" spans="2:15" ht="12.75" customHeight="1" x14ac:dyDescent="0.2">
      <c r="B38" s="148" t="s">
        <v>29</v>
      </c>
      <c r="C38" s="149"/>
      <c r="D38" s="149"/>
      <c r="E38" s="150"/>
      <c r="F38" s="18" t="s">
        <v>59</v>
      </c>
      <c r="G38" s="70">
        <v>0</v>
      </c>
      <c r="H38" s="70">
        <v>0</v>
      </c>
      <c r="I38" s="70">
        <v>441075564.35131264</v>
      </c>
      <c r="J38" s="70">
        <v>-3786342.6284621833</v>
      </c>
      <c r="K38" s="70">
        <v>437289221.72285044</v>
      </c>
      <c r="L38" s="70">
        <v>-1833449.5810081866</v>
      </c>
      <c r="M38" s="70">
        <v>435455772.14184225</v>
      </c>
    </row>
    <row r="39" spans="2:15" x14ac:dyDescent="0.2">
      <c r="B39" s="151" t="s">
        <v>21</v>
      </c>
      <c r="C39" s="152"/>
      <c r="D39" s="152"/>
      <c r="E39" s="153"/>
      <c r="F39" s="17" t="s">
        <v>60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</row>
    <row r="40" spans="2:15" x14ac:dyDescent="0.2">
      <c r="B40" s="151" t="s">
        <v>22</v>
      </c>
      <c r="C40" s="152"/>
      <c r="D40" s="152"/>
      <c r="E40" s="153"/>
      <c r="F40" s="17" t="s">
        <v>61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</row>
    <row r="41" spans="2:15" x14ac:dyDescent="0.2">
      <c r="B41" s="151" t="s">
        <v>2</v>
      </c>
      <c r="C41" s="152"/>
      <c r="D41" s="152"/>
      <c r="E41" s="153"/>
      <c r="F41" s="17" t="s">
        <v>30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</row>
    <row r="42" spans="2:15" s="61" customFormat="1" ht="12.75" customHeight="1" x14ac:dyDescent="0.2">
      <c r="B42" s="159" t="s">
        <v>220</v>
      </c>
      <c r="C42" s="160"/>
      <c r="D42" s="160"/>
      <c r="E42" s="161"/>
      <c r="F42" s="17" t="s">
        <v>72</v>
      </c>
      <c r="G42" s="70">
        <v>226000000</v>
      </c>
      <c r="H42" s="70">
        <v>11269086</v>
      </c>
      <c r="I42" s="70">
        <v>3817740952.4114299</v>
      </c>
      <c r="J42" s="70">
        <v>-6027217.9540511072</v>
      </c>
      <c r="K42" s="70">
        <v>4048982820.4573784</v>
      </c>
      <c r="L42" s="70">
        <v>-1982076.9997962185</v>
      </c>
      <c r="M42" s="70">
        <v>4047000743.4575825</v>
      </c>
      <c r="N42" s="66" t="e">
        <f>#REF!</f>
        <v>#REF!</v>
      </c>
      <c r="O42" s="66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162" t="s">
        <v>66</v>
      </c>
      <c r="C44" s="162"/>
      <c r="D44" s="163" t="s">
        <v>6</v>
      </c>
      <c r="E44" s="163"/>
      <c r="F44" s="163"/>
      <c r="G44" s="163"/>
      <c r="H44" s="177" t="s">
        <v>62</v>
      </c>
      <c r="I44" s="177"/>
      <c r="J44" s="59"/>
      <c r="K44" s="12"/>
      <c r="L44" s="12"/>
      <c r="M44" s="12" t="s">
        <v>67</v>
      </c>
    </row>
    <row r="45" spans="2:15" x14ac:dyDescent="0.2">
      <c r="B45" s="10"/>
      <c r="C45" s="10" t="s">
        <v>27</v>
      </c>
      <c r="D45" s="19"/>
      <c r="E45" s="19"/>
      <c r="F45" s="19"/>
      <c r="G45" s="21"/>
      <c r="H45" s="176" t="s">
        <v>63</v>
      </c>
      <c r="I45" s="176"/>
      <c r="J45" s="60"/>
      <c r="K45" s="12" t="s">
        <v>67</v>
      </c>
      <c r="L45" s="12"/>
      <c r="M45" s="12" t="s">
        <v>67</v>
      </c>
    </row>
    <row r="46" spans="2:15" x14ac:dyDescent="0.2">
      <c r="B46" s="162" t="s">
        <v>5</v>
      </c>
      <c r="C46" s="162"/>
      <c r="D46" s="163" t="s">
        <v>64</v>
      </c>
      <c r="E46" s="163"/>
      <c r="F46" s="163"/>
      <c r="G46" s="163"/>
      <c r="H46" s="177" t="s">
        <v>62</v>
      </c>
      <c r="I46" s="177"/>
      <c r="J46" s="59"/>
      <c r="K46" s="12" t="s">
        <v>67</v>
      </c>
      <c r="L46" s="12"/>
      <c r="M46" s="12" t="s">
        <v>67</v>
      </c>
    </row>
    <row r="47" spans="2:15" x14ac:dyDescent="0.2">
      <c r="B47" s="10"/>
      <c r="C47" s="10" t="s">
        <v>27</v>
      </c>
      <c r="D47" s="10"/>
      <c r="E47" s="10"/>
      <c r="F47" s="10"/>
      <c r="G47" s="12"/>
      <c r="H47" s="176" t="s">
        <v>63</v>
      </c>
      <c r="I47" s="176"/>
      <c r="J47" s="60"/>
      <c r="K47" s="12"/>
      <c r="L47" s="12"/>
      <c r="M47" s="12"/>
    </row>
    <row r="48" spans="2:15" x14ac:dyDescent="0.2">
      <c r="B48" s="10" t="s">
        <v>65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L15:L16"/>
    <mergeCell ref="B25:E25"/>
    <mergeCell ref="B21:E21"/>
    <mergeCell ref="B22:E22"/>
    <mergeCell ref="B23:E23"/>
    <mergeCell ref="B24:E24"/>
    <mergeCell ref="C6:L6"/>
    <mergeCell ref="F10:K10"/>
    <mergeCell ref="F11:K11"/>
    <mergeCell ref="F12:K12"/>
    <mergeCell ref="F13:K13"/>
    <mergeCell ref="H47:I47"/>
    <mergeCell ref="H44:I44"/>
    <mergeCell ref="H45:I45"/>
    <mergeCell ref="B46:C46"/>
    <mergeCell ref="D46:G46"/>
    <mergeCell ref="H46:I46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</mergeCells>
  <phoneticPr fontId="6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68"/>
  <sheetViews>
    <sheetView workbookViewId="0">
      <selection activeCell="G31" sqref="G31"/>
    </sheetView>
  </sheetViews>
  <sheetFormatPr defaultRowHeight="12.75" x14ac:dyDescent="0.2"/>
  <cols>
    <col min="2" max="2" width="60.85546875" customWidth="1"/>
    <col min="3" max="3" width="14.85546875" customWidth="1"/>
    <col min="4" max="4" width="17.140625" customWidth="1"/>
    <col min="5" max="5" width="13.42578125" customWidth="1"/>
  </cols>
  <sheetData>
    <row r="1" spans="2:5" x14ac:dyDescent="0.2">
      <c r="B1" s="98" t="s">
        <v>222</v>
      </c>
    </row>
    <row r="2" spans="2:5" x14ac:dyDescent="0.2">
      <c r="B2" s="98" t="s">
        <v>223</v>
      </c>
    </row>
    <row r="3" spans="2:5" x14ac:dyDescent="0.2">
      <c r="B3" s="98" t="s">
        <v>279</v>
      </c>
    </row>
    <row r="4" spans="2:5" x14ac:dyDescent="0.2">
      <c r="B4" t="s">
        <v>140</v>
      </c>
    </row>
    <row r="6" spans="2:5" x14ac:dyDescent="0.2">
      <c r="C6" t="s">
        <v>235</v>
      </c>
      <c r="D6" s="137" t="s">
        <v>278</v>
      </c>
      <c r="E6" s="137" t="s">
        <v>272</v>
      </c>
    </row>
    <row r="7" spans="2:5" x14ac:dyDescent="0.2">
      <c r="B7" s="130" t="s">
        <v>141</v>
      </c>
    </row>
    <row r="8" spans="2:5" x14ac:dyDescent="0.2">
      <c r="B8" s="131" t="s">
        <v>142</v>
      </c>
    </row>
    <row r="9" spans="2:5" x14ac:dyDescent="0.2">
      <c r="B9" s="132" t="s">
        <v>69</v>
      </c>
      <c r="C9">
        <v>3</v>
      </c>
      <c r="D9" s="115">
        <v>3183742</v>
      </c>
      <c r="E9" s="115">
        <v>3293170</v>
      </c>
    </row>
    <row r="10" spans="2:5" x14ac:dyDescent="0.2">
      <c r="B10" s="132" t="s">
        <v>70</v>
      </c>
      <c r="D10" s="115">
        <v>182687</v>
      </c>
      <c r="E10" s="115">
        <v>198392</v>
      </c>
    </row>
    <row r="11" spans="2:5" x14ac:dyDescent="0.2">
      <c r="B11" s="132" t="s">
        <v>240</v>
      </c>
      <c r="D11" s="115">
        <v>138874</v>
      </c>
      <c r="E11" s="115">
        <v>26896</v>
      </c>
    </row>
    <row r="12" spans="2:5" x14ac:dyDescent="0.2">
      <c r="B12" s="132" t="s">
        <v>81</v>
      </c>
      <c r="D12" s="115">
        <v>0</v>
      </c>
      <c r="E12" s="115">
        <v>0</v>
      </c>
    </row>
    <row r="13" spans="2:5" x14ac:dyDescent="0.2">
      <c r="B13" s="132" t="s">
        <v>71</v>
      </c>
      <c r="D13" s="115">
        <v>0</v>
      </c>
      <c r="E13" s="115">
        <v>0</v>
      </c>
    </row>
    <row r="14" spans="2:5" x14ac:dyDescent="0.2">
      <c r="B14" s="132"/>
      <c r="D14" s="115"/>
      <c r="E14" s="115"/>
    </row>
    <row r="15" spans="2:5" ht="13.5" thickBot="1" x14ac:dyDescent="0.25">
      <c r="B15" s="132" t="s">
        <v>255</v>
      </c>
      <c r="D15" s="116">
        <v>3505303</v>
      </c>
      <c r="E15" s="116">
        <v>3518458</v>
      </c>
    </row>
    <row r="16" spans="2:5" ht="13.5" thickTop="1" x14ac:dyDescent="0.2">
      <c r="B16" s="132"/>
      <c r="D16" s="115"/>
      <c r="E16" s="115"/>
    </row>
    <row r="17" spans="2:5" x14ac:dyDescent="0.2">
      <c r="B17" s="131" t="s">
        <v>143</v>
      </c>
      <c r="D17" s="115"/>
      <c r="E17" s="115"/>
    </row>
    <row r="18" spans="2:5" x14ac:dyDescent="0.2">
      <c r="B18" s="132" t="s">
        <v>144</v>
      </c>
      <c r="D18" s="115">
        <v>671669</v>
      </c>
      <c r="E18" s="115">
        <v>616703</v>
      </c>
    </row>
    <row r="19" spans="2:5" x14ac:dyDescent="0.2">
      <c r="B19" s="132" t="s">
        <v>129</v>
      </c>
      <c r="C19">
        <v>4</v>
      </c>
      <c r="D19" s="115">
        <v>2168003</v>
      </c>
      <c r="E19" s="115">
        <v>3725156</v>
      </c>
    </row>
    <row r="20" spans="2:5" x14ac:dyDescent="0.2">
      <c r="B20" s="132" t="s">
        <v>127</v>
      </c>
      <c r="D20" s="115">
        <v>281424</v>
      </c>
      <c r="E20" s="115">
        <v>138610</v>
      </c>
    </row>
    <row r="21" spans="2:5" x14ac:dyDescent="0.2">
      <c r="B21" s="132" t="s">
        <v>237</v>
      </c>
      <c r="D21" s="115">
        <v>0</v>
      </c>
      <c r="E21" s="115">
        <v>0</v>
      </c>
    </row>
    <row r="22" spans="2:5" x14ac:dyDescent="0.2">
      <c r="B22" s="132" t="s">
        <v>256</v>
      </c>
      <c r="D22" s="115">
        <v>138900</v>
      </c>
      <c r="E22" s="115">
        <v>23850</v>
      </c>
    </row>
    <row r="23" spans="2:5" x14ac:dyDescent="0.2">
      <c r="B23" s="132" t="s">
        <v>257</v>
      </c>
      <c r="D23" s="115">
        <v>87415</v>
      </c>
      <c r="E23" s="115">
        <v>16286</v>
      </c>
    </row>
    <row r="24" spans="2:5" x14ac:dyDescent="0.2">
      <c r="B24" s="132" t="s">
        <v>145</v>
      </c>
      <c r="C24">
        <v>5</v>
      </c>
      <c r="D24" s="115">
        <v>130747</v>
      </c>
      <c r="E24" s="115">
        <v>145675</v>
      </c>
    </row>
    <row r="25" spans="2:5" x14ac:dyDescent="0.2">
      <c r="B25" s="132" t="s">
        <v>68</v>
      </c>
      <c r="C25">
        <v>6</v>
      </c>
      <c r="D25" s="115">
        <v>2641033</v>
      </c>
      <c r="E25" s="115">
        <v>1883464</v>
      </c>
    </row>
    <row r="26" spans="2:5" x14ac:dyDescent="0.2">
      <c r="B26" s="132"/>
      <c r="D26" s="115"/>
      <c r="E26" s="115"/>
    </row>
    <row r="27" spans="2:5" ht="13.5" thickBot="1" x14ac:dyDescent="0.25">
      <c r="B27" s="132" t="s">
        <v>258</v>
      </c>
      <c r="D27" s="118">
        <v>6119191</v>
      </c>
      <c r="E27" s="118">
        <v>6549744</v>
      </c>
    </row>
    <row r="28" spans="2:5" x14ac:dyDescent="0.2">
      <c r="D28" s="117"/>
      <c r="E28" s="117"/>
    </row>
    <row r="29" spans="2:5" ht="13.5" thickBot="1" x14ac:dyDescent="0.25">
      <c r="B29" s="131" t="s">
        <v>146</v>
      </c>
      <c r="D29" s="116">
        <v>9624494</v>
      </c>
      <c r="E29" s="116">
        <v>10068202</v>
      </c>
    </row>
    <row r="30" spans="2:5" ht="13.5" thickTop="1" x14ac:dyDescent="0.2">
      <c r="B30" s="131"/>
      <c r="D30" s="115"/>
      <c r="E30" s="115"/>
    </row>
    <row r="31" spans="2:5" x14ac:dyDescent="0.2">
      <c r="B31" s="130" t="s">
        <v>259</v>
      </c>
      <c r="D31" s="115"/>
      <c r="E31" s="115"/>
    </row>
    <row r="32" spans="2:5" x14ac:dyDescent="0.2">
      <c r="B32" s="131" t="s">
        <v>260</v>
      </c>
      <c r="D32" s="115"/>
      <c r="E32" s="115"/>
    </row>
    <row r="33" spans="2:6" x14ac:dyDescent="0.2">
      <c r="B33" s="132" t="s">
        <v>271</v>
      </c>
      <c r="C33">
        <v>7</v>
      </c>
      <c r="D33" s="115">
        <v>326474</v>
      </c>
      <c r="E33" s="115">
        <v>326474</v>
      </c>
    </row>
    <row r="34" spans="2:6" x14ac:dyDescent="0.2">
      <c r="B34" s="132" t="s">
        <v>3</v>
      </c>
      <c r="D34" s="115">
        <v>-17538</v>
      </c>
      <c r="E34" s="115">
        <v>-20133</v>
      </c>
    </row>
    <row r="35" spans="2:6" x14ac:dyDescent="0.2">
      <c r="B35" s="134" t="s">
        <v>11</v>
      </c>
      <c r="D35" s="115">
        <v>8261200</v>
      </c>
      <c r="E35" s="115">
        <v>7979635</v>
      </c>
      <c r="F35" t="s">
        <v>67</v>
      </c>
    </row>
    <row r="36" spans="2:6" x14ac:dyDescent="0.2">
      <c r="B36" s="132" t="s">
        <v>261</v>
      </c>
      <c r="D36" s="115">
        <v>8570136</v>
      </c>
      <c r="E36" s="115">
        <v>8285976</v>
      </c>
      <c r="F36" t="s">
        <v>67</v>
      </c>
    </row>
    <row r="37" spans="2:6" x14ac:dyDescent="0.2">
      <c r="B37" s="132" t="s">
        <v>262</v>
      </c>
      <c r="D37" s="115">
        <v>-1165</v>
      </c>
      <c r="E37" s="115">
        <v>-1374</v>
      </c>
      <c r="F37" t="s">
        <v>67</v>
      </c>
    </row>
    <row r="38" spans="2:6" x14ac:dyDescent="0.2">
      <c r="B38" s="131"/>
      <c r="D38" s="115"/>
      <c r="E38" s="115"/>
    </row>
    <row r="39" spans="2:6" ht="13.5" thickBot="1" x14ac:dyDescent="0.25">
      <c r="B39" s="131" t="s">
        <v>82</v>
      </c>
      <c r="D39" s="118">
        <v>8568971</v>
      </c>
      <c r="E39" s="118">
        <v>8284602</v>
      </c>
    </row>
    <row r="40" spans="2:6" x14ac:dyDescent="0.2">
      <c r="B40" s="131"/>
      <c r="D40" s="115"/>
      <c r="E40" s="115"/>
    </row>
    <row r="41" spans="2:6" x14ac:dyDescent="0.2">
      <c r="B41" s="131" t="s">
        <v>148</v>
      </c>
      <c r="D41" s="115"/>
      <c r="E41" s="115"/>
    </row>
    <row r="42" spans="2:6" x14ac:dyDescent="0.2">
      <c r="B42" s="132" t="s">
        <v>149</v>
      </c>
      <c r="D42" s="115">
        <v>0</v>
      </c>
      <c r="E42" s="115">
        <v>0</v>
      </c>
    </row>
    <row r="43" spans="2:6" x14ac:dyDescent="0.2">
      <c r="B43" s="134" t="s">
        <v>76</v>
      </c>
      <c r="D43" s="115">
        <v>0</v>
      </c>
      <c r="E43" s="115">
        <v>0</v>
      </c>
    </row>
    <row r="44" spans="2:6" x14ac:dyDescent="0.2">
      <c r="B44" s="134" t="s">
        <v>77</v>
      </c>
      <c r="D44" s="115">
        <v>320988</v>
      </c>
      <c r="E44" s="115">
        <v>320988</v>
      </c>
    </row>
    <row r="45" spans="2:6" x14ac:dyDescent="0.2">
      <c r="B45" s="134" t="s">
        <v>78</v>
      </c>
      <c r="D45" s="115">
        <v>0</v>
      </c>
      <c r="E45" s="115">
        <v>0</v>
      </c>
    </row>
    <row r="46" spans="2:6" x14ac:dyDescent="0.2">
      <c r="B46" s="134"/>
      <c r="D46" s="115"/>
      <c r="E46" s="115"/>
    </row>
    <row r="47" spans="2:6" ht="13.5" thickBot="1" x14ac:dyDescent="0.25">
      <c r="B47" s="132"/>
      <c r="D47" s="118">
        <v>320988</v>
      </c>
      <c r="E47" s="118">
        <v>320988</v>
      </c>
    </row>
    <row r="48" spans="2:6" x14ac:dyDescent="0.2">
      <c r="B48" s="131" t="s">
        <v>150</v>
      </c>
      <c r="D48" s="115"/>
      <c r="E48" s="115"/>
    </row>
    <row r="49" spans="2:5" x14ac:dyDescent="0.2">
      <c r="B49" s="133" t="s">
        <v>151</v>
      </c>
      <c r="C49">
        <v>8</v>
      </c>
      <c r="D49" s="115">
        <v>450142</v>
      </c>
      <c r="E49" s="115">
        <v>461757</v>
      </c>
    </row>
    <row r="50" spans="2:5" x14ac:dyDescent="0.2">
      <c r="B50" s="133" t="s">
        <v>152</v>
      </c>
      <c r="D50" s="115">
        <v>0</v>
      </c>
      <c r="E50" s="115">
        <v>0</v>
      </c>
    </row>
    <row r="51" spans="2:5" x14ac:dyDescent="0.2">
      <c r="B51" s="133" t="s">
        <v>263</v>
      </c>
      <c r="D51" s="115">
        <v>43</v>
      </c>
      <c r="E51" s="115">
        <v>48</v>
      </c>
    </row>
    <row r="52" spans="2:5" x14ac:dyDescent="0.2">
      <c r="B52" s="133" t="s">
        <v>153</v>
      </c>
      <c r="D52" s="115">
        <v>37023</v>
      </c>
      <c r="E52" s="115">
        <v>357821</v>
      </c>
    </row>
    <row r="53" spans="2:5" x14ac:dyDescent="0.2">
      <c r="B53" s="133" t="s">
        <v>154</v>
      </c>
      <c r="C53">
        <v>9</v>
      </c>
      <c r="D53" s="115">
        <v>247327</v>
      </c>
      <c r="E53" s="115">
        <v>642986</v>
      </c>
    </row>
    <row r="54" spans="2:5" x14ac:dyDescent="0.2">
      <c r="B54" s="133"/>
      <c r="D54" s="115"/>
      <c r="E54" s="115"/>
    </row>
    <row r="55" spans="2:5" ht="13.5" thickBot="1" x14ac:dyDescent="0.25">
      <c r="B55" s="133" t="s">
        <v>264</v>
      </c>
      <c r="D55" s="118">
        <v>734535</v>
      </c>
      <c r="E55" s="118">
        <v>1462612</v>
      </c>
    </row>
    <row r="56" spans="2:5" x14ac:dyDescent="0.2">
      <c r="B56" s="131"/>
      <c r="D56" s="117"/>
      <c r="E56" s="117"/>
    </row>
    <row r="57" spans="2:5" ht="13.5" thickBot="1" x14ac:dyDescent="0.25">
      <c r="B57" s="131" t="s">
        <v>265</v>
      </c>
      <c r="D57" s="116">
        <v>9624494</v>
      </c>
      <c r="E57" s="116">
        <v>10068202</v>
      </c>
    </row>
    <row r="58" spans="2:5" ht="15.75" thickTop="1" x14ac:dyDescent="0.25">
      <c r="B58" s="135"/>
      <c r="D58" s="115"/>
      <c r="E58" s="115"/>
    </row>
    <row r="59" spans="2:5" x14ac:dyDescent="0.2">
      <c r="B59" s="136" t="s">
        <v>244</v>
      </c>
      <c r="C59">
        <v>10</v>
      </c>
      <c r="D59" s="115">
        <v>36663</v>
      </c>
      <c r="E59" s="115">
        <v>35335</v>
      </c>
    </row>
    <row r="60" spans="2:5" x14ac:dyDescent="0.2">
      <c r="B60" s="136" t="s">
        <v>245</v>
      </c>
      <c r="C60">
        <v>11</v>
      </c>
      <c r="D60" s="115">
        <v>14374</v>
      </c>
      <c r="E60" s="115">
        <v>14374</v>
      </c>
    </row>
    <row r="62" spans="2:5" x14ac:dyDescent="0.2">
      <c r="D62" t="s">
        <v>67</v>
      </c>
    </row>
    <row r="66" spans="4:5" x14ac:dyDescent="0.2">
      <c r="D66" t="s">
        <v>155</v>
      </c>
      <c r="E66" t="s">
        <v>155</v>
      </c>
    </row>
    <row r="67" spans="4:5" x14ac:dyDescent="0.2">
      <c r="D67" t="s">
        <v>252</v>
      </c>
      <c r="E67" t="s">
        <v>156</v>
      </c>
    </row>
    <row r="68" spans="4:5" x14ac:dyDescent="0.2">
      <c r="D68" t="s">
        <v>276</v>
      </c>
      <c r="E68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46"/>
  <sheetViews>
    <sheetView workbookViewId="0">
      <selection activeCell="H12" sqref="H12"/>
    </sheetView>
  </sheetViews>
  <sheetFormatPr defaultRowHeight="12.75" x14ac:dyDescent="0.2"/>
  <cols>
    <col min="2" max="2" width="46" customWidth="1"/>
    <col min="3" max="3" width="11.7109375" customWidth="1"/>
    <col min="4" max="4" width="15.85546875" customWidth="1"/>
    <col min="5" max="5" width="21.28515625" customWidth="1"/>
  </cols>
  <sheetData>
    <row r="1" spans="2:5" x14ac:dyDescent="0.2">
      <c r="B1" s="98" t="s">
        <v>277</v>
      </c>
    </row>
    <row r="2" spans="2:5" x14ac:dyDescent="0.2">
      <c r="B2" s="98" t="s">
        <v>224</v>
      </c>
    </row>
    <row r="3" spans="2:5" x14ac:dyDescent="0.2">
      <c r="B3" s="98" t="s">
        <v>282</v>
      </c>
    </row>
    <row r="4" spans="2:5" x14ac:dyDescent="0.2">
      <c r="B4" t="s">
        <v>140</v>
      </c>
    </row>
    <row r="6" spans="2:5" x14ac:dyDescent="0.2">
      <c r="C6" t="s">
        <v>235</v>
      </c>
      <c r="D6" s="138" t="s">
        <v>280</v>
      </c>
      <c r="E6" s="138" t="s">
        <v>281</v>
      </c>
    </row>
    <row r="8" spans="2:5" x14ac:dyDescent="0.2">
      <c r="B8" s="79" t="s">
        <v>158</v>
      </c>
      <c r="C8">
        <v>12</v>
      </c>
      <c r="D8" s="127">
        <v>2588998</v>
      </c>
      <c r="E8" s="127">
        <v>2466024</v>
      </c>
    </row>
    <row r="9" spans="2:5" x14ac:dyDescent="0.2">
      <c r="B9" s="79" t="s">
        <v>159</v>
      </c>
      <c r="C9">
        <v>13</v>
      </c>
      <c r="D9" s="127">
        <v>-1646054</v>
      </c>
      <c r="E9" s="127">
        <v>-1578335</v>
      </c>
    </row>
    <row r="10" spans="2:5" x14ac:dyDescent="0.2">
      <c r="B10" s="79"/>
      <c r="D10" s="127"/>
      <c r="E10" s="127"/>
    </row>
    <row r="11" spans="2:5" x14ac:dyDescent="0.2">
      <c r="B11" s="79" t="s">
        <v>160</v>
      </c>
      <c r="D11" s="127">
        <v>942944</v>
      </c>
      <c r="E11" s="127">
        <v>887689</v>
      </c>
    </row>
    <row r="12" spans="2:5" x14ac:dyDescent="0.2">
      <c r="B12" s="79"/>
      <c r="D12" s="127"/>
      <c r="E12" s="127"/>
    </row>
    <row r="13" spans="2:5" x14ac:dyDescent="0.2">
      <c r="B13" s="79" t="s">
        <v>161</v>
      </c>
      <c r="C13">
        <v>14</v>
      </c>
      <c r="D13" s="127">
        <v>-96644</v>
      </c>
      <c r="E13" s="127">
        <v>-118164</v>
      </c>
    </row>
    <row r="14" spans="2:5" x14ac:dyDescent="0.2">
      <c r="B14" s="79" t="s">
        <v>162</v>
      </c>
      <c r="C14">
        <v>15</v>
      </c>
      <c r="D14" s="127">
        <v>-570409</v>
      </c>
      <c r="E14" s="127">
        <v>-500467</v>
      </c>
    </row>
    <row r="15" spans="2:5" x14ac:dyDescent="0.2">
      <c r="B15" s="79" t="s">
        <v>163</v>
      </c>
      <c r="D15" s="127">
        <v>-1372</v>
      </c>
      <c r="E15" s="127">
        <v>0</v>
      </c>
    </row>
    <row r="16" spans="2:5" x14ac:dyDescent="0.2">
      <c r="B16" s="79" t="s">
        <v>45</v>
      </c>
      <c r="D16" s="127">
        <v>38228</v>
      </c>
      <c r="E16" s="127">
        <v>34775</v>
      </c>
    </row>
    <row r="17" spans="2:5" x14ac:dyDescent="0.2">
      <c r="B17" s="79" t="s">
        <v>164</v>
      </c>
      <c r="D17" s="127">
        <v>-32960</v>
      </c>
      <c r="E17" s="127">
        <v>110512</v>
      </c>
    </row>
    <row r="18" spans="2:5" x14ac:dyDescent="0.2">
      <c r="B18" s="79" t="s">
        <v>165</v>
      </c>
      <c r="D18" s="127">
        <v>1861</v>
      </c>
      <c r="E18" s="127">
        <v>-6329</v>
      </c>
    </row>
    <row r="19" spans="2:5" x14ac:dyDescent="0.2">
      <c r="B19" s="79"/>
      <c r="D19" s="127"/>
      <c r="E19" s="127"/>
    </row>
    <row r="20" spans="2:5" x14ac:dyDescent="0.2">
      <c r="B20" s="129" t="s">
        <v>166</v>
      </c>
      <c r="D20" s="127">
        <v>281648</v>
      </c>
      <c r="E20" s="127">
        <v>408016</v>
      </c>
    </row>
    <row r="21" spans="2:5" x14ac:dyDescent="0.2">
      <c r="B21" s="79"/>
      <c r="D21" s="127"/>
      <c r="E21" s="127"/>
    </row>
    <row r="22" spans="2:5" x14ac:dyDescent="0.2">
      <c r="B22" s="79" t="s">
        <v>167</v>
      </c>
      <c r="C22">
        <v>16</v>
      </c>
      <c r="D22" s="127">
        <v>0</v>
      </c>
      <c r="E22" s="127">
        <v>0</v>
      </c>
    </row>
    <row r="23" spans="2:5" x14ac:dyDescent="0.2">
      <c r="B23" s="79"/>
      <c r="D23" s="127"/>
      <c r="E23" s="127"/>
    </row>
    <row r="24" spans="2:5" x14ac:dyDescent="0.2">
      <c r="B24" s="79" t="s">
        <v>225</v>
      </c>
      <c r="D24" s="127">
        <v>281648</v>
      </c>
      <c r="E24" s="127">
        <v>408016</v>
      </c>
    </row>
    <row r="25" spans="2:5" x14ac:dyDescent="0.2">
      <c r="B25" s="79"/>
      <c r="D25" s="127"/>
      <c r="E25" s="127"/>
    </row>
    <row r="26" spans="2:5" ht="25.5" x14ac:dyDescent="0.2">
      <c r="B26" s="79" t="s">
        <v>226</v>
      </c>
      <c r="D26" s="127">
        <v>2721</v>
      </c>
      <c r="E26" s="127">
        <v>880</v>
      </c>
    </row>
    <row r="27" spans="2:5" x14ac:dyDescent="0.2">
      <c r="B27" s="79"/>
      <c r="D27" s="127"/>
      <c r="E27" s="127"/>
    </row>
    <row r="28" spans="2:5" x14ac:dyDescent="0.2">
      <c r="B28" s="79" t="s">
        <v>227</v>
      </c>
      <c r="D28" s="127">
        <v>2721</v>
      </c>
      <c r="E28" s="127">
        <v>880</v>
      </c>
    </row>
    <row r="29" spans="2:5" x14ac:dyDescent="0.2">
      <c r="B29" s="79"/>
      <c r="D29" s="127"/>
      <c r="E29" s="127"/>
    </row>
    <row r="30" spans="2:5" x14ac:dyDescent="0.2">
      <c r="B30" s="79" t="s">
        <v>228</v>
      </c>
      <c r="D30" s="127">
        <v>284369</v>
      </c>
      <c r="E30" s="127">
        <v>408896</v>
      </c>
    </row>
    <row r="31" spans="2:5" x14ac:dyDescent="0.2">
      <c r="B31" s="79"/>
      <c r="D31" s="127" t="s">
        <v>67</v>
      </c>
      <c r="E31" s="127" t="s">
        <v>67</v>
      </c>
    </row>
    <row r="32" spans="2:5" x14ac:dyDescent="0.2">
      <c r="B32" s="79" t="s">
        <v>229</v>
      </c>
      <c r="D32" s="127"/>
      <c r="E32" s="127"/>
    </row>
    <row r="33" spans="2:5" x14ac:dyDescent="0.2">
      <c r="B33" s="79"/>
      <c r="D33" s="127" t="s">
        <v>67</v>
      </c>
      <c r="E33" s="127" t="s">
        <v>67</v>
      </c>
    </row>
    <row r="34" spans="2:5" x14ac:dyDescent="0.2">
      <c r="B34" s="79" t="s">
        <v>168</v>
      </c>
      <c r="D34" s="127">
        <v>281565</v>
      </c>
      <c r="E34" s="127">
        <v>408105</v>
      </c>
    </row>
    <row r="35" spans="2:5" x14ac:dyDescent="0.2">
      <c r="B35" s="79" t="s">
        <v>230</v>
      </c>
      <c r="D35" s="127">
        <v>83</v>
      </c>
      <c r="E35" s="127">
        <v>-89</v>
      </c>
    </row>
    <row r="36" spans="2:5" x14ac:dyDescent="0.2">
      <c r="B36" s="79"/>
      <c r="D36" s="127"/>
      <c r="E36" s="127"/>
    </row>
    <row r="37" spans="2:5" x14ac:dyDescent="0.2">
      <c r="B37" s="79"/>
      <c r="D37" s="127">
        <v>281648</v>
      </c>
      <c r="E37" s="127">
        <v>408016</v>
      </c>
    </row>
    <row r="38" spans="2:5" x14ac:dyDescent="0.2">
      <c r="B38" s="79"/>
      <c r="D38" s="127" t="s">
        <v>67</v>
      </c>
      <c r="E38" s="127" t="s">
        <v>67</v>
      </c>
    </row>
    <row r="39" spans="2:5" ht="25.5" x14ac:dyDescent="0.2">
      <c r="B39" s="79" t="s">
        <v>231</v>
      </c>
      <c r="D39" s="127">
        <v>1194</v>
      </c>
      <c r="E39" s="127">
        <v>1730</v>
      </c>
    </row>
    <row r="41" spans="2:5" x14ac:dyDescent="0.2">
      <c r="D41" t="s">
        <v>67</v>
      </c>
    </row>
    <row r="42" spans="2:5" x14ac:dyDescent="0.2">
      <c r="E42" t="s">
        <v>67</v>
      </c>
    </row>
    <row r="44" spans="2:5" x14ac:dyDescent="0.2">
      <c r="D44" t="s">
        <v>155</v>
      </c>
      <c r="E44" t="s">
        <v>155</v>
      </c>
    </row>
    <row r="45" spans="2:5" x14ac:dyDescent="0.2">
      <c r="D45" t="s">
        <v>252</v>
      </c>
      <c r="E45" t="s">
        <v>156</v>
      </c>
    </row>
    <row r="46" spans="2:5" x14ac:dyDescent="0.2">
      <c r="D46" t="s">
        <v>276</v>
      </c>
      <c r="E46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7"/>
  <sheetViews>
    <sheetView workbookViewId="0">
      <selection activeCell="J16" sqref="J16"/>
    </sheetView>
  </sheetViews>
  <sheetFormatPr defaultRowHeight="12.75" x14ac:dyDescent="0.2"/>
  <cols>
    <col min="2" max="2" width="79.7109375" customWidth="1"/>
    <col min="3" max="3" width="0" hidden="1" customWidth="1"/>
    <col min="4" max="4" width="18.7109375" customWidth="1"/>
    <col min="5" max="5" width="21.28515625" customWidth="1"/>
  </cols>
  <sheetData>
    <row r="1" spans="2:5" x14ac:dyDescent="0.2">
      <c r="B1" s="75" t="str">
        <f>'[1]2'!B1</f>
        <v>АО «ASTEL» (АСТЕЛ) И ЕГО ДОЧЕРНИЕ КОМПАНИИ</v>
      </c>
      <c r="C1" s="99"/>
      <c r="D1" t="s">
        <v>67</v>
      </c>
    </row>
    <row r="2" spans="2:5" x14ac:dyDescent="0.2">
      <c r="B2" s="75" t="s">
        <v>234</v>
      </c>
      <c r="C2" s="99"/>
      <c r="D2" s="106" t="s">
        <v>67</v>
      </c>
    </row>
    <row r="3" spans="2:5" x14ac:dyDescent="0.2">
      <c r="B3" s="75" t="s">
        <v>282</v>
      </c>
      <c r="C3" s="99"/>
      <c r="D3" t="s">
        <v>67</v>
      </c>
      <c r="E3" s="106" t="s">
        <v>67</v>
      </c>
    </row>
    <row r="4" spans="2:5" x14ac:dyDescent="0.2">
      <c r="B4" s="76" t="s">
        <v>140</v>
      </c>
      <c r="C4" s="100"/>
      <c r="D4" t="s">
        <v>67</v>
      </c>
      <c r="E4" t="s">
        <v>67</v>
      </c>
    </row>
    <row r="5" spans="2:5" x14ac:dyDescent="0.2">
      <c r="B5" s="80"/>
      <c r="C5" s="103"/>
      <c r="E5" s="102"/>
    </row>
    <row r="6" spans="2:5" ht="25.5" x14ac:dyDescent="0.2">
      <c r="B6" s="79"/>
      <c r="C6" s="78" t="s">
        <v>235</v>
      </c>
      <c r="D6" s="107" t="s">
        <v>280</v>
      </c>
      <c r="E6" s="107" t="s">
        <v>281</v>
      </c>
    </row>
    <row r="7" spans="2:5" ht="15.75" x14ac:dyDescent="0.25">
      <c r="B7" s="81" t="s">
        <v>169</v>
      </c>
      <c r="C7" s="104"/>
      <c r="D7" s="82"/>
      <c r="E7" s="82"/>
    </row>
    <row r="8" spans="2:5" x14ac:dyDescent="0.2">
      <c r="B8" s="83" t="s">
        <v>266</v>
      </c>
      <c r="C8" s="78"/>
      <c r="D8" s="119">
        <v>281648</v>
      </c>
      <c r="E8" s="119">
        <v>408016</v>
      </c>
    </row>
    <row r="9" spans="2:5" x14ac:dyDescent="0.2">
      <c r="B9" s="84" t="s">
        <v>170</v>
      </c>
      <c r="C9" s="78"/>
      <c r="D9" s="119"/>
      <c r="E9" s="119"/>
    </row>
    <row r="10" spans="2:5" x14ac:dyDescent="0.2">
      <c r="B10" s="85" t="s">
        <v>171</v>
      </c>
      <c r="C10" s="78">
        <v>13</v>
      </c>
      <c r="D10" s="119">
        <v>193268.31776713181</v>
      </c>
      <c r="E10" s="119">
        <v>255131.46498925664</v>
      </c>
    </row>
    <row r="11" spans="2:5" x14ac:dyDescent="0.2">
      <c r="B11" s="85" t="s">
        <v>45</v>
      </c>
      <c r="C11" s="78"/>
      <c r="D11" s="119">
        <v>-38228</v>
      </c>
      <c r="E11" s="119">
        <v>-34775</v>
      </c>
    </row>
    <row r="12" spans="2:5" x14ac:dyDescent="0.2">
      <c r="B12" s="85" t="s">
        <v>172</v>
      </c>
      <c r="C12" s="78"/>
      <c r="D12" s="119">
        <v>1372</v>
      </c>
      <c r="E12" s="119">
        <v>0</v>
      </c>
    </row>
    <row r="13" spans="2:5" x14ac:dyDescent="0.2">
      <c r="B13" s="85" t="s">
        <v>267</v>
      </c>
      <c r="C13" s="78">
        <v>9</v>
      </c>
      <c r="D13" s="119">
        <v>0</v>
      </c>
      <c r="E13" s="119">
        <v>0</v>
      </c>
    </row>
    <row r="14" spans="2:5" x14ac:dyDescent="0.2">
      <c r="B14" s="85" t="s">
        <v>253</v>
      </c>
      <c r="C14" s="78"/>
      <c r="D14" s="119">
        <v>0</v>
      </c>
      <c r="E14" s="119">
        <v>0</v>
      </c>
    </row>
    <row r="15" spans="2:5" x14ac:dyDescent="0.2">
      <c r="B15" s="85" t="s">
        <v>246</v>
      </c>
      <c r="C15" s="78"/>
      <c r="D15" s="119">
        <v>1000.77796</v>
      </c>
      <c r="E15" s="119">
        <v>0</v>
      </c>
    </row>
    <row r="16" spans="2:5" x14ac:dyDescent="0.2">
      <c r="B16" s="85" t="s">
        <v>250</v>
      </c>
      <c r="C16" s="78"/>
      <c r="D16" s="119">
        <v>0</v>
      </c>
      <c r="E16" s="119">
        <v>0</v>
      </c>
    </row>
    <row r="17" spans="2:11" ht="13.5" thickBot="1" x14ac:dyDescent="0.25">
      <c r="B17" s="85" t="s">
        <v>173</v>
      </c>
      <c r="C17" s="78"/>
      <c r="D17" s="119">
        <v>32960</v>
      </c>
      <c r="E17" s="119">
        <v>-110511</v>
      </c>
    </row>
    <row r="18" spans="2:11" ht="26.25" thickBot="1" x14ac:dyDescent="0.25">
      <c r="B18" s="79" t="s">
        <v>174</v>
      </c>
      <c r="C18" s="78"/>
      <c r="D18" s="120">
        <v>472021.09572713182</v>
      </c>
      <c r="E18" s="120">
        <v>517861.46498925658</v>
      </c>
    </row>
    <row r="19" spans="2:11" x14ac:dyDescent="0.2">
      <c r="B19" s="79"/>
      <c r="C19" s="78"/>
      <c r="D19" s="115"/>
      <c r="E19" s="115"/>
    </row>
    <row r="20" spans="2:11" x14ac:dyDescent="0.2">
      <c r="B20" s="79" t="s">
        <v>175</v>
      </c>
      <c r="C20" s="78">
        <v>15</v>
      </c>
      <c r="D20" s="119">
        <v>-67996</v>
      </c>
      <c r="E20" s="119">
        <v>-2313</v>
      </c>
    </row>
    <row r="21" spans="2:11" x14ac:dyDescent="0.2">
      <c r="B21" s="79" t="s">
        <v>176</v>
      </c>
      <c r="C21" s="78">
        <v>16</v>
      </c>
      <c r="D21" s="119">
        <v>1558175</v>
      </c>
      <c r="E21" s="119">
        <v>1413699</v>
      </c>
    </row>
    <row r="22" spans="2:11" x14ac:dyDescent="0.2">
      <c r="B22" s="79" t="s">
        <v>177</v>
      </c>
      <c r="C22" s="78">
        <v>17</v>
      </c>
      <c r="D22" s="119">
        <v>-142814</v>
      </c>
      <c r="E22" s="119">
        <v>-157392</v>
      </c>
    </row>
    <row r="23" spans="2:11" x14ac:dyDescent="0.2">
      <c r="B23" s="79" t="s">
        <v>178</v>
      </c>
      <c r="C23" s="78"/>
      <c r="D23" s="119">
        <v>-71129</v>
      </c>
      <c r="E23" s="119">
        <v>-18122</v>
      </c>
    </row>
    <row r="24" spans="2:11" x14ac:dyDescent="0.2">
      <c r="B24" s="79" t="s">
        <v>179</v>
      </c>
      <c r="C24" s="78"/>
      <c r="D24" s="119">
        <v>53155.586790000001</v>
      </c>
      <c r="E24" s="119">
        <v>103368.37057999999</v>
      </c>
    </row>
    <row r="25" spans="2:11" x14ac:dyDescent="0.2">
      <c r="B25" s="79" t="s">
        <v>268</v>
      </c>
      <c r="C25" s="101"/>
      <c r="D25" s="119">
        <v>0</v>
      </c>
      <c r="E25" s="119">
        <v>0</v>
      </c>
    </row>
    <row r="26" spans="2:11" x14ac:dyDescent="0.2">
      <c r="B26" s="79" t="s">
        <v>180</v>
      </c>
      <c r="C26" s="78"/>
      <c r="D26" s="119">
        <v>-10130.92575</v>
      </c>
      <c r="E26" s="119">
        <v>57591.676569999996</v>
      </c>
    </row>
    <row r="27" spans="2:11" x14ac:dyDescent="0.2">
      <c r="B27" s="79" t="s">
        <v>181</v>
      </c>
      <c r="C27" s="78"/>
      <c r="D27" s="119">
        <v>-320798</v>
      </c>
      <c r="E27" s="119">
        <v>-214808</v>
      </c>
    </row>
    <row r="28" spans="2:11" x14ac:dyDescent="0.2">
      <c r="B28" s="79" t="s">
        <v>254</v>
      </c>
      <c r="C28" s="78"/>
      <c r="D28" s="119">
        <v>0</v>
      </c>
      <c r="E28" s="119">
        <v>0</v>
      </c>
    </row>
    <row r="29" spans="2:11" x14ac:dyDescent="0.2">
      <c r="B29" s="79" t="s">
        <v>182</v>
      </c>
      <c r="C29" s="78"/>
      <c r="D29" s="119">
        <v>-397616.99116999999</v>
      </c>
      <c r="E29" s="119">
        <v>-139481.91914000001</v>
      </c>
    </row>
    <row r="30" spans="2:11" x14ac:dyDescent="0.2">
      <c r="B30" s="79"/>
      <c r="C30" s="78"/>
      <c r="D30" s="119"/>
      <c r="E30" s="119"/>
    </row>
    <row r="31" spans="2:11" ht="13.5" thickBot="1" x14ac:dyDescent="0.25">
      <c r="B31" s="79" t="s">
        <v>183</v>
      </c>
      <c r="C31" s="78"/>
      <c r="D31" s="121">
        <v>1072866.7655971318</v>
      </c>
      <c r="E31" s="121">
        <v>1560403.5929992562</v>
      </c>
      <c r="K31" s="119"/>
    </row>
    <row r="32" spans="2:11" x14ac:dyDescent="0.2">
      <c r="B32" s="79" t="s">
        <v>184</v>
      </c>
      <c r="C32" s="78"/>
      <c r="D32" s="119">
        <v>-1372.0833300000002</v>
      </c>
      <c r="E32" s="119">
        <v>0</v>
      </c>
    </row>
    <row r="33" spans="1:5" ht="13.5" thickBot="1" x14ac:dyDescent="0.25">
      <c r="B33" s="79" t="s">
        <v>185</v>
      </c>
      <c r="C33" s="78"/>
      <c r="D33" s="119">
        <v>-115055</v>
      </c>
      <c r="E33" s="119">
        <v>-138080</v>
      </c>
    </row>
    <row r="34" spans="1:5" ht="13.5" thickBot="1" x14ac:dyDescent="0.25">
      <c r="A34" s="91"/>
      <c r="B34" s="108" t="s">
        <v>186</v>
      </c>
      <c r="C34" s="109"/>
      <c r="D34" s="122">
        <v>956439.68226713175</v>
      </c>
      <c r="E34" s="122">
        <v>1422323.5929992562</v>
      </c>
    </row>
    <row r="35" spans="1:5" x14ac:dyDescent="0.2">
      <c r="B35" s="81" t="s">
        <v>187</v>
      </c>
      <c r="C35" s="104"/>
      <c r="D35" s="123"/>
      <c r="E35" s="123"/>
    </row>
    <row r="36" spans="1:5" x14ac:dyDescent="0.2">
      <c r="B36" s="79" t="s">
        <v>217</v>
      </c>
      <c r="C36" s="78">
        <v>13</v>
      </c>
      <c r="D36" s="119">
        <v>-174001.19261558459</v>
      </c>
      <c r="E36" s="119">
        <v>-17806.76148999999</v>
      </c>
    </row>
    <row r="37" spans="1:5" x14ac:dyDescent="0.2">
      <c r="B37" s="79" t="s">
        <v>218</v>
      </c>
      <c r="C37" s="78"/>
      <c r="D37" s="119">
        <v>5917.7944535000097</v>
      </c>
      <c r="E37" s="128">
        <v>3099.4039254999925</v>
      </c>
    </row>
    <row r="38" spans="1:5" x14ac:dyDescent="0.2">
      <c r="B38" s="79" t="s">
        <v>247</v>
      </c>
      <c r="C38" s="78"/>
      <c r="D38" s="119">
        <v>0</v>
      </c>
      <c r="E38" s="119">
        <v>0</v>
      </c>
    </row>
    <row r="39" spans="1:5" x14ac:dyDescent="0.2">
      <c r="B39" s="79" t="s">
        <v>238</v>
      </c>
      <c r="C39" s="78"/>
      <c r="D39" s="119">
        <v>0</v>
      </c>
      <c r="E39" s="119">
        <v>0</v>
      </c>
    </row>
    <row r="40" spans="1:5" x14ac:dyDescent="0.2">
      <c r="B40" s="79" t="s">
        <v>239</v>
      </c>
      <c r="C40" s="78"/>
      <c r="D40" s="119">
        <v>0</v>
      </c>
      <c r="E40" s="119">
        <v>0</v>
      </c>
    </row>
    <row r="41" spans="1:5" ht="13.5" thickBot="1" x14ac:dyDescent="0.25">
      <c r="B41" s="79" t="s">
        <v>242</v>
      </c>
      <c r="C41" s="78"/>
      <c r="D41" s="119">
        <v>0</v>
      </c>
      <c r="E41" s="119">
        <v>0</v>
      </c>
    </row>
    <row r="42" spans="1:5" ht="13.5" thickBot="1" x14ac:dyDescent="0.25">
      <c r="A42" s="91"/>
      <c r="B42" s="108" t="s">
        <v>188</v>
      </c>
      <c r="C42" s="109"/>
      <c r="D42" s="122">
        <v>-168083.39816208457</v>
      </c>
      <c r="E42" s="122">
        <v>-14707.357564499998</v>
      </c>
    </row>
    <row r="43" spans="1:5" x14ac:dyDescent="0.2">
      <c r="B43" s="81" t="s">
        <v>189</v>
      </c>
      <c r="C43" s="104"/>
      <c r="D43" s="123"/>
      <c r="E43" s="123"/>
    </row>
    <row r="44" spans="1:5" x14ac:dyDescent="0.2">
      <c r="B44" s="79" t="s">
        <v>190</v>
      </c>
      <c r="C44" s="78">
        <v>21</v>
      </c>
      <c r="D44" s="119">
        <v>-195000</v>
      </c>
      <c r="E44" s="119">
        <v>0</v>
      </c>
    </row>
    <row r="45" spans="1:5" x14ac:dyDescent="0.2">
      <c r="B45" s="79" t="s">
        <v>191</v>
      </c>
      <c r="C45" s="78"/>
      <c r="D45" s="119">
        <v>195000</v>
      </c>
      <c r="E45" s="119">
        <v>0</v>
      </c>
    </row>
    <row r="46" spans="1:5" x14ac:dyDescent="0.2">
      <c r="B46" s="79" t="s">
        <v>219</v>
      </c>
      <c r="C46" s="78"/>
      <c r="D46" s="119">
        <v>0</v>
      </c>
      <c r="E46" s="119">
        <v>0</v>
      </c>
    </row>
    <row r="47" spans="1:5" x14ac:dyDescent="0.2">
      <c r="B47" s="79" t="s">
        <v>248</v>
      </c>
      <c r="C47" s="78"/>
      <c r="D47" s="119">
        <v>0</v>
      </c>
      <c r="E47" s="119">
        <v>0</v>
      </c>
    </row>
    <row r="48" spans="1:5" x14ac:dyDescent="0.2">
      <c r="B48" s="79" t="s">
        <v>249</v>
      </c>
      <c r="C48" s="78"/>
      <c r="D48" s="119">
        <v>0</v>
      </c>
      <c r="E48" s="119">
        <v>0</v>
      </c>
    </row>
    <row r="49" spans="1:5" x14ac:dyDescent="0.2">
      <c r="B49" s="79" t="s">
        <v>243</v>
      </c>
      <c r="C49" s="78"/>
      <c r="D49" s="119">
        <v>0</v>
      </c>
      <c r="E49" s="119">
        <v>-214330</v>
      </c>
    </row>
    <row r="50" spans="1:5" ht="13.5" thickBot="1" x14ac:dyDescent="0.25">
      <c r="B50" s="79" t="s">
        <v>270</v>
      </c>
      <c r="C50" s="78"/>
      <c r="D50" s="119">
        <v>0</v>
      </c>
      <c r="E50" s="119">
        <v>0</v>
      </c>
    </row>
    <row r="51" spans="1:5" ht="13.5" thickBot="1" x14ac:dyDescent="0.25">
      <c r="A51" s="91"/>
      <c r="B51" s="108" t="s">
        <v>192</v>
      </c>
      <c r="C51" s="109"/>
      <c r="D51" s="122">
        <v>0</v>
      </c>
      <c r="E51" s="122">
        <v>-214330</v>
      </c>
    </row>
    <row r="52" spans="1:5" ht="33.950000000000003" customHeight="1" x14ac:dyDescent="0.2">
      <c r="B52" s="126" t="s">
        <v>193</v>
      </c>
      <c r="C52" s="104"/>
      <c r="D52" s="124">
        <v>788356.28410504712</v>
      </c>
      <c r="E52" s="124">
        <v>1193286.2354347561</v>
      </c>
    </row>
    <row r="53" spans="1:5" x14ac:dyDescent="0.2">
      <c r="B53" s="79" t="s">
        <v>194</v>
      </c>
      <c r="C53" s="78">
        <v>19</v>
      </c>
      <c r="D53" s="119">
        <v>1883464</v>
      </c>
      <c r="E53" s="119">
        <v>2353219</v>
      </c>
    </row>
    <row r="54" spans="1:5" ht="25.5" x14ac:dyDescent="0.2">
      <c r="B54" s="79" t="s">
        <v>241</v>
      </c>
      <c r="C54" s="78"/>
      <c r="D54" s="119">
        <v>-30787</v>
      </c>
      <c r="E54" s="119">
        <v>103947</v>
      </c>
    </row>
    <row r="55" spans="1:5" ht="13.5" thickBot="1" x14ac:dyDescent="0.25">
      <c r="B55" s="79" t="s">
        <v>195</v>
      </c>
      <c r="C55" s="78">
        <v>19</v>
      </c>
      <c r="D55" s="125">
        <v>2641033.2841050471</v>
      </c>
      <c r="E55" s="125">
        <v>3650452.2354347561</v>
      </c>
    </row>
    <row r="56" spans="1:5" ht="13.5" thickTop="1" x14ac:dyDescent="0.2">
      <c r="B56" s="79"/>
      <c r="C56" s="78"/>
      <c r="D56" s="90"/>
      <c r="E56" s="90"/>
    </row>
    <row r="57" spans="1:5" x14ac:dyDescent="0.2">
      <c r="B57" s="79"/>
      <c r="C57" s="78"/>
      <c r="D57" s="90"/>
      <c r="E57" s="90"/>
    </row>
    <row r="58" spans="1:5" x14ac:dyDescent="0.2">
      <c r="B58" s="79"/>
      <c r="C58" s="78"/>
      <c r="D58" s="90"/>
      <c r="E58" s="90"/>
    </row>
    <row r="59" spans="1:5" x14ac:dyDescent="0.2">
      <c r="B59" s="79"/>
      <c r="C59" s="78"/>
      <c r="D59" s="90"/>
      <c r="E59" s="90"/>
    </row>
    <row r="60" spans="1:5" x14ac:dyDescent="0.2">
      <c r="B60" s="79"/>
      <c r="C60" s="78"/>
      <c r="D60" s="90"/>
      <c r="E60" s="90"/>
    </row>
    <row r="61" spans="1:5" x14ac:dyDescent="0.2">
      <c r="B61" s="79"/>
      <c r="C61" s="78"/>
      <c r="D61" s="90"/>
      <c r="E61" s="90"/>
    </row>
    <row r="62" spans="1:5" x14ac:dyDescent="0.2">
      <c r="B62" s="77"/>
      <c r="C62" s="101"/>
    </row>
    <row r="63" spans="1:5" x14ac:dyDescent="0.2">
      <c r="B63" s="77"/>
      <c r="C63" s="101"/>
      <c r="D63" s="105" t="s">
        <v>67</v>
      </c>
      <c r="E63" s="88"/>
    </row>
    <row r="64" spans="1:5" x14ac:dyDescent="0.2">
      <c r="B64" s="77"/>
      <c r="C64" s="101"/>
      <c r="D64" s="105"/>
      <c r="E64" s="88"/>
    </row>
    <row r="65" spans="2:5" x14ac:dyDescent="0.2">
      <c r="B65" s="77"/>
      <c r="C65" s="101"/>
      <c r="D65" s="89" t="s">
        <v>155</v>
      </c>
      <c r="E65" s="89" t="s">
        <v>155</v>
      </c>
    </row>
    <row r="66" spans="2:5" x14ac:dyDescent="0.2">
      <c r="B66" s="77"/>
      <c r="C66" s="101"/>
      <c r="D66" s="89" t="s">
        <v>252</v>
      </c>
      <c r="E66" s="89" t="s">
        <v>156</v>
      </c>
    </row>
    <row r="67" spans="2:5" x14ac:dyDescent="0.2">
      <c r="B67" s="77"/>
      <c r="C67" s="101"/>
      <c r="D67" s="89" t="s">
        <v>276</v>
      </c>
      <c r="E67" s="89" t="s">
        <v>157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tabSelected="1" zoomScale="87" zoomScaleNormal="87" workbookViewId="0">
      <selection activeCell="O18" sqref="O18"/>
    </sheetView>
  </sheetViews>
  <sheetFormatPr defaultRowHeight="12.75" x14ac:dyDescent="0.2"/>
  <cols>
    <col min="1" max="1" width="43.7109375" customWidth="1"/>
    <col min="2" max="2" width="15.5703125" customWidth="1"/>
    <col min="3" max="3" width="20.85546875" customWidth="1"/>
    <col min="5" max="5" width="16.85546875" customWidth="1"/>
    <col min="6" max="6" width="13.85546875" customWidth="1"/>
    <col min="7" max="7" width="17.140625" customWidth="1"/>
    <col min="8" max="8" width="15.140625" customWidth="1"/>
  </cols>
  <sheetData>
    <row r="1" spans="1:9" x14ac:dyDescent="0.2">
      <c r="A1" s="98" t="s">
        <v>277</v>
      </c>
      <c r="I1" s="98"/>
    </row>
    <row r="2" spans="1:9" x14ac:dyDescent="0.2">
      <c r="A2" s="98" t="s">
        <v>233</v>
      </c>
      <c r="I2" s="98"/>
    </row>
    <row r="3" spans="1:9" x14ac:dyDescent="0.2">
      <c r="A3" s="98" t="s">
        <v>279</v>
      </c>
      <c r="I3" s="98"/>
    </row>
    <row r="4" spans="1:9" x14ac:dyDescent="0.2">
      <c r="A4" t="s">
        <v>140</v>
      </c>
    </row>
    <row r="6" spans="1:9" x14ac:dyDescent="0.2">
      <c r="C6" t="s">
        <v>67</v>
      </c>
    </row>
    <row r="7" spans="1:9" x14ac:dyDescent="0.2">
      <c r="B7" s="111"/>
      <c r="C7" s="110"/>
      <c r="D7" s="110"/>
      <c r="E7" s="110"/>
      <c r="F7" s="110"/>
      <c r="G7" s="110"/>
      <c r="H7" s="111"/>
    </row>
    <row r="8" spans="1:9" ht="76.5" x14ac:dyDescent="0.2">
      <c r="A8" s="139"/>
      <c r="B8" s="111" t="s">
        <v>196</v>
      </c>
      <c r="C8" s="110" t="s">
        <v>197</v>
      </c>
      <c r="D8" s="110" t="s">
        <v>147</v>
      </c>
      <c r="E8" s="111" t="s">
        <v>273</v>
      </c>
      <c r="F8" s="111" t="s">
        <v>198</v>
      </c>
      <c r="G8" s="110" t="s">
        <v>274</v>
      </c>
      <c r="H8" s="110" t="s">
        <v>251</v>
      </c>
    </row>
    <row r="9" spans="1:9" x14ac:dyDescent="0.2">
      <c r="A9" s="140" t="s">
        <v>283</v>
      </c>
      <c r="B9" s="112">
        <v>326474</v>
      </c>
      <c r="C9" s="90">
        <v>-30214</v>
      </c>
      <c r="D9" s="112">
        <v>11269</v>
      </c>
      <c r="E9" s="112">
        <v>8992705</v>
      </c>
      <c r="F9" s="112">
        <v>9300234</v>
      </c>
      <c r="G9" s="90">
        <v>-592</v>
      </c>
      <c r="H9" s="112">
        <v>9299642</v>
      </c>
      <c r="I9" s="98"/>
    </row>
    <row r="10" spans="1:9" x14ac:dyDescent="0.2">
      <c r="A10" s="139"/>
      <c r="B10" s="112"/>
      <c r="C10" s="112"/>
      <c r="D10" s="112"/>
      <c r="E10" s="112" t="s">
        <v>67</v>
      </c>
      <c r="F10" s="112" t="s">
        <v>67</v>
      </c>
      <c r="G10" s="112"/>
      <c r="H10" s="112" t="s">
        <v>67</v>
      </c>
    </row>
    <row r="11" spans="1:9" x14ac:dyDescent="0.2">
      <c r="A11" s="139" t="s">
        <v>199</v>
      </c>
      <c r="B11" s="112"/>
      <c r="C11" s="112"/>
      <c r="D11" s="112"/>
      <c r="E11" s="112">
        <v>1452907</v>
      </c>
      <c r="F11" s="112">
        <v>1452907</v>
      </c>
      <c r="G11" s="90">
        <v>-605</v>
      </c>
      <c r="H11" s="112">
        <v>1452302</v>
      </c>
    </row>
    <row r="12" spans="1:9" x14ac:dyDescent="0.2">
      <c r="A12" s="141" t="s">
        <v>275</v>
      </c>
      <c r="B12" s="112"/>
      <c r="C12" s="112"/>
      <c r="D12" s="112"/>
      <c r="E12" s="112"/>
      <c r="F12" s="142">
        <v>0</v>
      </c>
      <c r="G12" s="112"/>
      <c r="H12" s="112">
        <v>0</v>
      </c>
    </row>
    <row r="13" spans="1:9" x14ac:dyDescent="0.2">
      <c r="A13" s="139" t="s">
        <v>269</v>
      </c>
      <c r="B13" s="112"/>
      <c r="C13" s="112"/>
      <c r="D13" s="112"/>
      <c r="E13" s="90">
        <v>164948</v>
      </c>
      <c r="F13" s="90">
        <v>164948</v>
      </c>
      <c r="G13" s="112"/>
      <c r="H13" s="90">
        <v>164948</v>
      </c>
    </row>
    <row r="14" spans="1:9" x14ac:dyDescent="0.2">
      <c r="A14" s="139" t="s">
        <v>232</v>
      </c>
      <c r="B14" s="112"/>
      <c r="C14" s="90">
        <v>-1188</v>
      </c>
      <c r="D14" s="112">
        <v>0</v>
      </c>
      <c r="E14" s="112"/>
      <c r="F14" s="90">
        <v>-1188</v>
      </c>
      <c r="G14" s="90">
        <v>-177</v>
      </c>
      <c r="H14" s="90">
        <v>-1365</v>
      </c>
    </row>
    <row r="15" spans="1:9" x14ac:dyDescent="0.2">
      <c r="A15" s="79" t="s">
        <v>21</v>
      </c>
      <c r="B15" s="112"/>
      <c r="C15" s="112"/>
      <c r="D15" s="112"/>
      <c r="E15" s="90">
        <v>-2630925</v>
      </c>
      <c r="F15" s="90">
        <v>-2630925</v>
      </c>
      <c r="G15" s="112"/>
      <c r="H15" s="90">
        <v>-2630925</v>
      </c>
      <c r="I15" s="139"/>
    </row>
    <row r="16" spans="1:9" x14ac:dyDescent="0.2">
      <c r="A16" s="139"/>
      <c r="B16" s="112"/>
      <c r="C16" s="112"/>
      <c r="D16" s="112"/>
      <c r="E16" s="112"/>
      <c r="F16" s="112"/>
      <c r="G16" s="112"/>
      <c r="H16" s="112"/>
      <c r="I16" s="140"/>
    </row>
    <row r="17" spans="1:9" ht="13.5" thickBot="1" x14ac:dyDescent="0.25">
      <c r="A17" s="143" t="s">
        <v>284</v>
      </c>
      <c r="B17" s="113">
        <v>326474</v>
      </c>
      <c r="C17" s="114">
        <v>-31402</v>
      </c>
      <c r="D17" s="113">
        <v>11269</v>
      </c>
      <c r="E17" s="113">
        <v>7979635</v>
      </c>
      <c r="F17" s="113">
        <v>8285976</v>
      </c>
      <c r="G17" s="114">
        <v>-1374</v>
      </c>
      <c r="H17" s="113">
        <v>8284602</v>
      </c>
    </row>
    <row r="18" spans="1:9" ht="13.5" thickTop="1" x14ac:dyDescent="0.2">
      <c r="A18" s="139"/>
      <c r="B18" s="112"/>
      <c r="C18" s="112"/>
      <c r="D18" s="112"/>
      <c r="E18" s="112" t="s">
        <v>67</v>
      </c>
      <c r="F18" s="112" t="s">
        <v>67</v>
      </c>
      <c r="G18" s="112"/>
      <c r="H18" s="112" t="s">
        <v>67</v>
      </c>
    </row>
    <row r="19" spans="1:9" x14ac:dyDescent="0.2">
      <c r="A19" s="139" t="s">
        <v>199</v>
      </c>
      <c r="B19" s="112"/>
      <c r="C19" s="112"/>
      <c r="D19" s="112"/>
      <c r="E19" s="112">
        <v>281565</v>
      </c>
      <c r="F19" s="90">
        <v>281565</v>
      </c>
      <c r="G19" s="90">
        <v>83</v>
      </c>
      <c r="H19" s="112">
        <v>281648</v>
      </c>
    </row>
    <row r="20" spans="1:9" x14ac:dyDescent="0.2">
      <c r="A20" s="141" t="s">
        <v>275</v>
      </c>
      <c r="B20" s="112"/>
      <c r="C20" s="112"/>
      <c r="D20" s="112"/>
      <c r="E20" s="112"/>
      <c r="F20" s="142">
        <v>0</v>
      </c>
      <c r="G20" s="112"/>
      <c r="H20" s="112">
        <v>0</v>
      </c>
    </row>
    <row r="21" spans="1:9" x14ac:dyDescent="0.2">
      <c r="A21" s="139" t="s">
        <v>269</v>
      </c>
      <c r="B21" s="112"/>
      <c r="C21" s="112"/>
      <c r="D21" s="144"/>
      <c r="E21" s="90">
        <v>0</v>
      </c>
      <c r="F21" s="90">
        <v>0</v>
      </c>
      <c r="G21" s="112"/>
      <c r="H21" s="90">
        <v>0</v>
      </c>
    </row>
    <row r="22" spans="1:9" x14ac:dyDescent="0.2">
      <c r="A22" s="139" t="s">
        <v>232</v>
      </c>
      <c r="B22" s="112"/>
      <c r="C22" s="90">
        <v>2595</v>
      </c>
      <c r="D22" s="112">
        <v>0</v>
      </c>
      <c r="E22" s="112"/>
      <c r="F22" s="90">
        <v>2595</v>
      </c>
      <c r="G22" s="90">
        <v>126</v>
      </c>
      <c r="H22" s="90">
        <v>2721</v>
      </c>
      <c r="I22" s="139"/>
    </row>
    <row r="23" spans="1:9" x14ac:dyDescent="0.2">
      <c r="A23" s="79" t="s">
        <v>21</v>
      </c>
      <c r="B23" s="112"/>
      <c r="C23" s="112"/>
      <c r="D23" s="112"/>
      <c r="E23" s="90">
        <v>0</v>
      </c>
      <c r="F23" s="90">
        <v>0</v>
      </c>
      <c r="G23" s="112"/>
      <c r="H23" s="90">
        <v>0</v>
      </c>
      <c r="I23" s="140"/>
    </row>
    <row r="24" spans="1:9" x14ac:dyDescent="0.2">
      <c r="A24" s="140"/>
      <c r="B24" s="144"/>
      <c r="C24" s="144"/>
      <c r="D24" s="144"/>
      <c r="E24" s="144"/>
      <c r="F24" s="144"/>
      <c r="G24" s="144"/>
      <c r="H24" s="144"/>
    </row>
    <row r="25" spans="1:9" ht="13.5" thickBot="1" x14ac:dyDescent="0.25">
      <c r="A25" s="143" t="s">
        <v>285</v>
      </c>
      <c r="B25" s="114">
        <v>326474</v>
      </c>
      <c r="C25" s="114">
        <v>-28807</v>
      </c>
      <c r="D25" s="114">
        <v>11269</v>
      </c>
      <c r="E25" s="114">
        <v>8261200</v>
      </c>
      <c r="F25" s="114">
        <v>8570136</v>
      </c>
      <c r="G25" s="114">
        <v>-1165</v>
      </c>
      <c r="H25" s="114">
        <v>8568971</v>
      </c>
    </row>
    <row r="26" spans="1:9" ht="13.5" thickTop="1" x14ac:dyDescent="0.2">
      <c r="G26" t="s">
        <v>67</v>
      </c>
    </row>
    <row r="27" spans="1:9" x14ac:dyDescent="0.2">
      <c r="E27" t="s">
        <v>67</v>
      </c>
      <c r="F27" t="s">
        <v>67</v>
      </c>
    </row>
    <row r="28" spans="1:9" x14ac:dyDescent="0.2">
      <c r="F28" t="s">
        <v>67</v>
      </c>
    </row>
    <row r="31" spans="1:9" x14ac:dyDescent="0.2">
      <c r="B31" t="s">
        <v>155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ТМЗ</vt:lpstr>
      <vt:lpstr>Капитал</vt:lpstr>
      <vt:lpstr>ЛИСТ 1</vt:lpstr>
      <vt:lpstr>ЛИСТ 2</vt:lpstr>
      <vt:lpstr>ЛИСТ 3</vt:lpstr>
      <vt:lpstr>ЛИСТ 4</vt:lpstr>
      <vt:lpstr>Капитал!Область_печати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Altynbekova Gulnara</cp:lastModifiedBy>
  <cp:lastPrinted>2019-07-25T09:33:46Z</cp:lastPrinted>
  <dcterms:created xsi:type="dcterms:W3CDTF">2006-05-15T08:54:37Z</dcterms:created>
  <dcterms:modified xsi:type="dcterms:W3CDTF">2023-05-25T13:05:08Z</dcterms:modified>
</cp:coreProperties>
</file>