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lmaty\ACCOUNTING DEPARTMENT\Financial Reporting Subdivision\Отдел отчетности\5. Bank and KASE\2020Y\2Q 2020\AA\"/>
    </mc:Choice>
  </mc:AlternateContent>
  <xr:revisionPtr revIDLastSave="0" documentId="8_{97E60929-A731-4FC7-98BA-564FF9ACA9A0}" xr6:coauthVersionLast="45" xr6:coauthVersionMax="45" xr10:uidLastSave="{00000000-0000-0000-0000-000000000000}"/>
  <bookViews>
    <workbookView xWindow="-108" yWindow="-108" windowWidth="23256" windowHeight="12720" xr2:uid="{AE2784C8-1D61-4BD8-AE6C-565F730F95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3" i="1" l="1"/>
  <c r="I197" i="1"/>
  <c r="G197" i="1"/>
  <c r="I188" i="1"/>
  <c r="G188" i="1"/>
  <c r="I160" i="1"/>
  <c r="I172" i="1" s="1"/>
  <c r="I175" i="1" s="1"/>
  <c r="G160" i="1"/>
  <c r="G172" i="1" s="1"/>
  <c r="G175" i="1" s="1"/>
  <c r="Q134" i="1"/>
  <c r="M134" i="1"/>
  <c r="K134" i="1"/>
  <c r="I134" i="1"/>
  <c r="G134" i="1"/>
  <c r="Q127" i="1"/>
  <c r="M127" i="1"/>
  <c r="K127" i="1"/>
  <c r="I127" i="1"/>
  <c r="G127" i="1"/>
  <c r="O131" i="1"/>
  <c r="O132" i="1" s="1"/>
  <c r="O129" i="1"/>
  <c r="S129" i="1" s="1"/>
  <c r="O122" i="1"/>
  <c r="O123" i="1" s="1"/>
  <c r="O120" i="1"/>
  <c r="O134" i="1" l="1"/>
  <c r="O127" i="1"/>
  <c r="G199" i="1"/>
  <c r="I199" i="1"/>
  <c r="S120" i="1"/>
  <c r="S122" i="1"/>
  <c r="S123" i="1" s="1"/>
  <c r="S131" i="1"/>
  <c r="S132" i="1" s="1"/>
  <c r="S134" i="1" s="1"/>
  <c r="I110" i="1"/>
  <c r="G110" i="1"/>
  <c r="I97" i="1"/>
  <c r="G97" i="1"/>
  <c r="I81" i="1"/>
  <c r="I84" i="1" s="1"/>
  <c r="G81" i="1"/>
  <c r="G84" i="1" s="1"/>
  <c r="I66" i="1"/>
  <c r="G66" i="1"/>
  <c r="I55" i="1"/>
  <c r="G55" i="1"/>
  <c r="I10" i="1"/>
  <c r="I18" i="1" s="1"/>
  <c r="I23" i="1" s="1"/>
  <c r="I26" i="1" s="1"/>
  <c r="I29" i="1" s="1"/>
  <c r="G10" i="1"/>
  <c r="G18" i="1" s="1"/>
  <c r="G23" i="1" s="1"/>
  <c r="G26" i="1" s="1"/>
  <c r="G29" i="1" s="1"/>
  <c r="S127" i="1" l="1"/>
  <c r="I111" i="1"/>
  <c r="I112" i="1" s="1"/>
  <c r="G70" i="1"/>
  <c r="G111" i="1"/>
  <c r="G112" i="1" s="1"/>
  <c r="I70" i="1"/>
</calcChain>
</file>

<file path=xl/sharedStrings.xml><?xml version="1.0" encoding="utf-8"?>
<sst xmlns="http://schemas.openxmlformats.org/spreadsheetml/2006/main" count="178" uniqueCount="149">
  <si>
    <t>Общие и административные расходы</t>
  </si>
  <si>
    <t>Расходы по реализации</t>
  </si>
  <si>
    <t>Прочие расходы</t>
  </si>
  <si>
    <t>Прочие доходы</t>
  </si>
  <si>
    <t>Начисление убытка от обесценения финансовых активов, нетто</t>
  </si>
  <si>
    <t>Восстановление убытка от обесценения нефинансовых активов, нетто</t>
  </si>
  <si>
    <t>Операционная прибыль</t>
  </si>
  <si>
    <t>За 6 месяцев,
закончившихся 30 июня</t>
  </si>
  <si>
    <t>(в тысячах тенге)</t>
  </si>
  <si>
    <t>Прим.</t>
  </si>
  <si>
    <t>2020 года</t>
  </si>
  <si>
    <t>2019 года</t>
  </si>
  <si>
    <t>Выручка по договорам с покупателями</t>
  </si>
  <si>
    <t>Себестоимость реализованной продукции</t>
  </si>
  <si>
    <t>Валовая прибыль</t>
  </si>
  <si>
    <t>Финансовые доходы</t>
  </si>
  <si>
    <t>Финансовые расходы</t>
  </si>
  <si>
    <t>(Отрицательная)/положительная курсовая разница, нетто</t>
  </si>
  <si>
    <t>Прибыль до налогообложения</t>
  </si>
  <si>
    <t>Расходы по подоходному налогу</t>
  </si>
  <si>
    <t>-</t>
  </si>
  <si>
    <t>Прибыль за период после налогообложения</t>
  </si>
  <si>
    <t>Прочий совокупный доход</t>
  </si>
  <si>
    <t>Итого совокупный доход за период</t>
  </si>
  <si>
    <t>Приходящийся на:</t>
  </si>
  <si>
    <t>Акционеров материнской компании</t>
  </si>
  <si>
    <t>Неконтролирующие доли участия</t>
  </si>
  <si>
    <t>Прибыль на акцию</t>
  </si>
  <si>
    <t>Базовая и разводнённая, в отношении прибыли за период, приходящейся на держателей на простых акций материнской организации, в тенге</t>
  </si>
  <si>
    <t>30 июня 
2020 года</t>
  </si>
  <si>
    <t>31 декабря
2019 года</t>
  </si>
  <si>
    <t>Активы</t>
  </si>
  <si>
    <t>Долгосрочные активы</t>
  </si>
  <si>
    <t>Основные средства</t>
  </si>
  <si>
    <t>Активы в форме права пользования</t>
  </si>
  <si>
    <t>Активы по разведке и оценке</t>
  </si>
  <si>
    <t>Инвестиционная недвижимость</t>
  </si>
  <si>
    <t>Нематериальные активы</t>
  </si>
  <si>
    <t>Авансы, выданные за долгосрочные активы</t>
  </si>
  <si>
    <t>Гудвил</t>
  </si>
  <si>
    <t>Активы по отложенному налогу</t>
  </si>
  <si>
    <t>Долгосрочные депозиты</t>
  </si>
  <si>
    <t>Прочие нефинансовые активы</t>
  </si>
  <si>
    <t>Краткосрочные активы</t>
  </si>
  <si>
    <t>Товарно-материальные запасы</t>
  </si>
  <si>
    <t>Торговая и прочая дебиторская задолженность</t>
  </si>
  <si>
    <t>Авансы выданные</t>
  </si>
  <si>
    <t>Займы выданные</t>
  </si>
  <si>
    <t xml:space="preserve"> </t>
  </si>
  <si>
    <t>Предоплата по корпоративному подоходному налогу</t>
  </si>
  <si>
    <t>Активы по налогам, помимо подоходного налога</t>
  </si>
  <si>
    <t>Денежные средства и их эквиваленты</t>
  </si>
  <si>
    <t>Активы, предназначенные для продажи</t>
  </si>
  <si>
    <t>Итого активы</t>
  </si>
  <si>
    <t>Капитал и обязательства</t>
  </si>
  <si>
    <t>Капитал</t>
  </si>
  <si>
    <t>Акционерный капитал</t>
  </si>
  <si>
    <t>Дополнительный оплаченный капитал</t>
  </si>
  <si>
    <t>Выкупленные привилегированные акции</t>
  </si>
  <si>
    <t>Нераспределенная прибыль</t>
  </si>
  <si>
    <t>Капитал, приходящийся на акционеров материнской компании</t>
  </si>
  <si>
    <t>Итого капитал</t>
  </si>
  <si>
    <t>Долгосрочные обязательства</t>
  </si>
  <si>
    <t>Банковские займы, долгосрочные</t>
  </si>
  <si>
    <t>Займы, полученные от связанных сторон</t>
  </si>
  <si>
    <t>Обязательства по аренде, долгосрочные</t>
  </si>
  <si>
    <t>Долговой компонент по привилегированным акциям</t>
  </si>
  <si>
    <t>Финансовые обязательства по контрактам на недропользование</t>
  </si>
  <si>
    <t>Прочие нефинансовые обязательства</t>
  </si>
  <si>
    <t>Резервы по контрактам на недропользование</t>
  </si>
  <si>
    <t>Обязательства по договорам с покупателями, долгосрочные</t>
  </si>
  <si>
    <t>Обязательства по вознаграждениям работникам 
с установленными выплатами</t>
  </si>
  <si>
    <t>Обязательства по отложенному налогу</t>
  </si>
  <si>
    <t>Итого долгосрочные обязательства</t>
  </si>
  <si>
    <t>Краткосрочные обязательства</t>
  </si>
  <si>
    <t>Банковские займы, краткосрочные</t>
  </si>
  <si>
    <t>Обязательства по аренде, краткосрочные</t>
  </si>
  <si>
    <t>Обязательства по финансовой аренде, краткосрочные</t>
  </si>
  <si>
    <t>Торговая и прочая кредиторская задолженность</t>
  </si>
  <si>
    <t>Обязательство по подоходному налогу</t>
  </si>
  <si>
    <t>Обязательства по налогам, помимо подоходного налога</t>
  </si>
  <si>
    <t>Прочие финансовые обязательства</t>
  </si>
  <si>
    <t xml:space="preserve">Обязательства по договорам с покупателями, краткосрочные </t>
  </si>
  <si>
    <t>Итого краткосрочные обязательства</t>
  </si>
  <si>
    <t>Итого обязательства</t>
  </si>
  <si>
    <t>Итого капитал и обязательства</t>
  </si>
  <si>
    <t>Приходится на акционеров материнской компании</t>
  </si>
  <si>
    <t>Дополни-
тельный оплачен-
ный капитал</t>
  </si>
  <si>
    <t>Выкуп-
ленные 
акции</t>
  </si>
  <si>
    <t>Нераспре-
деленная 
прибыль</t>
  </si>
  <si>
    <t>Итого</t>
  </si>
  <si>
    <t>Неконт-
рольные 
доли 
участия</t>
  </si>
  <si>
    <t>На 1 января 2019 года</t>
  </si>
  <si>
    <t>Прибыль за период</t>
  </si>
  <si>
    <t>Изменение условий займов от связанных 
   сторон</t>
  </si>
  <si>
    <t xml:space="preserve">Увеличение уставного капитала </t>
  </si>
  <si>
    <t>На 30 июня 2019 года</t>
  </si>
  <si>
    <t>На 1 января 2020 года</t>
  </si>
  <si>
    <t>На 30 июня 2020 года</t>
  </si>
  <si>
    <t>За период, закончившийся 30 июня</t>
  </si>
  <si>
    <t>Денежные потоки от операционной деятельности</t>
  </si>
  <si>
    <t>Корректировки на:</t>
  </si>
  <si>
    <t>Износ и амортизацию</t>
  </si>
  <si>
    <t>Изменение в учётных оценках по резервам по контрактам на 
    недропользование</t>
  </si>
  <si>
    <t>Начисление/(восстановление) резерва по неликвидным товарно-
    материальным запасам</t>
  </si>
  <si>
    <t>Начисление резерва по неиспользованным отпускам</t>
  </si>
  <si>
    <t>Начисление резерва по бонусам</t>
  </si>
  <si>
    <t>Убыток/(доход) от выбытия основных средств</t>
  </si>
  <si>
    <t>Расходы по выполнению социальных обязательств</t>
  </si>
  <si>
    <t>Доход от списания торговой кредиторской задолженности</t>
  </si>
  <si>
    <t>Отрицательная/(положительная) курсовая разница, нетто</t>
  </si>
  <si>
    <t>Денежные потоки от операционной деятельности до изменений в 
    оборотном капитале</t>
  </si>
  <si>
    <t>Изменение в оборотном капитале</t>
  </si>
  <si>
    <t>Изменение в активах по налогам, помимо подоходного налога</t>
  </si>
  <si>
    <t>Изменение в товарно-материальных запасах</t>
  </si>
  <si>
    <t>Изменение в торговой и прочей дебиторской задолженности</t>
  </si>
  <si>
    <t>Изменение в авансах выданных</t>
  </si>
  <si>
    <t>Изменение в прочих краткосрочных и долгосрочных активах</t>
  </si>
  <si>
    <t>Изменение в торговой и прочей кредиторской задолженности</t>
  </si>
  <si>
    <t>Изменение в обязательствах по налогам, помимо подоходного налога</t>
  </si>
  <si>
    <t>Изменения в обязательствах по договорам с покупателями</t>
  </si>
  <si>
    <t>Изменение в прочих краткосрочных и долгосрочных обязательствах</t>
  </si>
  <si>
    <t>Поступление денежных средств от операционной деятельности</t>
  </si>
  <si>
    <t>Подоходный налог уплаченный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</si>
  <si>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</si>
  <si>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</si>
  <si>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 и активов в форме права 
    пользования</t>
  </si>
  <si>
    <t>Приобретение активов по разведке и оценке</t>
  </si>
  <si>
    <t>Приобретение нематериальных активов</t>
  </si>
  <si>
    <t>Переводы в/ из долгосрочных депозитов</t>
  </si>
  <si>
    <t>Вознаграждения полученные по депозитам</t>
  </si>
  <si>
    <t>Погашение обязательств по контрактам</t>
  </si>
  <si>
    <t>Чистые денежные потоки, использованные в инвестиционной 
    деятельности</t>
  </si>
  <si>
    <t>Денежные потоки от финансовой деятельности</t>
  </si>
  <si>
    <t>Получение банковских займов</t>
  </si>
  <si>
    <t>Погашение банковских займов</t>
  </si>
  <si>
    <t>Выплата процентов по банковским займам</t>
  </si>
  <si>
    <t>Выплата процентов по займам от связанных сторон</t>
  </si>
  <si>
    <t>Платежи по договорам аренды</t>
  </si>
  <si>
    <t>Чистые денежные потоки от финансовой деятельности</t>
  </si>
  <si>
    <t>Чистое изменение денежных средств и их эквивалентов</t>
  </si>
  <si>
    <t>Эффект от курсовой разницы на денежные средства и их эквиваленты</t>
  </si>
  <si>
    <t>Изменение в резерве под ожидаемые кредитные убытки</t>
  </si>
  <si>
    <t>Денежные средства и их эквиваленты на начало периода</t>
  </si>
  <si>
    <t>Денежные средства и их эквиваленты на конец периода</t>
  </si>
  <si>
    <t>Промежуточный сокращённый консолидированный отчёт о совокупном доходе</t>
  </si>
  <si>
    <t>Промежуточный сокращённый консолидированный отчёт о финансовом положении</t>
  </si>
  <si>
    <t>Промежуточный сокращённый консолидированный отчёт об изменениях в капитале</t>
  </si>
  <si>
    <t>Промежуточный сокращённый консолидированный отчёт о движении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</si>
</sst>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_);_(* \(#,##0.0\);_(* &quot;-&quot;_);_(@_)"/>
    <numFmt numFmtId="166" formatCode="_-* #,##0\ _₽_-;\-* #,##0\ _₽_-;_-* &quot;-&quot;??\ _₽_-;_-@_-"/>
    <numFmt numFmtId="167" formatCode="[$-419]mmm\ yy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indexed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167" fontId="1" fillId="0" borderId="0"/>
  </cellStyleXfs>
  <cellXfs count="137">
    <xf numFmtId="0" fontId="0" fillId="0" borderId="0" xfId="0"/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5" fillId="2" borderId="0" xfId="0" applyFont="1" applyFill="1"/>
    <xf numFmtId="0" fontId="7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5" fillId="2" borderId="0" xfId="0" applyNumberFormat="1" applyFont="1" applyFill="1"/>
    <xf numFmtId="164" fontId="5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3" fontId="5" fillId="2" borderId="0" xfId="0" applyNumberFormat="1" applyFont="1" applyFill="1"/>
    <xf numFmtId="164" fontId="8" fillId="2" borderId="0" xfId="0" applyNumberFormat="1" applyFont="1" applyFill="1"/>
    <xf numFmtId="3" fontId="4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/>
    <xf numFmtId="164" fontId="6" fillId="2" borderId="3" xfId="0" applyNumberFormat="1" applyFont="1" applyFill="1" applyBorder="1"/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5" fontId="5" fillId="2" borderId="0" xfId="0" applyNumberFormat="1" applyFont="1" applyFill="1" applyAlignment="1">
      <alignment horizontal="center"/>
    </xf>
    <xf numFmtId="165" fontId="4" fillId="2" borderId="1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3" fontId="4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/>
    <xf numFmtId="3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5" fontId="8" fillId="2" borderId="0" xfId="0" applyNumberFormat="1" applyFont="1" applyFill="1"/>
    <xf numFmtId="0" fontId="9" fillId="2" borderId="0" xfId="0" applyFont="1" applyFill="1" applyAlignment="1">
      <alignment horizontal="left" wrapText="1"/>
    </xf>
    <xf numFmtId="3" fontId="6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164" fontId="9" fillId="2" borderId="0" xfId="0" applyNumberFormat="1" applyFont="1" applyFill="1"/>
    <xf numFmtId="41" fontId="8" fillId="2" borderId="0" xfId="1" applyNumberFormat="1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/>
    <xf numFmtId="164" fontId="5" fillId="2" borderId="4" xfId="0" applyNumberFormat="1" applyFont="1" applyFill="1" applyBorder="1"/>
    <xf numFmtId="164" fontId="5" fillId="2" borderId="4" xfId="0" applyNumberFormat="1" applyFont="1" applyFill="1" applyBorder="1" applyAlignment="1">
      <alignment vertical="center"/>
    </xf>
    <xf numFmtId="0" fontId="4" fillId="2" borderId="0" xfId="0" applyFont="1" applyFill="1"/>
    <xf numFmtId="0" fontId="5" fillId="2" borderId="1" xfId="0" applyFont="1" applyFill="1" applyBorder="1" applyAlignment="1">
      <alignment wrapText="1"/>
    </xf>
    <xf numFmtId="164" fontId="6" fillId="2" borderId="0" xfId="0" applyNumberFormat="1" applyFont="1" applyFill="1"/>
    <xf numFmtId="165" fontId="6" fillId="2" borderId="0" xfId="0" applyNumberFormat="1" applyFont="1" applyFill="1" applyAlignment="1">
      <alignment vertical="center"/>
    </xf>
    <xf numFmtId="165" fontId="8" fillId="2" borderId="0" xfId="1" applyNumberFormat="1" applyFont="1" applyFill="1"/>
    <xf numFmtId="164" fontId="12" fillId="2" borderId="0" xfId="0" applyNumberFormat="1" applyFont="1" applyFill="1" applyAlignment="1">
      <alignment vertical="center"/>
    </xf>
    <xf numFmtId="0" fontId="9" fillId="2" borderId="3" xfId="0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164" fontId="6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3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3" fontId="5" fillId="2" borderId="1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3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/>
    <xf numFmtId="0" fontId="2" fillId="2" borderId="0" xfId="0" applyFont="1" applyFill="1"/>
    <xf numFmtId="0" fontId="17" fillId="0" borderId="0" xfId="0" applyFont="1"/>
    <xf numFmtId="43" fontId="15" fillId="2" borderId="0" xfId="4" applyNumberFormat="1" applyFont="1" applyFill="1" applyAlignment="1">
      <alignment horizontal="left"/>
    </xf>
    <xf numFmtId="0" fontId="2" fillId="2" borderId="0" xfId="0" applyFont="1" applyFill="1"/>
    <xf numFmtId="14" fontId="15" fillId="2" borderId="0" xfId="4" applyNumberFormat="1" applyFont="1" applyFill="1" applyAlignment="1">
      <alignment horizontal="left"/>
    </xf>
    <xf numFmtId="167" fontId="16" fillId="2" borderId="0" xfId="4" applyFont="1" applyFill="1" applyAlignment="1">
      <alignment horizontal="left"/>
    </xf>
    <xf numFmtId="0" fontId="2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</cellXfs>
  <cellStyles count="5">
    <cellStyle name="Comma" xfId="1" builtinId="3"/>
    <cellStyle name="Comma 2" xfId="3" xr:uid="{34F22BFB-BE17-4490-8364-29F270A5A54A}"/>
    <cellStyle name="Normal" xfId="0" builtinId="0"/>
    <cellStyle name="Normal 13" xfId="4" xr:uid="{9B2F7F23-D06A-4AC6-A61D-A046A8D2159E}"/>
    <cellStyle name="Обычный 5 23" xfId="2" xr:uid="{0E826B32-027B-4E22-B986-00CC043CD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65D0F-E26C-40AB-8712-93F837889AB9}">
  <dimension ref="A1:S203"/>
  <sheetViews>
    <sheetView tabSelected="1" zoomScale="80" zoomScaleNormal="80" workbookViewId="0">
      <selection activeCell="F8" sqref="F8"/>
    </sheetView>
  </sheetViews>
  <sheetFormatPr defaultRowHeight="13.2" x14ac:dyDescent="0.25"/>
  <cols>
    <col min="1" max="1" width="10.77734375" style="125" bestFit="1" customWidth="1"/>
    <col min="2" max="2" width="8.88671875" style="125"/>
    <col min="3" max="3" width="57.21875" style="125" bestFit="1" customWidth="1"/>
    <col min="4" max="4" width="8.88671875" style="125"/>
    <col min="5" max="5" width="6.33203125" style="125" bestFit="1" customWidth="1"/>
    <col min="6" max="6" width="8.88671875" style="125"/>
    <col min="7" max="7" width="12.6640625" style="125" bestFit="1" customWidth="1"/>
    <col min="8" max="8" width="8.88671875" style="125"/>
    <col min="9" max="9" width="12.21875" style="125" bestFit="1" customWidth="1"/>
    <col min="10" max="10" width="8.88671875" style="125"/>
    <col min="11" max="11" width="13.44140625" style="125" bestFit="1" customWidth="1"/>
    <col min="12" max="12" width="8.88671875" style="125"/>
    <col min="13" max="13" width="12.6640625" style="125" bestFit="1" customWidth="1"/>
    <col min="14" max="14" width="8.88671875" style="125"/>
    <col min="15" max="15" width="12.6640625" style="125" bestFit="1" customWidth="1"/>
    <col min="16" max="16" width="8.88671875" style="125"/>
    <col min="17" max="17" width="11.21875" style="125" bestFit="1" customWidth="1"/>
    <col min="18" max="18" width="8.88671875" style="125"/>
    <col min="19" max="19" width="14.44140625" style="125" bestFit="1" customWidth="1"/>
    <col min="20" max="16384" width="8.88671875" style="125"/>
  </cols>
  <sheetData>
    <row r="1" spans="1:9" s="131" customFormat="1" x14ac:dyDescent="0.25">
      <c r="A1" s="127"/>
    </row>
    <row r="2" spans="1:9" s="131" customFormat="1" ht="15.6" x14ac:dyDescent="0.3">
      <c r="A2" s="127"/>
      <c r="C2" s="126" t="s">
        <v>145</v>
      </c>
    </row>
    <row r="3" spans="1:9" x14ac:dyDescent="0.25">
      <c r="A3" s="129"/>
      <c r="C3" s="131"/>
      <c r="D3" s="131"/>
    </row>
    <row r="4" spans="1:9" x14ac:dyDescent="0.25">
      <c r="A4" s="130"/>
      <c r="C4" s="9"/>
      <c r="D4" s="9"/>
      <c r="E4" s="9"/>
      <c r="F4" s="9"/>
      <c r="G4" s="132" t="s">
        <v>7</v>
      </c>
      <c r="H4" s="132"/>
      <c r="I4" s="132"/>
    </row>
    <row r="5" spans="1:9" x14ac:dyDescent="0.25">
      <c r="C5" s="9"/>
      <c r="D5" s="9"/>
      <c r="E5" s="9"/>
      <c r="F5" s="9"/>
      <c r="G5" s="133"/>
      <c r="H5" s="133"/>
      <c r="I5" s="133"/>
    </row>
    <row r="6" spans="1:9" x14ac:dyDescent="0.25">
      <c r="B6" s="128"/>
      <c r="C6" s="10" t="s">
        <v>8</v>
      </c>
      <c r="D6" s="10"/>
      <c r="E6" s="11" t="s">
        <v>9</v>
      </c>
      <c r="F6" s="11"/>
      <c r="G6" s="12" t="s">
        <v>10</v>
      </c>
      <c r="H6" s="13"/>
      <c r="I6" s="14" t="s">
        <v>11</v>
      </c>
    </row>
    <row r="7" spans="1:9" x14ac:dyDescent="0.25">
      <c r="C7" s="1"/>
      <c r="D7" s="1"/>
      <c r="E7" s="15"/>
      <c r="F7" s="15"/>
      <c r="G7" s="16"/>
      <c r="H7" s="16"/>
      <c r="I7" s="16"/>
    </row>
    <row r="8" spans="1:9" x14ac:dyDescent="0.25">
      <c r="C8" s="1" t="s">
        <v>12</v>
      </c>
      <c r="D8" s="1"/>
      <c r="E8" s="2">
        <v>6</v>
      </c>
      <c r="F8" s="2"/>
      <c r="G8" s="3">
        <v>106871093</v>
      </c>
      <c r="H8" s="8"/>
      <c r="I8" s="3">
        <v>38391952</v>
      </c>
    </row>
    <row r="9" spans="1:9" x14ac:dyDescent="0.25">
      <c r="C9" s="4" t="s">
        <v>13</v>
      </c>
      <c r="D9" s="4"/>
      <c r="E9" s="5">
        <v>7</v>
      </c>
      <c r="F9" s="5"/>
      <c r="G9" s="6">
        <v>-52912775</v>
      </c>
      <c r="H9" s="17"/>
      <c r="I9" s="6">
        <v>-21792734</v>
      </c>
    </row>
    <row r="10" spans="1:9" x14ac:dyDescent="0.25">
      <c r="C10" s="7" t="s">
        <v>14</v>
      </c>
      <c r="D10" s="7"/>
      <c r="E10" s="2"/>
      <c r="F10" s="2"/>
      <c r="G10" s="8">
        <f>SUM(G8:G9)</f>
        <v>53958318</v>
      </c>
      <c r="H10" s="8"/>
      <c r="I10" s="8">
        <f>SUM(I8:I9)</f>
        <v>16599218</v>
      </c>
    </row>
    <row r="11" spans="1:9" x14ac:dyDescent="0.25">
      <c r="C11" s="7"/>
      <c r="D11" s="7"/>
      <c r="E11" s="2"/>
      <c r="F11" s="2"/>
      <c r="G11" s="18"/>
      <c r="H11" s="8"/>
      <c r="I11" s="9"/>
    </row>
    <row r="12" spans="1:9" x14ac:dyDescent="0.25">
      <c r="C12" s="1" t="s">
        <v>0</v>
      </c>
      <c r="D12" s="1"/>
      <c r="E12" s="2">
        <v>8</v>
      </c>
      <c r="F12" s="2"/>
      <c r="G12" s="3">
        <v>-8416456</v>
      </c>
      <c r="H12" s="8"/>
      <c r="I12" s="3">
        <v>-1921561</v>
      </c>
    </row>
    <row r="13" spans="1:9" x14ac:dyDescent="0.25">
      <c r="C13" s="1" t="s">
        <v>1</v>
      </c>
      <c r="D13" s="1"/>
      <c r="E13" s="2">
        <v>9</v>
      </c>
      <c r="F13" s="2"/>
      <c r="G13" s="3">
        <v>-863758</v>
      </c>
      <c r="H13" s="8"/>
      <c r="I13" s="3">
        <v>0</v>
      </c>
    </row>
    <row r="14" spans="1:9" x14ac:dyDescent="0.25">
      <c r="C14" s="1" t="s">
        <v>2</v>
      </c>
      <c r="D14" s="1"/>
      <c r="E14" s="2">
        <v>10</v>
      </c>
      <c r="F14" s="2"/>
      <c r="G14" s="3">
        <v>9235</v>
      </c>
      <c r="H14" s="8"/>
      <c r="I14" s="3">
        <v>-495716</v>
      </c>
    </row>
    <row r="15" spans="1:9" x14ac:dyDescent="0.25">
      <c r="C15" s="1" t="s">
        <v>3</v>
      </c>
      <c r="D15" s="1"/>
      <c r="E15" s="2">
        <v>10</v>
      </c>
      <c r="F15" s="2"/>
      <c r="G15" s="3">
        <v>-1405131</v>
      </c>
      <c r="H15" s="8"/>
      <c r="I15" s="3">
        <v>911074</v>
      </c>
    </row>
    <row r="16" spans="1:9" x14ac:dyDescent="0.25">
      <c r="C16" s="1" t="s">
        <v>4</v>
      </c>
      <c r="D16" s="2"/>
      <c r="E16" s="2">
        <v>11</v>
      </c>
      <c r="F16" s="2"/>
      <c r="G16" s="3">
        <v>-197509</v>
      </c>
      <c r="H16" s="8"/>
      <c r="I16" s="3">
        <v>0</v>
      </c>
    </row>
    <row r="17" spans="3:9" x14ac:dyDescent="0.25">
      <c r="C17" s="4" t="s">
        <v>5</v>
      </c>
      <c r="D17" s="5"/>
      <c r="E17" s="5">
        <v>12</v>
      </c>
      <c r="F17" s="5"/>
      <c r="G17" s="6">
        <v>42201</v>
      </c>
      <c r="H17" s="17"/>
      <c r="I17" s="6">
        <v>0</v>
      </c>
    </row>
    <row r="18" spans="3:9" x14ac:dyDescent="0.25">
      <c r="C18" s="7" t="s">
        <v>6</v>
      </c>
      <c r="D18" s="7"/>
      <c r="E18" s="2"/>
      <c r="F18" s="2"/>
      <c r="G18" s="8">
        <f>SUM(G10:G17)</f>
        <v>43126900</v>
      </c>
      <c r="H18" s="8"/>
      <c r="I18" s="8">
        <f>SUM(I10:I17)</f>
        <v>15093015</v>
      </c>
    </row>
    <row r="19" spans="3:9" x14ac:dyDescent="0.25">
      <c r="C19" s="1"/>
      <c r="D19" s="1"/>
      <c r="E19" s="2"/>
      <c r="F19" s="2"/>
      <c r="G19" s="18"/>
      <c r="H19" s="8"/>
      <c r="I19" s="9"/>
    </row>
    <row r="20" spans="3:9" x14ac:dyDescent="0.25">
      <c r="C20" s="1" t="s">
        <v>15</v>
      </c>
      <c r="D20" s="1"/>
      <c r="E20" s="2">
        <v>13</v>
      </c>
      <c r="F20" s="2"/>
      <c r="G20" s="3">
        <v>437291</v>
      </c>
      <c r="H20" s="8"/>
      <c r="I20" s="3">
        <v>8940</v>
      </c>
    </row>
    <row r="21" spans="3:9" x14ac:dyDescent="0.25">
      <c r="C21" s="1" t="s">
        <v>16</v>
      </c>
      <c r="D21" s="1"/>
      <c r="E21" s="2">
        <v>13</v>
      </c>
      <c r="F21" s="2"/>
      <c r="G21" s="3">
        <v>-5981504</v>
      </c>
      <c r="H21" s="8"/>
      <c r="I21" s="3">
        <v>-1348943</v>
      </c>
    </row>
    <row r="22" spans="3:9" x14ac:dyDescent="0.25">
      <c r="C22" s="4" t="s">
        <v>17</v>
      </c>
      <c r="D22" s="5"/>
      <c r="E22" s="5"/>
      <c r="F22" s="5"/>
      <c r="G22" s="6">
        <v>-13649339</v>
      </c>
      <c r="H22" s="17"/>
      <c r="I22" s="6">
        <v>522651</v>
      </c>
    </row>
    <row r="23" spans="3:9" x14ac:dyDescent="0.25">
      <c r="C23" s="7" t="s">
        <v>18</v>
      </c>
      <c r="D23" s="2"/>
      <c r="E23" s="2"/>
      <c r="F23" s="2"/>
      <c r="G23" s="8">
        <f>SUM(G18:G22)</f>
        <v>23933348</v>
      </c>
      <c r="H23" s="8"/>
      <c r="I23" s="8">
        <f>SUM(I18:I22)</f>
        <v>14275663</v>
      </c>
    </row>
    <row r="24" spans="3:9" x14ac:dyDescent="0.25">
      <c r="C24" s="1"/>
      <c r="D24" s="2"/>
      <c r="E24" s="2"/>
      <c r="F24" s="2"/>
      <c r="G24" s="3"/>
      <c r="H24" s="8"/>
      <c r="I24" s="3"/>
    </row>
    <row r="25" spans="3:9" x14ac:dyDescent="0.25">
      <c r="C25" s="4" t="s">
        <v>19</v>
      </c>
      <c r="D25" s="5"/>
      <c r="E25" s="5"/>
      <c r="F25" s="5"/>
      <c r="G25" s="6">
        <v>-1894670</v>
      </c>
      <c r="H25" s="17"/>
      <c r="I25" s="19" t="s">
        <v>20</v>
      </c>
    </row>
    <row r="26" spans="3:9" x14ac:dyDescent="0.25">
      <c r="C26" s="7" t="s">
        <v>21</v>
      </c>
      <c r="D26" s="2"/>
      <c r="E26" s="2"/>
      <c r="F26" s="2"/>
      <c r="G26" s="8">
        <f>SUM(G23:G25)</f>
        <v>22038678</v>
      </c>
      <c r="H26" s="8"/>
      <c r="I26" s="8">
        <f>SUM(I23:I25)</f>
        <v>14275663</v>
      </c>
    </row>
    <row r="27" spans="3:9" x14ac:dyDescent="0.25">
      <c r="C27" s="7"/>
      <c r="D27" s="2"/>
      <c r="E27" s="2"/>
      <c r="F27" s="2"/>
      <c r="G27" s="18"/>
      <c r="H27" s="8"/>
      <c r="I27" s="9"/>
    </row>
    <row r="28" spans="3:9" x14ac:dyDescent="0.25">
      <c r="C28" s="4" t="s">
        <v>22</v>
      </c>
      <c r="D28" s="5"/>
      <c r="E28" s="5"/>
      <c r="F28" s="5"/>
      <c r="G28" s="6">
        <v>0</v>
      </c>
      <c r="H28" s="6"/>
      <c r="I28" s="6">
        <v>0</v>
      </c>
    </row>
    <row r="29" spans="3:9" ht="13.8" thickBot="1" x14ac:dyDescent="0.3">
      <c r="C29" s="20" t="s">
        <v>23</v>
      </c>
      <c r="D29" s="21"/>
      <c r="E29" s="21"/>
      <c r="F29" s="21"/>
      <c r="G29" s="22">
        <f>SUM(G26:G28)</f>
        <v>22038678</v>
      </c>
      <c r="H29" s="22"/>
      <c r="I29" s="22">
        <f>SUM(I26:I28)</f>
        <v>14275663</v>
      </c>
    </row>
    <row r="30" spans="3:9" x14ac:dyDescent="0.25">
      <c r="C30" s="1"/>
      <c r="D30" s="2"/>
      <c r="E30" s="2"/>
      <c r="F30" s="2"/>
      <c r="G30" s="3"/>
      <c r="H30" s="8"/>
      <c r="I30" s="3"/>
    </row>
    <row r="31" spans="3:9" x14ac:dyDescent="0.25">
      <c r="C31" s="7" t="s">
        <v>24</v>
      </c>
      <c r="D31" s="2"/>
      <c r="E31" s="2"/>
      <c r="F31" s="2"/>
      <c r="G31" s="18"/>
      <c r="H31" s="8"/>
      <c r="I31" s="9"/>
    </row>
    <row r="32" spans="3:9" x14ac:dyDescent="0.25">
      <c r="C32" s="1" t="s">
        <v>25</v>
      </c>
      <c r="D32" s="2"/>
      <c r="E32" s="2"/>
      <c r="F32" s="2"/>
      <c r="G32" s="3">
        <v>17787332</v>
      </c>
      <c r="H32" s="8"/>
      <c r="I32" s="3">
        <v>14275711</v>
      </c>
    </row>
    <row r="33" spans="3:9" ht="13.8" thickBot="1" x14ac:dyDescent="0.3">
      <c r="C33" s="23" t="s">
        <v>26</v>
      </c>
      <c r="D33" s="24"/>
      <c r="E33" s="24"/>
      <c r="F33" s="24"/>
      <c r="G33" s="25">
        <v>4251346</v>
      </c>
      <c r="H33" s="26"/>
      <c r="I33" s="25">
        <v>-48</v>
      </c>
    </row>
    <row r="34" spans="3:9" x14ac:dyDescent="0.25">
      <c r="C34" s="9"/>
      <c r="D34" s="27"/>
      <c r="E34" s="27"/>
      <c r="F34" s="27"/>
      <c r="G34" s="9"/>
      <c r="H34" s="9"/>
      <c r="I34" s="9"/>
    </row>
    <row r="35" spans="3:9" x14ac:dyDescent="0.25">
      <c r="C35" s="7" t="s">
        <v>27</v>
      </c>
      <c r="D35" s="27"/>
      <c r="E35" s="27"/>
      <c r="F35" s="27"/>
      <c r="G35" s="28"/>
      <c r="H35" s="28"/>
      <c r="I35" s="28"/>
    </row>
    <row r="36" spans="3:9" ht="13.8" thickBot="1" x14ac:dyDescent="0.3">
      <c r="C36" s="134" t="s">
        <v>28</v>
      </c>
      <c r="D36" s="134"/>
      <c r="E36" s="29">
        <v>25</v>
      </c>
      <c r="F36" s="24"/>
      <c r="G36" s="30">
        <v>1641.9076197510037</v>
      </c>
      <c r="H36" s="31"/>
      <c r="I36" s="30">
        <v>1318</v>
      </c>
    </row>
    <row r="38" spans="3:9" s="131" customFormat="1" x14ac:dyDescent="0.25"/>
    <row r="39" spans="3:9" s="131" customFormat="1" ht="15.6" x14ac:dyDescent="0.3">
      <c r="C39" s="126" t="s">
        <v>146</v>
      </c>
    </row>
    <row r="41" spans="3:9" ht="26.4" x14ac:dyDescent="0.25">
      <c r="C41" s="32" t="s">
        <v>8</v>
      </c>
      <c r="D41" s="10"/>
      <c r="E41" s="33" t="s">
        <v>9</v>
      </c>
      <c r="F41" s="11"/>
      <c r="G41" s="34" t="s">
        <v>29</v>
      </c>
      <c r="H41" s="35"/>
      <c r="I41" s="34" t="s">
        <v>30</v>
      </c>
    </row>
    <row r="42" spans="3:9" x14ac:dyDescent="0.25">
      <c r="C42" s="1"/>
      <c r="D42" s="1"/>
      <c r="E42" s="36"/>
      <c r="F42" s="36"/>
      <c r="G42" s="36"/>
      <c r="H42" s="36"/>
      <c r="I42" s="1"/>
    </row>
    <row r="43" spans="3:9" x14ac:dyDescent="0.25">
      <c r="C43" s="7" t="s">
        <v>31</v>
      </c>
      <c r="D43" s="7"/>
      <c r="E43" s="36"/>
      <c r="F43" s="36"/>
      <c r="G43" s="36"/>
      <c r="H43" s="36"/>
      <c r="I43" s="37"/>
    </row>
    <row r="44" spans="3:9" x14ac:dyDescent="0.25">
      <c r="C44" s="7" t="s">
        <v>32</v>
      </c>
      <c r="D44" s="7"/>
      <c r="E44" s="36"/>
      <c r="F44" s="36"/>
      <c r="G44" s="36"/>
      <c r="H44" s="36"/>
      <c r="I44" s="37"/>
    </row>
    <row r="45" spans="3:9" x14ac:dyDescent="0.25">
      <c r="C45" s="1" t="s">
        <v>33</v>
      </c>
      <c r="D45" s="1"/>
      <c r="E45" s="2">
        <v>14</v>
      </c>
      <c r="F45" s="2"/>
      <c r="G45" s="3">
        <v>188780565.01742089</v>
      </c>
      <c r="H45" s="2"/>
      <c r="I45" s="3">
        <v>158605261</v>
      </c>
    </row>
    <row r="46" spans="3:9" x14ac:dyDescent="0.25">
      <c r="C46" s="1" t="s">
        <v>34</v>
      </c>
      <c r="D46" s="1"/>
      <c r="E46" s="2">
        <v>15</v>
      </c>
      <c r="F46" s="2"/>
      <c r="G46" s="3">
        <v>1511454</v>
      </c>
      <c r="H46" s="2"/>
      <c r="I46" s="3">
        <v>1645620</v>
      </c>
    </row>
    <row r="47" spans="3:9" x14ac:dyDescent="0.25">
      <c r="C47" s="1" t="s">
        <v>35</v>
      </c>
      <c r="D47" s="1"/>
      <c r="E47" s="2">
        <v>16</v>
      </c>
      <c r="F47" s="2"/>
      <c r="G47" s="3">
        <v>12326002</v>
      </c>
      <c r="H47" s="2"/>
      <c r="I47" s="3">
        <v>11410621</v>
      </c>
    </row>
    <row r="48" spans="3:9" x14ac:dyDescent="0.25">
      <c r="C48" s="1" t="s">
        <v>36</v>
      </c>
      <c r="D48" s="1"/>
      <c r="E48" s="2"/>
      <c r="F48" s="2"/>
      <c r="G48" s="3">
        <v>218891</v>
      </c>
      <c r="H48" s="2"/>
      <c r="I48" s="3">
        <v>223805</v>
      </c>
    </row>
    <row r="49" spans="3:9" x14ac:dyDescent="0.25">
      <c r="C49" s="1" t="s">
        <v>37</v>
      </c>
      <c r="D49" s="1"/>
      <c r="E49" s="2">
        <v>17</v>
      </c>
      <c r="F49" s="2"/>
      <c r="G49" s="3">
        <v>57427978</v>
      </c>
      <c r="H49" s="2"/>
      <c r="I49" s="3">
        <v>57296221</v>
      </c>
    </row>
    <row r="50" spans="3:9" x14ac:dyDescent="0.25">
      <c r="C50" s="1" t="s">
        <v>38</v>
      </c>
      <c r="D50" s="1"/>
      <c r="E50" s="2">
        <v>18</v>
      </c>
      <c r="F50" s="2"/>
      <c r="G50" s="3">
        <v>56907202</v>
      </c>
      <c r="H50" s="2"/>
      <c r="I50" s="3">
        <v>52665611</v>
      </c>
    </row>
    <row r="51" spans="3:9" x14ac:dyDescent="0.25">
      <c r="C51" s="1" t="s">
        <v>39</v>
      </c>
      <c r="D51" s="1"/>
      <c r="E51" s="2"/>
      <c r="F51" s="2"/>
      <c r="G51" s="3">
        <v>6254943</v>
      </c>
      <c r="H51" s="2"/>
      <c r="I51" s="3">
        <v>6254943</v>
      </c>
    </row>
    <row r="52" spans="3:9" x14ac:dyDescent="0.25">
      <c r="C52" s="1" t="s">
        <v>40</v>
      </c>
      <c r="D52" s="1"/>
      <c r="E52" s="2"/>
      <c r="F52" s="2"/>
      <c r="G52" s="3">
        <v>3761222</v>
      </c>
      <c r="H52" s="2"/>
      <c r="I52" s="3">
        <v>2533385</v>
      </c>
    </row>
    <row r="53" spans="3:9" x14ac:dyDescent="0.25">
      <c r="C53" s="1" t="s">
        <v>41</v>
      </c>
      <c r="D53" s="1"/>
      <c r="E53" s="2">
        <v>19</v>
      </c>
      <c r="F53" s="2"/>
      <c r="G53" s="3">
        <v>760020</v>
      </c>
      <c r="H53" s="2"/>
      <c r="I53" s="3">
        <v>893726</v>
      </c>
    </row>
    <row r="54" spans="3:9" x14ac:dyDescent="0.25">
      <c r="C54" s="4" t="s">
        <v>42</v>
      </c>
      <c r="D54" s="4"/>
      <c r="E54" s="38"/>
      <c r="F54" s="38"/>
      <c r="G54" s="3">
        <v>55915</v>
      </c>
      <c r="H54" s="38"/>
      <c r="I54" s="3">
        <v>24926</v>
      </c>
    </row>
    <row r="55" spans="3:9" x14ac:dyDescent="0.25">
      <c r="C55" s="39"/>
      <c r="D55" s="39"/>
      <c r="E55" s="40"/>
      <c r="F55" s="40"/>
      <c r="G55" s="41">
        <f>SUM(G45:G54)</f>
        <v>328004192.01742089</v>
      </c>
      <c r="H55" s="42"/>
      <c r="I55" s="41">
        <f>SUM(I45:I54)</f>
        <v>291554119</v>
      </c>
    </row>
    <row r="56" spans="3:9" x14ac:dyDescent="0.25">
      <c r="C56" s="43"/>
      <c r="D56" s="43"/>
      <c r="E56" s="36"/>
      <c r="F56" s="36"/>
      <c r="G56" s="44"/>
      <c r="H56" s="36"/>
      <c r="I56" s="9"/>
    </row>
    <row r="57" spans="3:9" x14ac:dyDescent="0.25">
      <c r="C57" s="7" t="s">
        <v>43</v>
      </c>
      <c r="D57" s="43"/>
      <c r="E57" s="36"/>
      <c r="F57" s="36"/>
      <c r="G57" s="44"/>
      <c r="H57" s="36"/>
      <c r="I57" s="9"/>
    </row>
    <row r="58" spans="3:9" x14ac:dyDescent="0.25">
      <c r="C58" s="1" t="s">
        <v>44</v>
      </c>
      <c r="D58" s="1"/>
      <c r="E58" s="2">
        <v>20</v>
      </c>
      <c r="F58" s="2"/>
      <c r="G58" s="3">
        <v>69581943</v>
      </c>
      <c r="H58" s="2"/>
      <c r="I58" s="3">
        <v>51926467</v>
      </c>
    </row>
    <row r="59" spans="3:9" x14ac:dyDescent="0.25">
      <c r="C59" s="1" t="s">
        <v>45</v>
      </c>
      <c r="D59" s="1"/>
      <c r="E59" s="2">
        <v>21</v>
      </c>
      <c r="F59" s="2"/>
      <c r="G59" s="3">
        <v>7256415</v>
      </c>
      <c r="H59" s="2"/>
      <c r="I59" s="3">
        <v>13717420</v>
      </c>
    </row>
    <row r="60" spans="3:9" x14ac:dyDescent="0.25">
      <c r="C60" s="1" t="s">
        <v>46</v>
      </c>
      <c r="D60" s="1"/>
      <c r="E60" s="2">
        <v>22</v>
      </c>
      <c r="F60" s="2"/>
      <c r="G60" s="3">
        <v>7385430</v>
      </c>
      <c r="H60" s="2"/>
      <c r="I60" s="3">
        <v>2456734</v>
      </c>
    </row>
    <row r="61" spans="3:9" x14ac:dyDescent="0.25">
      <c r="C61" s="1" t="s">
        <v>47</v>
      </c>
      <c r="D61" s="1"/>
      <c r="E61" s="2" t="s">
        <v>48</v>
      </c>
      <c r="F61" s="2"/>
      <c r="G61" s="3">
        <v>22007</v>
      </c>
      <c r="H61" s="2"/>
      <c r="I61" s="3">
        <v>1012022</v>
      </c>
    </row>
    <row r="62" spans="3:9" x14ac:dyDescent="0.25">
      <c r="C62" s="1" t="s">
        <v>49</v>
      </c>
      <c r="D62" s="1"/>
      <c r="E62" s="2"/>
      <c r="F62" s="2"/>
      <c r="G62" s="3">
        <v>3168879</v>
      </c>
      <c r="H62" s="2"/>
      <c r="I62" s="3">
        <v>1112811</v>
      </c>
    </row>
    <row r="63" spans="3:9" x14ac:dyDescent="0.25">
      <c r="C63" s="1" t="s">
        <v>50</v>
      </c>
      <c r="D63" s="1"/>
      <c r="E63" s="2">
        <v>23</v>
      </c>
      <c r="F63" s="2"/>
      <c r="G63" s="3">
        <v>13854441</v>
      </c>
      <c r="H63" s="2"/>
      <c r="I63" s="3">
        <v>17092576</v>
      </c>
    </row>
    <row r="64" spans="3:9" x14ac:dyDescent="0.25">
      <c r="C64" s="1" t="s">
        <v>42</v>
      </c>
      <c r="D64" s="1"/>
      <c r="E64" s="2"/>
      <c r="F64" s="2"/>
      <c r="G64" s="3">
        <v>185501</v>
      </c>
      <c r="H64" s="2"/>
      <c r="I64" s="3">
        <v>139363</v>
      </c>
    </row>
    <row r="65" spans="3:9" x14ac:dyDescent="0.25">
      <c r="C65" s="4" t="s">
        <v>51</v>
      </c>
      <c r="D65" s="4"/>
      <c r="E65" s="11">
        <v>24</v>
      </c>
      <c r="F65" s="11"/>
      <c r="G65" s="3">
        <v>42524222</v>
      </c>
      <c r="H65" s="11"/>
      <c r="I65" s="3">
        <v>17486185</v>
      </c>
    </row>
    <row r="66" spans="3:9" x14ac:dyDescent="0.25">
      <c r="C66" s="39"/>
      <c r="D66" s="39"/>
      <c r="E66" s="40"/>
      <c r="F66" s="40"/>
      <c r="G66" s="41">
        <f>SUM(G58:G65)</f>
        <v>143978838</v>
      </c>
      <c r="H66" s="42"/>
      <c r="I66" s="41">
        <f>SUM(I58:I65)</f>
        <v>104943578</v>
      </c>
    </row>
    <row r="67" spans="3:9" x14ac:dyDescent="0.25">
      <c r="C67" s="7"/>
      <c r="D67" s="7"/>
      <c r="E67" s="36"/>
      <c r="F67" s="36"/>
      <c r="G67" s="45"/>
      <c r="H67" s="36"/>
      <c r="I67" s="3"/>
    </row>
    <row r="68" spans="3:9" x14ac:dyDescent="0.25">
      <c r="C68" s="4" t="s">
        <v>52</v>
      </c>
      <c r="D68" s="4"/>
      <c r="E68" s="11"/>
      <c r="F68" s="11"/>
      <c r="G68" s="6">
        <v>106179</v>
      </c>
      <c r="H68" s="11"/>
      <c r="I68" s="6">
        <v>105142</v>
      </c>
    </row>
    <row r="69" spans="3:9" x14ac:dyDescent="0.25">
      <c r="C69" s="7"/>
      <c r="D69" s="7"/>
      <c r="E69" s="36"/>
      <c r="F69" s="36"/>
      <c r="G69" s="3"/>
      <c r="H69" s="36"/>
      <c r="I69" s="3"/>
    </row>
    <row r="70" spans="3:9" ht="13.8" thickBot="1" x14ac:dyDescent="0.3">
      <c r="C70" s="20" t="s">
        <v>53</v>
      </c>
      <c r="D70" s="20"/>
      <c r="E70" s="46"/>
      <c r="F70" s="46"/>
      <c r="G70" s="22">
        <f>G55+G66+G68</f>
        <v>472089209.01742089</v>
      </c>
      <c r="H70" s="21"/>
      <c r="I70" s="22">
        <f>I55+I66+I68</f>
        <v>396602839</v>
      </c>
    </row>
    <row r="71" spans="3:9" x14ac:dyDescent="0.25">
      <c r="C71" s="9"/>
      <c r="D71" s="9"/>
      <c r="E71" s="47"/>
      <c r="F71" s="47"/>
      <c r="G71" s="48"/>
      <c r="H71" s="47"/>
      <c r="I71" s="18"/>
    </row>
    <row r="72" spans="3:9" x14ac:dyDescent="0.25">
      <c r="C72" s="9"/>
      <c r="D72" s="9"/>
      <c r="E72" s="47"/>
      <c r="F72" s="47"/>
      <c r="G72" s="49"/>
      <c r="H72" s="47"/>
      <c r="I72" s="9"/>
    </row>
    <row r="73" spans="3:9" ht="26.4" x14ac:dyDescent="0.25">
      <c r="C73" s="32" t="s">
        <v>8</v>
      </c>
      <c r="D73" s="10"/>
      <c r="E73" s="33" t="s">
        <v>9</v>
      </c>
      <c r="F73" s="11"/>
      <c r="G73" s="50" t="s">
        <v>29</v>
      </c>
      <c r="H73" s="35"/>
      <c r="I73" s="34" t="s">
        <v>30</v>
      </c>
    </row>
    <row r="74" spans="3:9" x14ac:dyDescent="0.25">
      <c r="C74" s="1"/>
      <c r="D74" s="1"/>
      <c r="E74" s="36"/>
      <c r="F74" s="36"/>
      <c r="G74" s="51"/>
      <c r="H74" s="36"/>
      <c r="I74" s="37"/>
    </row>
    <row r="75" spans="3:9" x14ac:dyDescent="0.25">
      <c r="C75" s="7" t="s">
        <v>54</v>
      </c>
      <c r="D75" s="7"/>
      <c r="E75" s="36"/>
      <c r="F75" s="36"/>
      <c r="G75" s="51"/>
      <c r="H75" s="36"/>
      <c r="I75" s="37"/>
    </row>
    <row r="76" spans="3:9" x14ac:dyDescent="0.25">
      <c r="C76" s="7" t="s">
        <v>55</v>
      </c>
      <c r="D76" s="7"/>
      <c r="E76" s="36"/>
      <c r="F76" s="36"/>
      <c r="G76" s="52"/>
      <c r="H76" s="36"/>
      <c r="I76" s="37"/>
    </row>
    <row r="77" spans="3:9" x14ac:dyDescent="0.25">
      <c r="C77" s="1" t="s">
        <v>56</v>
      </c>
      <c r="D77" s="1"/>
      <c r="E77" s="2">
        <v>25</v>
      </c>
      <c r="F77" s="2"/>
      <c r="G77" s="3">
        <v>27114488</v>
      </c>
      <c r="H77" s="3"/>
      <c r="I77" s="3">
        <v>27114488</v>
      </c>
    </row>
    <row r="78" spans="3:9" x14ac:dyDescent="0.25">
      <c r="C78" s="1" t="s">
        <v>57</v>
      </c>
      <c r="D78" s="1"/>
      <c r="E78" s="2"/>
      <c r="F78" s="2"/>
      <c r="G78" s="3">
        <v>5656940</v>
      </c>
      <c r="H78" s="3"/>
      <c r="I78" s="3">
        <v>5656940</v>
      </c>
    </row>
    <row r="79" spans="3:9" x14ac:dyDescent="0.25">
      <c r="C79" s="1" t="s">
        <v>58</v>
      </c>
      <c r="D79" s="1"/>
      <c r="E79" s="2"/>
      <c r="F79" s="2"/>
      <c r="G79" s="3">
        <v>-24150</v>
      </c>
      <c r="H79" s="3"/>
      <c r="I79" s="3">
        <v>-24150</v>
      </c>
    </row>
    <row r="80" spans="3:9" x14ac:dyDescent="0.25">
      <c r="C80" s="4" t="s">
        <v>59</v>
      </c>
      <c r="D80" s="4"/>
      <c r="E80" s="5"/>
      <c r="F80" s="5"/>
      <c r="G80" s="6">
        <v>44722435</v>
      </c>
      <c r="H80" s="6"/>
      <c r="I80" s="6">
        <v>26935103</v>
      </c>
    </row>
    <row r="81" spans="3:9" x14ac:dyDescent="0.25">
      <c r="C81" s="7" t="s">
        <v>60</v>
      </c>
      <c r="D81" s="7"/>
      <c r="E81" s="2"/>
      <c r="F81" s="2"/>
      <c r="G81" s="8">
        <f>SUM(G77:G80)</f>
        <v>77469713</v>
      </c>
      <c r="H81" s="8"/>
      <c r="I81" s="8">
        <f>SUM(I77:I80)</f>
        <v>59682381</v>
      </c>
    </row>
    <row r="82" spans="3:9" x14ac:dyDescent="0.25">
      <c r="C82" s="1"/>
      <c r="D82" s="1"/>
      <c r="E82" s="2"/>
      <c r="F82" s="2"/>
      <c r="G82" s="53"/>
      <c r="H82" s="2"/>
      <c r="I82" s="54"/>
    </row>
    <row r="83" spans="3:9" x14ac:dyDescent="0.25">
      <c r="C83" s="4" t="s">
        <v>26</v>
      </c>
      <c r="D83" s="4"/>
      <c r="E83" s="5"/>
      <c r="F83" s="5"/>
      <c r="G83" s="8">
        <v>42009134</v>
      </c>
      <c r="H83" s="5"/>
      <c r="I83" s="8">
        <v>37757788</v>
      </c>
    </row>
    <row r="84" spans="3:9" x14ac:dyDescent="0.25">
      <c r="C84" s="39" t="s">
        <v>61</v>
      </c>
      <c r="D84" s="39"/>
      <c r="E84" s="42"/>
      <c r="F84" s="42"/>
      <c r="G84" s="41">
        <f>G81+G83</f>
        <v>119478847</v>
      </c>
      <c r="H84" s="42"/>
      <c r="I84" s="41">
        <f>I81+I83</f>
        <v>97440169</v>
      </c>
    </row>
    <row r="85" spans="3:9" x14ac:dyDescent="0.25">
      <c r="C85" s="1"/>
      <c r="D85" s="1"/>
      <c r="E85" s="2"/>
      <c r="F85" s="2"/>
      <c r="G85" s="55"/>
      <c r="H85" s="2"/>
      <c r="I85" s="36"/>
    </row>
    <row r="86" spans="3:9" x14ac:dyDescent="0.25">
      <c r="C86" s="7" t="s">
        <v>62</v>
      </c>
      <c r="D86" s="7"/>
      <c r="E86" s="2"/>
      <c r="F86" s="2"/>
      <c r="G86" s="55"/>
      <c r="H86" s="2"/>
      <c r="I86" s="36"/>
    </row>
    <row r="87" spans="3:9" x14ac:dyDescent="0.25">
      <c r="C87" s="1" t="s">
        <v>63</v>
      </c>
      <c r="D87" s="1"/>
      <c r="E87" s="2">
        <v>26</v>
      </c>
      <c r="F87" s="2"/>
      <c r="G87" s="3">
        <v>212830135</v>
      </c>
      <c r="H87" s="2"/>
      <c r="I87" s="3">
        <v>165181927</v>
      </c>
    </row>
    <row r="88" spans="3:9" x14ac:dyDescent="0.25">
      <c r="C88" s="1" t="s">
        <v>64</v>
      </c>
      <c r="D88" s="1"/>
      <c r="E88" s="2">
        <v>27</v>
      </c>
      <c r="F88" s="2"/>
      <c r="G88" s="3">
        <v>45317248</v>
      </c>
      <c r="H88" s="2"/>
      <c r="I88" s="3">
        <v>42029889</v>
      </c>
    </row>
    <row r="89" spans="3:9" x14ac:dyDescent="0.25">
      <c r="C89" s="1" t="s">
        <v>65</v>
      </c>
      <c r="D89" s="1"/>
      <c r="E89" s="2">
        <v>15</v>
      </c>
      <c r="F89" s="2"/>
      <c r="G89" s="3">
        <v>290181</v>
      </c>
      <c r="H89" s="2"/>
      <c r="I89" s="3">
        <v>430993</v>
      </c>
    </row>
    <row r="90" spans="3:9" x14ac:dyDescent="0.25">
      <c r="C90" s="1" t="s">
        <v>66</v>
      </c>
      <c r="D90" s="1"/>
      <c r="E90" s="2"/>
      <c r="F90" s="2"/>
      <c r="G90" s="3">
        <v>2092</v>
      </c>
      <c r="H90" s="2"/>
      <c r="I90" s="3">
        <v>2092</v>
      </c>
    </row>
    <row r="91" spans="3:9" x14ac:dyDescent="0.25">
      <c r="C91" s="56" t="s">
        <v>67</v>
      </c>
      <c r="D91" s="1"/>
      <c r="E91" s="2"/>
      <c r="F91" s="2"/>
      <c r="G91" s="3">
        <v>438805</v>
      </c>
      <c r="H91" s="2"/>
      <c r="I91" s="3">
        <v>416935</v>
      </c>
    </row>
    <row r="92" spans="3:9" x14ac:dyDescent="0.25">
      <c r="C92" s="1" t="s">
        <v>68</v>
      </c>
      <c r="D92" s="1"/>
      <c r="E92" s="2">
        <v>28</v>
      </c>
      <c r="F92" s="2"/>
      <c r="G92" s="3">
        <v>669155</v>
      </c>
      <c r="H92" s="2"/>
      <c r="I92" s="3">
        <v>662925</v>
      </c>
    </row>
    <row r="93" spans="3:9" x14ac:dyDescent="0.25">
      <c r="C93" s="1" t="s">
        <v>69</v>
      </c>
      <c r="D93" s="1"/>
      <c r="E93" s="2"/>
      <c r="F93" s="2"/>
      <c r="G93" s="3">
        <v>15079979</v>
      </c>
      <c r="H93" s="2"/>
      <c r="I93" s="3">
        <v>14058624</v>
      </c>
    </row>
    <row r="94" spans="3:9" x14ac:dyDescent="0.25">
      <c r="C94" s="1" t="s">
        <v>70</v>
      </c>
      <c r="D94" s="1"/>
      <c r="E94" s="2">
        <v>29</v>
      </c>
      <c r="F94" s="2"/>
      <c r="G94" s="3">
        <v>5906584</v>
      </c>
      <c r="H94" s="2"/>
      <c r="I94" s="3">
        <v>5906584</v>
      </c>
    </row>
    <row r="95" spans="3:9" ht="26.4" x14ac:dyDescent="0.25">
      <c r="C95" s="57" t="s">
        <v>71</v>
      </c>
      <c r="D95" s="1"/>
      <c r="E95" s="2"/>
      <c r="F95" s="2"/>
      <c r="G95" s="18">
        <v>878806</v>
      </c>
      <c r="H95" s="2"/>
      <c r="I95" s="18">
        <v>847831</v>
      </c>
    </row>
    <row r="96" spans="3:9" x14ac:dyDescent="0.25">
      <c r="C96" s="1" t="s">
        <v>72</v>
      </c>
      <c r="D96" s="1"/>
      <c r="E96" s="2"/>
      <c r="F96" s="2"/>
      <c r="G96" s="3">
        <v>13644245</v>
      </c>
      <c r="H96" s="2"/>
      <c r="I96" s="3">
        <v>13653091</v>
      </c>
    </row>
    <row r="97" spans="3:9" x14ac:dyDescent="0.25">
      <c r="C97" s="39" t="s">
        <v>73</v>
      </c>
      <c r="D97" s="39"/>
      <c r="E97" s="42"/>
      <c r="F97" s="42"/>
      <c r="G97" s="41">
        <f>SUM(G87:G96)</f>
        <v>295057230</v>
      </c>
      <c r="H97" s="42"/>
      <c r="I97" s="41">
        <f>SUM(I87:I96)</f>
        <v>243190891</v>
      </c>
    </row>
    <row r="98" spans="3:9" x14ac:dyDescent="0.25">
      <c r="C98" s="1"/>
      <c r="D98" s="1"/>
      <c r="E98" s="2"/>
      <c r="F98" s="2"/>
      <c r="G98" s="55"/>
      <c r="H98" s="2"/>
      <c r="I98" s="36"/>
    </row>
    <row r="99" spans="3:9" x14ac:dyDescent="0.25">
      <c r="C99" s="58" t="s">
        <v>74</v>
      </c>
      <c r="D99" s="58"/>
      <c r="E99" s="2"/>
      <c r="F99" s="2"/>
      <c r="G99" s="55"/>
      <c r="H99" s="2"/>
      <c r="I99" s="36"/>
    </row>
    <row r="100" spans="3:9" x14ac:dyDescent="0.25">
      <c r="C100" s="56" t="s">
        <v>75</v>
      </c>
      <c r="D100" s="56"/>
      <c r="E100" s="2">
        <v>26</v>
      </c>
      <c r="F100" s="2"/>
      <c r="G100" s="3">
        <v>6458846</v>
      </c>
      <c r="H100" s="2"/>
      <c r="I100" s="3">
        <v>2710428</v>
      </c>
    </row>
    <row r="101" spans="3:9" x14ac:dyDescent="0.25">
      <c r="C101" s="56" t="s">
        <v>76</v>
      </c>
      <c r="D101" s="56"/>
      <c r="E101" s="2">
        <v>15</v>
      </c>
      <c r="F101" s="2"/>
      <c r="G101" s="3">
        <v>266957</v>
      </c>
      <c r="H101" s="2"/>
      <c r="I101" s="3">
        <v>624945</v>
      </c>
    </row>
    <row r="102" spans="3:9" x14ac:dyDescent="0.25">
      <c r="C102" s="1" t="s">
        <v>77</v>
      </c>
      <c r="D102" s="56"/>
      <c r="E102" s="2"/>
      <c r="F102" s="2"/>
      <c r="G102" s="3"/>
      <c r="H102" s="2"/>
      <c r="I102" s="3"/>
    </row>
    <row r="103" spans="3:9" x14ac:dyDescent="0.25">
      <c r="C103" s="56" t="s">
        <v>78</v>
      </c>
      <c r="D103" s="56"/>
      <c r="E103" s="2">
        <v>30</v>
      </c>
      <c r="F103" s="2"/>
      <c r="G103" s="3">
        <v>33442667</v>
      </c>
      <c r="H103" s="2"/>
      <c r="I103" s="3">
        <v>37877500</v>
      </c>
    </row>
    <row r="104" spans="3:9" x14ac:dyDescent="0.25">
      <c r="C104" s="56" t="s">
        <v>79</v>
      </c>
      <c r="D104" s="56"/>
      <c r="E104" s="2"/>
      <c r="F104" s="2"/>
      <c r="G104" s="3">
        <v>2890824</v>
      </c>
      <c r="H104" s="2"/>
      <c r="I104" s="3">
        <v>314251</v>
      </c>
    </row>
    <row r="105" spans="3:9" x14ac:dyDescent="0.25">
      <c r="C105" s="56" t="s">
        <v>80</v>
      </c>
      <c r="D105" s="56"/>
      <c r="E105" s="2">
        <v>23</v>
      </c>
      <c r="F105" s="2"/>
      <c r="G105" s="3">
        <v>8328666</v>
      </c>
      <c r="H105" s="2"/>
      <c r="I105" s="3">
        <v>7698218</v>
      </c>
    </row>
    <row r="106" spans="3:9" x14ac:dyDescent="0.25">
      <c r="C106" s="56" t="s">
        <v>67</v>
      </c>
      <c r="D106" s="56"/>
      <c r="E106" s="2"/>
      <c r="F106" s="2"/>
      <c r="G106" s="3">
        <v>2512668</v>
      </c>
      <c r="H106" s="2"/>
      <c r="I106" s="3">
        <v>1972324</v>
      </c>
    </row>
    <row r="107" spans="3:9" ht="26.4" x14ac:dyDescent="0.25">
      <c r="C107" s="59" t="s">
        <v>71</v>
      </c>
      <c r="D107" s="56"/>
      <c r="E107" s="2"/>
      <c r="F107" s="2"/>
      <c r="G107" s="18">
        <v>75169</v>
      </c>
      <c r="H107" s="60"/>
      <c r="I107" s="18">
        <v>77710</v>
      </c>
    </row>
    <row r="108" spans="3:9" x14ac:dyDescent="0.25">
      <c r="C108" s="56" t="s">
        <v>81</v>
      </c>
      <c r="D108" s="56"/>
      <c r="E108" s="2">
        <v>31</v>
      </c>
      <c r="F108" s="2"/>
      <c r="G108" s="18">
        <v>3556751</v>
      </c>
      <c r="H108" s="60"/>
      <c r="I108" s="18">
        <v>2784312</v>
      </c>
    </row>
    <row r="109" spans="3:9" x14ac:dyDescent="0.25">
      <c r="C109" s="56" t="s">
        <v>82</v>
      </c>
      <c r="D109" s="61"/>
      <c r="E109" s="5">
        <v>29</v>
      </c>
      <c r="F109" s="5"/>
      <c r="G109" s="62">
        <v>20584</v>
      </c>
      <c r="H109" s="63"/>
      <c r="I109" s="62">
        <v>1912091</v>
      </c>
    </row>
    <row r="110" spans="3:9" x14ac:dyDescent="0.25">
      <c r="C110" s="64" t="s">
        <v>83</v>
      </c>
      <c r="D110" s="64"/>
      <c r="E110" s="65"/>
      <c r="F110" s="65"/>
      <c r="G110" s="66">
        <f>SUM(G100:G109)</f>
        <v>57553132</v>
      </c>
      <c r="H110" s="67"/>
      <c r="I110" s="66">
        <f>SUM(I100:I109)</f>
        <v>55971779</v>
      </c>
    </row>
    <row r="111" spans="3:9" x14ac:dyDescent="0.25">
      <c r="C111" s="64" t="s">
        <v>84</v>
      </c>
      <c r="D111" s="68"/>
      <c r="E111" s="65"/>
      <c r="F111" s="65"/>
      <c r="G111" s="66">
        <f>G110+G97</f>
        <v>352610362</v>
      </c>
      <c r="H111" s="65"/>
      <c r="I111" s="66">
        <f>I110+I97</f>
        <v>299162670</v>
      </c>
    </row>
    <row r="112" spans="3:9" ht="13.8" thickBot="1" x14ac:dyDescent="0.3">
      <c r="C112" s="69" t="s">
        <v>85</v>
      </c>
      <c r="D112" s="69"/>
      <c r="E112" s="70"/>
      <c r="F112" s="70"/>
      <c r="G112" s="22">
        <f>G111+G84</f>
        <v>472089209</v>
      </c>
      <c r="H112" s="70"/>
      <c r="I112" s="22">
        <f>I111+I84</f>
        <v>396602839</v>
      </c>
    </row>
    <row r="113" spans="3:19" x14ac:dyDescent="0.25">
      <c r="C113" s="9"/>
      <c r="D113" s="9"/>
      <c r="E113" s="9"/>
      <c r="F113" s="9"/>
      <c r="G113" s="76"/>
      <c r="H113" s="71"/>
      <c r="I113" s="76"/>
    </row>
    <row r="114" spans="3:19" ht="13.8" x14ac:dyDescent="0.3">
      <c r="C114" s="72"/>
      <c r="D114" s="72"/>
      <c r="E114" s="73"/>
      <c r="F114" s="74"/>
      <c r="G114" s="75"/>
      <c r="H114" s="74"/>
      <c r="I114" s="75"/>
    </row>
    <row r="116" spans="3:19" ht="15.6" x14ac:dyDescent="0.3">
      <c r="C116" s="126" t="s">
        <v>147</v>
      </c>
    </row>
    <row r="117" spans="3:19" x14ac:dyDescent="0.25">
      <c r="C117" s="77"/>
      <c r="D117" s="77"/>
      <c r="E117" s="7"/>
      <c r="F117" s="7"/>
      <c r="G117" s="135" t="s">
        <v>86</v>
      </c>
      <c r="H117" s="135"/>
      <c r="I117" s="135"/>
      <c r="J117" s="135"/>
      <c r="K117" s="135"/>
      <c r="L117" s="135"/>
      <c r="M117" s="135"/>
      <c r="N117" s="135"/>
      <c r="O117" s="135"/>
      <c r="P117" s="78"/>
      <c r="Q117" s="79"/>
      <c r="R117" s="79"/>
      <c r="S117" s="9"/>
    </row>
    <row r="118" spans="3:19" ht="52.8" x14ac:dyDescent="0.25">
      <c r="C118" s="32" t="s">
        <v>8</v>
      </c>
      <c r="D118" s="32"/>
      <c r="E118" s="80"/>
      <c r="F118" s="80"/>
      <c r="G118" s="81" t="s">
        <v>56</v>
      </c>
      <c r="H118" s="81"/>
      <c r="I118" s="81" t="s">
        <v>87</v>
      </c>
      <c r="J118" s="81"/>
      <c r="K118" s="81" t="s">
        <v>88</v>
      </c>
      <c r="L118" s="81"/>
      <c r="M118" s="81" t="s">
        <v>89</v>
      </c>
      <c r="N118" s="81"/>
      <c r="O118" s="81" t="s">
        <v>90</v>
      </c>
      <c r="P118" s="82"/>
      <c r="Q118" s="81" t="s">
        <v>91</v>
      </c>
      <c r="R118" s="81"/>
      <c r="S118" s="81" t="s">
        <v>61</v>
      </c>
    </row>
    <row r="119" spans="3:19" x14ac:dyDescent="0.25">
      <c r="C119" s="77"/>
      <c r="D119" s="77"/>
      <c r="E119" s="7"/>
      <c r="F119" s="7"/>
      <c r="G119" s="83"/>
      <c r="H119" s="83"/>
      <c r="I119" s="83"/>
      <c r="J119" s="83"/>
      <c r="K119" s="83"/>
      <c r="L119" s="83"/>
      <c r="M119" s="84"/>
      <c r="N119" s="84"/>
      <c r="O119" s="83"/>
      <c r="P119" s="83"/>
      <c r="Q119" s="83"/>
      <c r="R119" s="83"/>
      <c r="S119" s="9"/>
    </row>
    <row r="120" spans="3:19" x14ac:dyDescent="0.25">
      <c r="C120" s="85" t="s">
        <v>92</v>
      </c>
      <c r="D120" s="85"/>
      <c r="E120" s="62"/>
      <c r="F120" s="62"/>
      <c r="G120" s="6">
        <v>27114488</v>
      </c>
      <c r="H120" s="6"/>
      <c r="I120" s="6">
        <v>5770063</v>
      </c>
      <c r="J120" s="6"/>
      <c r="K120" s="6">
        <v>-24150</v>
      </c>
      <c r="L120" s="6"/>
      <c r="M120" s="6">
        <v>-5322002</v>
      </c>
      <c r="N120" s="6"/>
      <c r="O120" s="6">
        <f>SUM(G120:M120)</f>
        <v>27538399</v>
      </c>
      <c r="P120" s="6"/>
      <c r="Q120" s="6">
        <v>-4027</v>
      </c>
      <c r="R120" s="6"/>
      <c r="S120" s="6">
        <f>SUM(O120:Q120)</f>
        <v>27534372</v>
      </c>
    </row>
    <row r="121" spans="3:19" x14ac:dyDescent="0.25">
      <c r="C121" s="7"/>
      <c r="D121" s="7"/>
      <c r="E121" s="18"/>
      <c r="F121" s="1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8"/>
    </row>
    <row r="122" spans="3:19" x14ac:dyDescent="0.25">
      <c r="C122" s="86" t="s">
        <v>93</v>
      </c>
      <c r="D122" s="86"/>
      <c r="E122" s="62"/>
      <c r="F122" s="62"/>
      <c r="G122" s="62">
        <v>0</v>
      </c>
      <c r="H122" s="62"/>
      <c r="I122" s="62">
        <v>0</v>
      </c>
      <c r="J122" s="62"/>
      <c r="K122" s="62">
        <v>0</v>
      </c>
      <c r="L122" s="62"/>
      <c r="M122" s="6">
        <v>14275711</v>
      </c>
      <c r="N122" s="6"/>
      <c r="O122" s="6">
        <f>SUM(G122:M122)</f>
        <v>14275711</v>
      </c>
      <c r="P122" s="6"/>
      <c r="Q122" s="6">
        <v>-48</v>
      </c>
      <c r="R122" s="6"/>
      <c r="S122" s="18">
        <f>SUM(O122:Q122)</f>
        <v>14275663</v>
      </c>
    </row>
    <row r="123" spans="3:19" x14ac:dyDescent="0.25">
      <c r="C123" s="39" t="s">
        <v>23</v>
      </c>
      <c r="D123" s="39"/>
      <c r="E123" s="87"/>
      <c r="F123" s="87"/>
      <c r="G123" s="88">
        <v>0</v>
      </c>
      <c r="H123" s="88"/>
      <c r="I123" s="88">
        <v>0</v>
      </c>
      <c r="J123" s="88"/>
      <c r="K123" s="88">
        <v>0</v>
      </c>
      <c r="L123" s="88"/>
      <c r="M123" s="88">
        <v>14275711</v>
      </c>
      <c r="N123" s="88"/>
      <c r="O123" s="88">
        <f t="shared" ref="O123" si="0">SUM(O121:O122)</f>
        <v>14275711</v>
      </c>
      <c r="P123" s="88"/>
      <c r="Q123" s="88">
        <v>-48</v>
      </c>
      <c r="R123" s="88"/>
      <c r="S123" s="88">
        <f t="shared" ref="S123" si="1">SUM(S121:S122)</f>
        <v>14275663</v>
      </c>
    </row>
    <row r="124" spans="3:19" x14ac:dyDescent="0.25">
      <c r="C124" s="7"/>
      <c r="D124" s="7"/>
      <c r="E124" s="18"/>
      <c r="F124" s="18"/>
      <c r="G124" s="18"/>
      <c r="H124" s="18"/>
      <c r="I124" s="18"/>
      <c r="J124" s="18"/>
      <c r="K124" s="18"/>
      <c r="L124" s="18"/>
      <c r="M124" s="3"/>
      <c r="N124" s="3"/>
      <c r="O124" s="3"/>
      <c r="P124" s="3"/>
      <c r="Q124" s="3"/>
      <c r="R124" s="3"/>
      <c r="S124" s="18"/>
    </row>
    <row r="125" spans="3:19" x14ac:dyDescent="0.25">
      <c r="C125" s="9" t="s">
        <v>94</v>
      </c>
      <c r="D125" s="89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3:19" x14ac:dyDescent="0.25">
      <c r="C126" s="90" t="s">
        <v>95</v>
      </c>
      <c r="D126" s="85"/>
      <c r="E126" s="62"/>
      <c r="F126" s="62"/>
      <c r="G126" s="62"/>
      <c r="H126" s="62"/>
      <c r="I126" s="62"/>
      <c r="J126" s="62"/>
      <c r="K126" s="62"/>
      <c r="L126" s="62"/>
      <c r="M126" s="62"/>
      <c r="N126" s="6"/>
      <c r="O126" s="62"/>
      <c r="P126" s="6"/>
      <c r="Q126" s="62"/>
      <c r="R126" s="6"/>
      <c r="S126" s="18"/>
    </row>
    <row r="127" spans="3:19" x14ac:dyDescent="0.25">
      <c r="C127" s="39" t="s">
        <v>96</v>
      </c>
      <c r="D127" s="39"/>
      <c r="E127" s="87"/>
      <c r="F127" s="87"/>
      <c r="G127" s="41">
        <f>SUM(G123:G124,G120)</f>
        <v>27114488</v>
      </c>
      <c r="H127" s="41"/>
      <c r="I127" s="41">
        <f t="shared" ref="I127:S127" si="2">SUM(I123:I124,I120)</f>
        <v>5770063</v>
      </c>
      <c r="J127" s="41"/>
      <c r="K127" s="41">
        <f t="shared" si="2"/>
        <v>-24150</v>
      </c>
      <c r="L127" s="41"/>
      <c r="M127" s="41">
        <f t="shared" si="2"/>
        <v>8953709</v>
      </c>
      <c r="N127" s="41"/>
      <c r="O127" s="41">
        <f t="shared" si="2"/>
        <v>41814110</v>
      </c>
      <c r="P127" s="41"/>
      <c r="Q127" s="41">
        <f t="shared" si="2"/>
        <v>-4075</v>
      </c>
      <c r="R127" s="41"/>
      <c r="S127" s="41">
        <f t="shared" si="2"/>
        <v>41810035</v>
      </c>
    </row>
    <row r="128" spans="3:19" x14ac:dyDescent="0.25">
      <c r="C128" s="7"/>
      <c r="D128" s="7"/>
      <c r="E128" s="18"/>
      <c r="F128" s="1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3:19" x14ac:dyDescent="0.25">
      <c r="C129" s="39" t="s">
        <v>97</v>
      </c>
      <c r="D129" s="39"/>
      <c r="E129" s="87"/>
      <c r="F129" s="87"/>
      <c r="G129" s="88">
        <v>27114488</v>
      </c>
      <c r="H129" s="88"/>
      <c r="I129" s="88">
        <v>5656940</v>
      </c>
      <c r="J129" s="88"/>
      <c r="K129" s="88">
        <v>-24150</v>
      </c>
      <c r="L129" s="88"/>
      <c r="M129" s="88">
        <v>26935103</v>
      </c>
      <c r="N129" s="88"/>
      <c r="O129" s="88">
        <f>SUM(G129:M129)</f>
        <v>59682381</v>
      </c>
      <c r="P129" s="88"/>
      <c r="Q129" s="88">
        <v>37757788</v>
      </c>
      <c r="R129" s="88"/>
      <c r="S129" s="88">
        <f>SUM(O129:Q129)</f>
        <v>97440169</v>
      </c>
    </row>
    <row r="130" spans="3:19" x14ac:dyDescent="0.25">
      <c r="C130" s="7"/>
      <c r="D130" s="7"/>
      <c r="E130" s="18"/>
      <c r="F130" s="1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8"/>
    </row>
    <row r="131" spans="3:19" x14ac:dyDescent="0.25">
      <c r="C131" s="86" t="s">
        <v>93</v>
      </c>
      <c r="D131" s="86"/>
      <c r="E131" s="62"/>
      <c r="F131" s="62"/>
      <c r="G131" s="62">
        <v>0</v>
      </c>
      <c r="H131" s="62"/>
      <c r="I131" s="62">
        <v>0</v>
      </c>
      <c r="J131" s="62"/>
      <c r="K131" s="62">
        <v>0</v>
      </c>
      <c r="L131" s="62"/>
      <c r="M131" s="6">
        <v>17787332</v>
      </c>
      <c r="N131" s="6"/>
      <c r="O131" s="6">
        <f>SUM(G131:M131)</f>
        <v>17787332</v>
      </c>
      <c r="P131" s="6"/>
      <c r="Q131" s="6">
        <v>4251346</v>
      </c>
      <c r="R131" s="6"/>
      <c r="S131" s="18">
        <f>SUM(O131:Q131)</f>
        <v>22038678</v>
      </c>
    </row>
    <row r="132" spans="3:19" x14ac:dyDescent="0.25">
      <c r="C132" s="39" t="s">
        <v>23</v>
      </c>
      <c r="D132" s="39"/>
      <c r="E132" s="87"/>
      <c r="F132" s="87"/>
      <c r="G132" s="88">
        <v>0</v>
      </c>
      <c r="H132" s="88"/>
      <c r="I132" s="88">
        <v>0</v>
      </c>
      <c r="J132" s="88"/>
      <c r="K132" s="88">
        <v>0</v>
      </c>
      <c r="L132" s="87"/>
      <c r="M132" s="88">
        <v>17787332</v>
      </c>
      <c r="N132" s="88"/>
      <c r="O132" s="88">
        <f>SUM(O130:O131)</f>
        <v>17787332</v>
      </c>
      <c r="P132" s="88"/>
      <c r="Q132" s="88">
        <v>4251346</v>
      </c>
      <c r="R132" s="88"/>
      <c r="S132" s="88">
        <f>SUM(S130:S131)</f>
        <v>22038678</v>
      </c>
    </row>
    <row r="133" spans="3:19" x14ac:dyDescent="0.25">
      <c r="C133" s="7"/>
      <c r="D133" s="7"/>
      <c r="E133" s="18"/>
      <c r="F133" s="18"/>
      <c r="G133" s="8"/>
      <c r="H133" s="8"/>
      <c r="I133" s="8"/>
      <c r="J133" s="8"/>
      <c r="K133" s="8"/>
      <c r="L133" s="91"/>
      <c r="M133" s="8"/>
      <c r="N133" s="8"/>
      <c r="O133" s="8"/>
      <c r="P133" s="8"/>
      <c r="Q133" s="8"/>
      <c r="R133" s="8"/>
      <c r="S133" s="8"/>
    </row>
    <row r="134" spans="3:19" ht="13.8" thickBot="1" x14ac:dyDescent="0.3">
      <c r="C134" s="20" t="s">
        <v>98</v>
      </c>
      <c r="D134" s="20"/>
      <c r="E134" s="20"/>
      <c r="F134" s="20"/>
      <c r="G134" s="22">
        <f>SUM(G132,G129)</f>
        <v>27114488</v>
      </c>
      <c r="H134" s="22"/>
      <c r="I134" s="22">
        <f t="shared" ref="I134:S134" si="3">SUM(I132,I129)</f>
        <v>5656940</v>
      </c>
      <c r="J134" s="22"/>
      <c r="K134" s="22">
        <f t="shared" si="3"/>
        <v>-24150</v>
      </c>
      <c r="L134" s="22"/>
      <c r="M134" s="22">
        <f t="shared" si="3"/>
        <v>44722435</v>
      </c>
      <c r="N134" s="22"/>
      <c r="O134" s="22">
        <f t="shared" si="3"/>
        <v>77469713</v>
      </c>
      <c r="P134" s="22"/>
      <c r="Q134" s="22">
        <f t="shared" si="3"/>
        <v>42009134</v>
      </c>
      <c r="R134" s="22"/>
      <c r="S134" s="22">
        <f t="shared" si="3"/>
        <v>119478847</v>
      </c>
    </row>
    <row r="135" spans="3:19" x14ac:dyDescent="0.25">
      <c r="C135" s="7"/>
      <c r="D135" s="7"/>
      <c r="E135" s="7"/>
      <c r="F135" s="7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48"/>
    </row>
    <row r="136" spans="3:19" x14ac:dyDescent="0.25">
      <c r="C136" s="7"/>
      <c r="D136" s="7"/>
      <c r="E136" s="18"/>
      <c r="F136" s="18"/>
      <c r="G136" s="71"/>
      <c r="H136" s="71"/>
      <c r="I136" s="71"/>
      <c r="J136" s="71"/>
      <c r="K136" s="71"/>
      <c r="L136" s="71"/>
      <c r="M136" s="93"/>
      <c r="N136" s="71"/>
      <c r="O136" s="93"/>
      <c r="P136" s="71"/>
      <c r="Q136" s="93"/>
      <c r="R136" s="71"/>
      <c r="S136" s="93"/>
    </row>
    <row r="137" spans="3:19" x14ac:dyDescent="0.25">
      <c r="C137" s="7"/>
      <c r="D137" s="7"/>
      <c r="E137" s="18"/>
      <c r="F137" s="18"/>
      <c r="G137" s="94"/>
      <c r="H137" s="94"/>
      <c r="I137" s="94"/>
      <c r="J137" s="94"/>
      <c r="K137" s="94"/>
      <c r="L137" s="94"/>
      <c r="M137" s="93"/>
      <c r="N137" s="94"/>
      <c r="O137" s="94"/>
      <c r="P137" s="94"/>
      <c r="Q137" s="94"/>
      <c r="R137" s="94"/>
      <c r="S137" s="9"/>
    </row>
    <row r="138" spans="3:19" x14ac:dyDescent="0.25">
      <c r="C138" s="9"/>
      <c r="D138" s="9"/>
      <c r="E138" s="9"/>
      <c r="F138" s="9"/>
      <c r="G138" s="71"/>
      <c r="H138" s="71"/>
      <c r="I138" s="71"/>
      <c r="J138" s="71"/>
      <c r="K138" s="71"/>
      <c r="L138" s="71"/>
      <c r="M138" s="93"/>
      <c r="N138" s="71"/>
      <c r="O138" s="93"/>
      <c r="P138" s="71"/>
      <c r="Q138" s="93"/>
      <c r="R138" s="71"/>
      <c r="S138" s="93"/>
    </row>
    <row r="140" spans="3:19" ht="15.6" x14ac:dyDescent="0.3">
      <c r="C140" s="126" t="s">
        <v>148</v>
      </c>
    </row>
    <row r="142" spans="3:19" x14ac:dyDescent="0.25">
      <c r="C142" s="9"/>
      <c r="D142" s="9"/>
      <c r="E142" s="9"/>
      <c r="F142" s="9"/>
      <c r="G142" s="133" t="s">
        <v>99</v>
      </c>
      <c r="H142" s="133"/>
      <c r="I142" s="133"/>
    </row>
    <row r="143" spans="3:19" ht="13.8" thickBot="1" x14ac:dyDescent="0.3">
      <c r="C143" s="95" t="s">
        <v>8</v>
      </c>
      <c r="D143" s="95"/>
      <c r="E143" s="96" t="s">
        <v>9</v>
      </c>
      <c r="F143" s="96"/>
      <c r="G143" s="97" t="s">
        <v>10</v>
      </c>
      <c r="H143" s="98"/>
      <c r="I143" s="97" t="s">
        <v>11</v>
      </c>
    </row>
    <row r="144" spans="3:19" x14ac:dyDescent="0.25">
      <c r="C144" s="9"/>
      <c r="D144" s="9"/>
      <c r="E144" s="99"/>
      <c r="F144" s="99"/>
      <c r="G144" s="99"/>
      <c r="H144" s="99"/>
      <c r="I144" s="100"/>
    </row>
    <row r="145" spans="3:9" x14ac:dyDescent="0.25">
      <c r="C145" s="100" t="s">
        <v>100</v>
      </c>
      <c r="D145" s="100"/>
      <c r="E145" s="99"/>
      <c r="F145" s="99"/>
      <c r="G145" s="101"/>
      <c r="H145" s="99"/>
      <c r="I145" s="9"/>
    </row>
    <row r="146" spans="3:9" x14ac:dyDescent="0.25">
      <c r="C146" s="102" t="s">
        <v>18</v>
      </c>
      <c r="D146" s="9"/>
      <c r="E146" s="99"/>
      <c r="F146" s="99"/>
      <c r="G146" s="18">
        <v>23933348</v>
      </c>
      <c r="H146" s="91"/>
      <c r="I146" s="18">
        <v>14275663</v>
      </c>
    </row>
    <row r="147" spans="3:9" x14ac:dyDescent="0.25">
      <c r="C147" s="102"/>
      <c r="D147" s="9"/>
      <c r="E147" s="99"/>
      <c r="F147" s="99"/>
      <c r="G147" s="99"/>
      <c r="H147" s="101"/>
      <c r="I147" s="99"/>
    </row>
    <row r="148" spans="3:9" x14ac:dyDescent="0.25">
      <c r="C148" s="103" t="s">
        <v>101</v>
      </c>
      <c r="D148" s="100"/>
      <c r="E148" s="99"/>
      <c r="F148" s="99"/>
      <c r="G148" s="99"/>
      <c r="H148" s="101"/>
      <c r="I148" s="99"/>
    </row>
    <row r="149" spans="3:9" x14ac:dyDescent="0.25">
      <c r="C149" s="104" t="s">
        <v>102</v>
      </c>
      <c r="D149" s="105"/>
      <c r="E149" s="73"/>
      <c r="F149" s="73"/>
      <c r="G149" s="18">
        <v>12581574</v>
      </c>
      <c r="H149" s="91"/>
      <c r="I149" s="18">
        <v>5185390</v>
      </c>
    </row>
    <row r="150" spans="3:9" ht="26.4" x14ac:dyDescent="0.25">
      <c r="C150" s="104" t="s">
        <v>103</v>
      </c>
      <c r="D150" s="104"/>
      <c r="E150" s="47"/>
      <c r="F150" s="47"/>
      <c r="G150" s="18">
        <v>-217060</v>
      </c>
      <c r="H150" s="91"/>
      <c r="I150" s="18">
        <v>0</v>
      </c>
    </row>
    <row r="151" spans="3:9" ht="26.4" x14ac:dyDescent="0.25">
      <c r="C151" s="104" t="s">
        <v>104</v>
      </c>
      <c r="D151" s="104"/>
      <c r="E151" s="73"/>
      <c r="F151" s="73"/>
      <c r="G151" s="18">
        <v>12135</v>
      </c>
      <c r="H151" s="91"/>
      <c r="I151" s="18">
        <v>-665</v>
      </c>
    </row>
    <row r="152" spans="3:9" x14ac:dyDescent="0.25">
      <c r="C152" s="104" t="s">
        <v>105</v>
      </c>
      <c r="D152" s="105"/>
      <c r="E152" s="73"/>
      <c r="F152" s="73"/>
      <c r="G152" s="18">
        <v>416914</v>
      </c>
      <c r="H152" s="91"/>
      <c r="I152" s="18">
        <v>74166</v>
      </c>
    </row>
    <row r="153" spans="3:9" x14ac:dyDescent="0.25">
      <c r="C153" s="104" t="s">
        <v>106</v>
      </c>
      <c r="D153" s="105"/>
      <c r="E153" s="73"/>
      <c r="F153" s="73"/>
      <c r="G153" s="18">
        <v>13641</v>
      </c>
      <c r="H153" s="91"/>
      <c r="I153" s="18">
        <v>105036</v>
      </c>
    </row>
    <row r="154" spans="3:9" x14ac:dyDescent="0.25">
      <c r="C154" s="104" t="s">
        <v>107</v>
      </c>
      <c r="D154" s="105"/>
      <c r="E154" s="73"/>
      <c r="F154" s="73"/>
      <c r="G154" s="18">
        <v>188771</v>
      </c>
      <c r="H154" s="91"/>
      <c r="I154" s="18">
        <v>-14784</v>
      </c>
    </row>
    <row r="155" spans="3:9" x14ac:dyDescent="0.25">
      <c r="C155" s="104" t="s">
        <v>108</v>
      </c>
      <c r="D155" s="105"/>
      <c r="E155" s="73"/>
      <c r="F155" s="73"/>
      <c r="G155" s="18">
        <v>796867</v>
      </c>
      <c r="H155" s="91"/>
      <c r="I155" s="18">
        <v>0</v>
      </c>
    </row>
    <row r="156" spans="3:9" x14ac:dyDescent="0.25">
      <c r="C156" s="104" t="s">
        <v>109</v>
      </c>
      <c r="D156" s="105"/>
      <c r="E156" s="73"/>
      <c r="F156" s="73"/>
      <c r="G156" s="18">
        <v>-9235</v>
      </c>
      <c r="H156" s="91"/>
      <c r="I156" s="18">
        <v>-3738</v>
      </c>
    </row>
    <row r="157" spans="3:9" x14ac:dyDescent="0.25">
      <c r="C157" s="105" t="s">
        <v>110</v>
      </c>
      <c r="D157" s="105"/>
      <c r="E157" s="47"/>
      <c r="F157" s="47"/>
      <c r="G157" s="18">
        <v>13348445</v>
      </c>
      <c r="H157" s="91"/>
      <c r="I157" s="18">
        <v>-5609036</v>
      </c>
    </row>
    <row r="158" spans="3:9" x14ac:dyDescent="0.25">
      <c r="C158" s="104" t="s">
        <v>15</v>
      </c>
      <c r="D158" s="105"/>
      <c r="E158" s="73"/>
      <c r="F158" s="47"/>
      <c r="G158" s="18">
        <v>-437291</v>
      </c>
      <c r="H158" s="91"/>
      <c r="I158" s="18">
        <v>-8940</v>
      </c>
    </row>
    <row r="159" spans="3:9" x14ac:dyDescent="0.25">
      <c r="C159" s="106" t="s">
        <v>16</v>
      </c>
      <c r="D159" s="107"/>
      <c r="E159" s="33"/>
      <c r="F159" s="33"/>
      <c r="G159" s="62">
        <v>5981504</v>
      </c>
      <c r="H159" s="108"/>
      <c r="I159" s="62">
        <v>955357</v>
      </c>
    </row>
    <row r="160" spans="3:9" ht="39.6" x14ac:dyDescent="0.25">
      <c r="C160" s="103" t="s">
        <v>111</v>
      </c>
      <c r="D160" s="103"/>
      <c r="E160" s="99"/>
      <c r="F160" s="99"/>
      <c r="G160" s="91">
        <f>SUM(G146:G159)</f>
        <v>56609613</v>
      </c>
      <c r="H160" s="91"/>
      <c r="I160" s="91">
        <f>SUM(I146:I159)</f>
        <v>14958449</v>
      </c>
    </row>
    <row r="161" spans="3:9" x14ac:dyDescent="0.25">
      <c r="C161" s="103"/>
      <c r="D161" s="103"/>
      <c r="E161" s="99"/>
      <c r="F161" s="99"/>
      <c r="G161" s="101"/>
      <c r="H161" s="101"/>
      <c r="I161" s="101"/>
    </row>
    <row r="162" spans="3:9" x14ac:dyDescent="0.25">
      <c r="C162" s="103" t="s">
        <v>112</v>
      </c>
      <c r="D162" s="100"/>
      <c r="E162" s="99"/>
      <c r="F162" s="99"/>
      <c r="G162" s="100"/>
      <c r="H162" s="100"/>
      <c r="I162" s="100"/>
    </row>
    <row r="163" spans="3:9" x14ac:dyDescent="0.25">
      <c r="C163" s="104" t="s">
        <v>113</v>
      </c>
      <c r="D163" s="104"/>
      <c r="E163" s="99"/>
      <c r="F163" s="99"/>
      <c r="G163" s="18">
        <v>3238135</v>
      </c>
      <c r="H163" s="91"/>
      <c r="I163" s="18">
        <v>-1374224</v>
      </c>
    </row>
    <row r="164" spans="3:9" x14ac:dyDescent="0.25">
      <c r="C164" s="104" t="s">
        <v>114</v>
      </c>
      <c r="D164" s="105"/>
      <c r="E164" s="99"/>
      <c r="F164" s="99"/>
      <c r="G164" s="18">
        <v>-17667611</v>
      </c>
      <c r="H164" s="91"/>
      <c r="I164" s="18">
        <v>-548871</v>
      </c>
    </row>
    <row r="165" spans="3:9" x14ac:dyDescent="0.25">
      <c r="C165" s="104" t="s">
        <v>115</v>
      </c>
      <c r="D165" s="105"/>
      <c r="E165" s="99"/>
      <c r="F165" s="99"/>
      <c r="G165" s="18">
        <v>6608997</v>
      </c>
      <c r="H165" s="91"/>
      <c r="I165" s="18">
        <v>-3637975</v>
      </c>
    </row>
    <row r="166" spans="3:9" x14ac:dyDescent="0.25">
      <c r="C166" s="104" t="s">
        <v>116</v>
      </c>
      <c r="D166" s="105"/>
      <c r="E166" s="99"/>
      <c r="F166" s="99"/>
      <c r="G166" s="18">
        <v>-4909846</v>
      </c>
      <c r="H166" s="91"/>
      <c r="I166" s="18">
        <v>-626085</v>
      </c>
    </row>
    <row r="167" spans="3:9" x14ac:dyDescent="0.25">
      <c r="C167" s="104" t="s">
        <v>117</v>
      </c>
      <c r="D167" s="105"/>
      <c r="E167" s="99"/>
      <c r="F167" s="99"/>
      <c r="G167" s="18">
        <v>-77127</v>
      </c>
      <c r="H167" s="91"/>
      <c r="I167" s="18">
        <v>19467</v>
      </c>
    </row>
    <row r="168" spans="3:9" x14ac:dyDescent="0.25">
      <c r="C168" s="104" t="s">
        <v>118</v>
      </c>
      <c r="D168" s="105"/>
      <c r="E168" s="99"/>
      <c r="F168" s="99"/>
      <c r="G168" s="18">
        <v>-4749543</v>
      </c>
      <c r="H168" s="91"/>
      <c r="I168" s="18">
        <v>-1013006</v>
      </c>
    </row>
    <row r="169" spans="3:9" x14ac:dyDescent="0.25">
      <c r="C169" s="105" t="s">
        <v>119</v>
      </c>
      <c r="D169" s="104"/>
      <c r="E169" s="99"/>
      <c r="F169" s="99"/>
      <c r="G169" s="18">
        <v>630448</v>
      </c>
      <c r="H169" s="91"/>
      <c r="I169" s="18">
        <v>309347</v>
      </c>
    </row>
    <row r="170" spans="3:9" x14ac:dyDescent="0.25">
      <c r="C170" s="104" t="s">
        <v>120</v>
      </c>
      <c r="D170" s="104"/>
      <c r="E170" s="99"/>
      <c r="F170" s="99"/>
      <c r="G170" s="18">
        <v>-1891507</v>
      </c>
      <c r="H170" s="91"/>
      <c r="I170" s="18">
        <v>0</v>
      </c>
    </row>
    <row r="171" spans="3:9" x14ac:dyDescent="0.25">
      <c r="C171" s="106" t="s">
        <v>121</v>
      </c>
      <c r="D171" s="106"/>
      <c r="E171" s="109"/>
      <c r="F171" s="109"/>
      <c r="G171" s="62">
        <v>977660</v>
      </c>
      <c r="H171" s="108"/>
      <c r="I171" s="62">
        <v>2696303</v>
      </c>
    </row>
    <row r="172" spans="3:9" x14ac:dyDescent="0.25">
      <c r="C172" s="100" t="s">
        <v>122</v>
      </c>
      <c r="D172" s="100"/>
      <c r="E172" s="99"/>
      <c r="F172" s="99"/>
      <c r="G172" s="91">
        <f>SUM(G160:G171)</f>
        <v>38769219</v>
      </c>
      <c r="H172" s="91"/>
      <c r="I172" s="91">
        <f>SUM(I160:I171)</f>
        <v>10783405</v>
      </c>
    </row>
    <row r="173" spans="3:9" x14ac:dyDescent="0.25">
      <c r="C173" s="102"/>
      <c r="D173" s="9"/>
      <c r="E173" s="99"/>
      <c r="F173" s="99"/>
      <c r="G173" s="101"/>
      <c r="H173" s="101"/>
      <c r="I173" s="99"/>
    </row>
    <row r="174" spans="3:9" x14ac:dyDescent="0.25">
      <c r="C174" s="90" t="s">
        <v>123</v>
      </c>
      <c r="D174" s="86"/>
      <c r="E174" s="109"/>
      <c r="F174" s="109"/>
      <c r="G174" s="62">
        <v>-2610848</v>
      </c>
      <c r="H174" s="108"/>
      <c r="I174" s="62">
        <v>-620625</v>
      </c>
    </row>
    <row r="175" spans="3:9" x14ac:dyDescent="0.25">
      <c r="C175" s="110" t="s">
        <v>124</v>
      </c>
      <c r="D175" s="110"/>
      <c r="E175" s="111"/>
      <c r="F175" s="111"/>
      <c r="G175" s="66">
        <f>SUM(G172:G174)</f>
        <v>36158371</v>
      </c>
      <c r="H175" s="66"/>
      <c r="I175" s="66">
        <f>SUM(I172:I174)</f>
        <v>10162780</v>
      </c>
    </row>
    <row r="178" spans="3:9" x14ac:dyDescent="0.25">
      <c r="C178" s="102"/>
      <c r="D178" s="9"/>
      <c r="E178" s="9"/>
      <c r="F178" s="9"/>
      <c r="G178" s="136" t="s">
        <v>99</v>
      </c>
      <c r="H178" s="136"/>
      <c r="I178" s="136"/>
    </row>
    <row r="179" spans="3:9" ht="13.8" thickBot="1" x14ac:dyDescent="0.3">
      <c r="C179" s="112" t="s">
        <v>8</v>
      </c>
      <c r="D179" s="113"/>
      <c r="E179" s="114" t="s">
        <v>9</v>
      </c>
      <c r="F179" s="114"/>
      <c r="G179" s="115" t="s">
        <v>10</v>
      </c>
      <c r="H179" s="98"/>
      <c r="I179" s="116" t="s">
        <v>11</v>
      </c>
    </row>
    <row r="180" spans="3:9" x14ac:dyDescent="0.25">
      <c r="C180" s="102"/>
      <c r="D180" s="9"/>
      <c r="E180" s="99"/>
      <c r="F180" s="99"/>
      <c r="G180" s="99"/>
      <c r="H180" s="99"/>
      <c r="I180" s="100"/>
    </row>
    <row r="181" spans="3:9" x14ac:dyDescent="0.25">
      <c r="C181" s="103" t="s">
        <v>125</v>
      </c>
      <c r="D181" s="100"/>
      <c r="E181" s="99"/>
      <c r="F181" s="99"/>
      <c r="G181" s="100"/>
      <c r="H181" s="99"/>
      <c r="I181" s="18"/>
    </row>
    <row r="182" spans="3:9" ht="26.4" x14ac:dyDescent="0.25">
      <c r="C182" s="104" t="s">
        <v>126</v>
      </c>
      <c r="D182" s="9"/>
      <c r="E182" s="99"/>
      <c r="F182" s="99"/>
      <c r="G182" s="18">
        <v>-44194603</v>
      </c>
      <c r="H182" s="18"/>
      <c r="I182" s="18">
        <v>-18614915</v>
      </c>
    </row>
    <row r="183" spans="3:9" x14ac:dyDescent="0.25">
      <c r="C183" s="102" t="s">
        <v>127</v>
      </c>
      <c r="D183" s="9"/>
      <c r="E183" s="99"/>
      <c r="F183" s="99"/>
      <c r="G183" s="18">
        <v>-915381</v>
      </c>
      <c r="H183" s="99"/>
      <c r="I183" s="18">
        <v>-210354</v>
      </c>
    </row>
    <row r="184" spans="3:9" x14ac:dyDescent="0.25">
      <c r="C184" s="102" t="s">
        <v>128</v>
      </c>
      <c r="D184" s="9"/>
      <c r="E184" s="99"/>
      <c r="F184" s="99"/>
      <c r="G184" s="18">
        <v>-1329606</v>
      </c>
      <c r="H184" s="99"/>
      <c r="I184" s="18">
        <v>-476956</v>
      </c>
    </row>
    <row r="185" spans="3:9" x14ac:dyDescent="0.25">
      <c r="C185" s="104" t="s">
        <v>129</v>
      </c>
      <c r="D185" s="104"/>
      <c r="E185" s="99"/>
      <c r="F185" s="99"/>
      <c r="G185" s="18">
        <v>86017</v>
      </c>
      <c r="H185" s="99"/>
      <c r="I185" s="18">
        <v>-41135</v>
      </c>
    </row>
    <row r="186" spans="3:9" x14ac:dyDescent="0.25">
      <c r="C186" s="102" t="s">
        <v>130</v>
      </c>
      <c r="D186" s="9"/>
      <c r="E186" s="99"/>
      <c r="F186" s="99"/>
      <c r="G186" s="18">
        <v>437291</v>
      </c>
      <c r="H186" s="99"/>
      <c r="I186" s="18">
        <v>0</v>
      </c>
    </row>
    <row r="187" spans="3:9" x14ac:dyDescent="0.25">
      <c r="C187" s="102" t="s">
        <v>131</v>
      </c>
      <c r="D187" s="9"/>
      <c r="E187" s="99"/>
      <c r="F187" s="99"/>
      <c r="G187" s="18">
        <v>0</v>
      </c>
      <c r="H187" s="99"/>
      <c r="I187" s="18">
        <v>-109382</v>
      </c>
    </row>
    <row r="188" spans="3:9" ht="26.4" x14ac:dyDescent="0.25">
      <c r="C188" s="110" t="s">
        <v>132</v>
      </c>
      <c r="D188" s="110"/>
      <c r="E188" s="117"/>
      <c r="F188" s="117"/>
      <c r="G188" s="66">
        <f>SUM(G182:G187)</f>
        <v>-45916282</v>
      </c>
      <c r="H188" s="117"/>
      <c r="I188" s="66">
        <f>SUM(I182:I187)</f>
        <v>-19452742</v>
      </c>
    </row>
    <row r="189" spans="3:9" x14ac:dyDescent="0.25">
      <c r="C189" s="103"/>
      <c r="D189" s="100"/>
      <c r="E189" s="27"/>
      <c r="F189" s="27"/>
      <c r="G189" s="118"/>
      <c r="H189" s="27"/>
      <c r="I189" s="18"/>
    </row>
    <row r="190" spans="3:9" x14ac:dyDescent="0.25">
      <c r="C190" s="103" t="s">
        <v>133</v>
      </c>
      <c r="D190" s="100"/>
      <c r="E190" s="27"/>
      <c r="F190" s="27"/>
      <c r="G190" s="118"/>
      <c r="H190" s="27"/>
      <c r="I190" s="18"/>
    </row>
    <row r="191" spans="3:9" x14ac:dyDescent="0.25">
      <c r="C191" s="102" t="s">
        <v>134</v>
      </c>
      <c r="D191" s="9"/>
      <c r="E191" s="47"/>
      <c r="F191" s="47"/>
      <c r="G191" s="18">
        <v>41454302</v>
      </c>
      <c r="H191" s="47"/>
      <c r="I191" s="18">
        <v>17197041</v>
      </c>
    </row>
    <row r="192" spans="3:9" x14ac:dyDescent="0.25">
      <c r="C192" s="102" t="s">
        <v>135</v>
      </c>
      <c r="D192" s="9"/>
      <c r="E192" s="47"/>
      <c r="F192" s="47"/>
      <c r="G192" s="18">
        <v>-1361629</v>
      </c>
      <c r="H192" s="47"/>
      <c r="I192" s="18">
        <v>-4289978</v>
      </c>
    </row>
    <row r="193" spans="3:9" x14ac:dyDescent="0.25">
      <c r="C193" s="102" t="s">
        <v>136</v>
      </c>
      <c r="D193" s="9"/>
      <c r="E193" s="47"/>
      <c r="F193" s="47"/>
      <c r="G193" s="18">
        <v>-5223674</v>
      </c>
      <c r="H193" s="47"/>
      <c r="I193" s="18">
        <v>-1299843</v>
      </c>
    </row>
    <row r="194" spans="3:9" x14ac:dyDescent="0.25">
      <c r="C194" s="102" t="s">
        <v>131</v>
      </c>
      <c r="D194" s="9"/>
      <c r="E194" s="47"/>
      <c r="F194" s="47"/>
      <c r="G194" s="18">
        <v>-245927</v>
      </c>
      <c r="H194" s="47"/>
      <c r="I194" s="18">
        <v>0</v>
      </c>
    </row>
    <row r="195" spans="3:9" x14ac:dyDescent="0.25">
      <c r="C195" s="102" t="s">
        <v>137</v>
      </c>
      <c r="D195" s="9"/>
      <c r="E195" s="47"/>
      <c r="F195" s="47"/>
      <c r="G195" s="18">
        <v>990015</v>
      </c>
      <c r="H195" s="47"/>
      <c r="I195" s="18">
        <v>0</v>
      </c>
    </row>
    <row r="196" spans="3:9" x14ac:dyDescent="0.25">
      <c r="C196" s="90" t="s">
        <v>138</v>
      </c>
      <c r="D196" s="86"/>
      <c r="E196" s="119"/>
      <c r="F196" s="119"/>
      <c r="G196" s="62">
        <v>-1009964</v>
      </c>
      <c r="H196" s="119"/>
      <c r="I196" s="18">
        <v>-370105</v>
      </c>
    </row>
    <row r="197" spans="3:9" x14ac:dyDescent="0.25">
      <c r="C197" s="110" t="s">
        <v>139</v>
      </c>
      <c r="D197" s="110"/>
      <c r="E197" s="120"/>
      <c r="F197" s="120"/>
      <c r="G197" s="66">
        <f>SUM(G191:G196)</f>
        <v>34603123</v>
      </c>
      <c r="H197" s="120"/>
      <c r="I197" s="66">
        <f>SUM(I191:I196)</f>
        <v>11237115</v>
      </c>
    </row>
    <row r="198" spans="3:9" x14ac:dyDescent="0.25">
      <c r="C198" s="102"/>
      <c r="D198" s="9"/>
      <c r="E198" s="47"/>
      <c r="F198" s="47"/>
      <c r="G198" s="73"/>
      <c r="H198" s="47"/>
      <c r="I198" s="18"/>
    </row>
    <row r="199" spans="3:9" x14ac:dyDescent="0.25">
      <c r="C199" s="103" t="s">
        <v>140</v>
      </c>
      <c r="D199" s="103"/>
      <c r="E199" s="47"/>
      <c r="F199" s="47"/>
      <c r="G199" s="91">
        <f>G197+G188+G175</f>
        <v>24845212</v>
      </c>
      <c r="H199" s="47"/>
      <c r="I199" s="91">
        <f>I197+I188+I175</f>
        <v>1947153</v>
      </c>
    </row>
    <row r="200" spans="3:9" x14ac:dyDescent="0.25">
      <c r="C200" s="102" t="s">
        <v>141</v>
      </c>
      <c r="D200" s="102"/>
      <c r="E200" s="47"/>
      <c r="F200" s="47"/>
      <c r="G200" s="18">
        <v>147209</v>
      </c>
      <c r="H200" s="47"/>
      <c r="I200" s="18">
        <v>0</v>
      </c>
    </row>
    <row r="201" spans="3:9" x14ac:dyDescent="0.25">
      <c r="C201" s="102" t="s">
        <v>142</v>
      </c>
      <c r="D201" s="102"/>
      <c r="E201" s="47"/>
      <c r="F201" s="47"/>
      <c r="G201" s="18">
        <v>-20138</v>
      </c>
      <c r="H201" s="47"/>
      <c r="I201" s="18">
        <v>0</v>
      </c>
    </row>
    <row r="202" spans="3:9" x14ac:dyDescent="0.25">
      <c r="C202" s="90" t="s">
        <v>143</v>
      </c>
      <c r="D202" s="121"/>
      <c r="E202" s="33"/>
      <c r="F202" s="33"/>
      <c r="G202" s="62">
        <v>17486185</v>
      </c>
      <c r="H202" s="33"/>
      <c r="I202" s="62">
        <v>4356302</v>
      </c>
    </row>
    <row r="203" spans="3:9" ht="13.8" thickBot="1" x14ac:dyDescent="0.3">
      <c r="C203" s="122" t="s">
        <v>144</v>
      </c>
      <c r="D203" s="122"/>
      <c r="E203" s="123">
        <v>24</v>
      </c>
      <c r="F203" s="123"/>
      <c r="G203" s="124">
        <f>G65</f>
        <v>42524222</v>
      </c>
      <c r="H203" s="123"/>
      <c r="I203" s="124">
        <v>6303455</v>
      </c>
    </row>
  </sheetData>
  <mergeCells count="5">
    <mergeCell ref="G4:I5"/>
    <mergeCell ref="C36:D36"/>
    <mergeCell ref="G117:O117"/>
    <mergeCell ref="G142:I142"/>
    <mergeCell ref="G178:I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Zhuldyz Tugambayeva</dc:creator>
  <cp:lastModifiedBy>Dina Demegenova</cp:lastModifiedBy>
  <dcterms:created xsi:type="dcterms:W3CDTF">2020-09-02T12:56:13Z</dcterms:created>
  <dcterms:modified xsi:type="dcterms:W3CDTF">2020-09-02T13:37:45Z</dcterms:modified>
</cp:coreProperties>
</file>