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отчетности\5. Bank and KASE\2018Y\2Q 2018\Altynalmas\Send files to Kase\"/>
    </mc:Choice>
  </mc:AlternateContent>
  <bookViews>
    <workbookView xWindow="0" yWindow="0" windowWidth="20490" windowHeight="7065" activeTab="3"/>
  </bookViews>
  <sheets>
    <sheet name="ОПУ" sheetId="1" r:id="rId1"/>
    <sheet name="Бухгалтерский баланс" sheetId="2" r:id="rId2"/>
    <sheet name="ОДК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1__123Graph_ACHART_3" hidden="1">'[1]Prelim Cost'!$B$31:$L$31</definedName>
    <definedName name="__2__123Graph_BCHART_3" hidden="1">'[1]Prelim Cost'!$B$33:$L$33</definedName>
    <definedName name="__3__123Graph_CCHART_3" hidden="1">'[1]Prelim Cost'!$B$36:$L$36</definedName>
    <definedName name="__abc1" hidden="1">'[2]Prelim Cost'!$B$33:$L$33</definedName>
    <definedName name="__abc3" hidden="1">'[2]Prelim Cost'!$B$36:$L$36</definedName>
    <definedName name="__abc4" hidden="1">'[2]Prelim Cost'!$B$31:$L$31</definedName>
    <definedName name="__abc5" hidden="1">'[2]Prelim Cost'!$B$33:$L$33</definedName>
    <definedName name="_1__123Graph_ACHART_3" hidden="1">'[1]Prelim Cost'!$B$31:$L$31</definedName>
    <definedName name="_2__123Graph_BCHART_3" hidden="1">'[1]Prelim Cost'!$B$33:$L$33</definedName>
    <definedName name="_3__123Graph_CCHART_3" hidden="1">'[1]Prelim Cost'!$B$36:$L$36</definedName>
    <definedName name="_abc1" hidden="1">'[2]Prelim Cost'!$B$33:$L$33</definedName>
    <definedName name="_abc3" hidden="1">'[2]Prelim Cost'!$B$36:$L$36</definedName>
    <definedName name="_abc4" hidden="1">'[2]Prelim Cost'!$B$31:$L$31</definedName>
    <definedName name="_abc5" hidden="1">'[2]Prelim Cost'!$B$33:$L$33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VersionLS" hidden="1">300</definedName>
    <definedName name="BG_Del" hidden="1">15</definedName>
    <definedName name="BG_Ins" hidden="1">4</definedName>
    <definedName name="BG_Mod" hidden="1">6</definedName>
    <definedName name="XREF_COLUMN_1" hidden="1">[3]rollforward!$Q$1:$Q$65536</definedName>
    <definedName name="XREF_COLUMN_2" hidden="1">[4]rollforward!$AT$1:$AT$65536</definedName>
    <definedName name="XRefActiveRow" hidden="1">[3]XREF!$A$10</definedName>
    <definedName name="XRefColumnsCount" hidden="1">5</definedName>
    <definedName name="XRefCopy1" hidden="1">[3]rollforward!$P$25</definedName>
    <definedName name="XrefCopy10Row2" hidden="1">[5]XREF!#REF!</definedName>
    <definedName name="XRefCopy1Row" hidden="1">[3]XREF!$A$2:$IV$2</definedName>
    <definedName name="XRefCopy2" hidden="1">[3]rollforward!$P$26</definedName>
    <definedName name="XRefCopy2Row" hidden="1">[3]XREF!$A$3:$IV$3</definedName>
    <definedName name="XRefCopy3" hidden="1">[3]rollforward!$P$27</definedName>
    <definedName name="XRefCopy3Row" hidden="1">[3]XREF!$A$4:$IV$4</definedName>
    <definedName name="XRefCopy4" hidden="1">[3]rollforward!$P$28</definedName>
    <definedName name="XRefCopy4Row" hidden="1">[3]XREF!$A$5:$IV$5</definedName>
    <definedName name="XRefCopy5" hidden="1">[3]rollforward!$P$29</definedName>
    <definedName name="XRefCopy5Row" hidden="1">[3]XREF!$A$6:$IV$6</definedName>
    <definedName name="XRefCopy6" hidden="1">[3]rollforward!$P$32</definedName>
    <definedName name="XRefCopy6Row" hidden="1">[3]XREF!$A$7:$IV$7</definedName>
    <definedName name="XRefCopy7" hidden="1">[3]rollforward!$P$33</definedName>
    <definedName name="XRefCopy8" hidden="1">[3]rollforward!$P$35</definedName>
    <definedName name="XRefCopy8Row" hidden="1">[3]XREF!$A$9:$IV$9</definedName>
    <definedName name="XRefCopyRangeCount" hidden="1">1</definedName>
    <definedName name="XRefPasteRangeCount" hidden="1">11</definedName>
  </definedNames>
  <calcPr calcId="162913"/>
</workbook>
</file>

<file path=xl/calcChain.xml><?xml version="1.0" encoding="utf-8"?>
<calcChain xmlns="http://schemas.openxmlformats.org/spreadsheetml/2006/main">
  <c r="D75" i="4" l="1"/>
  <c r="D64" i="4"/>
  <c r="D43" i="4"/>
  <c r="D46" i="4" s="1"/>
  <c r="D28" i="4"/>
  <c r="D70" i="2"/>
  <c r="D69" i="2"/>
  <c r="D68" i="2"/>
  <c r="D67" i="2"/>
  <c r="D42" i="2"/>
  <c r="D39" i="2"/>
  <c r="D28" i="2"/>
  <c r="D26" i="2"/>
  <c r="D16" i="2"/>
  <c r="D28" i="1"/>
  <c r="D23" i="1"/>
  <c r="D20" i="1"/>
  <c r="D17" i="1"/>
  <c r="D11" i="1"/>
  <c r="D6" i="1"/>
  <c r="D77" i="4" l="1"/>
  <c r="D80" i="4" s="1"/>
  <c r="H11" i="3"/>
  <c r="J11" i="3" s="1"/>
  <c r="J12" i="3" s="1"/>
  <c r="J14" i="3" s="1"/>
  <c r="F12" i="3"/>
  <c r="F14" i="3" s="1"/>
  <c r="F15" i="3" s="1"/>
  <c r="E12" i="3"/>
  <c r="E14" i="3" s="1"/>
  <c r="E15" i="3" s="1"/>
  <c r="D12" i="3"/>
  <c r="D14" i="3" s="1"/>
  <c r="D15" i="3" s="1"/>
  <c r="I12" i="3"/>
  <c r="I14" i="3" s="1"/>
  <c r="I15" i="3" s="1"/>
  <c r="G12" i="3"/>
  <c r="G14" i="3" s="1"/>
  <c r="G15" i="3" s="1"/>
  <c r="D54" i="2"/>
  <c r="J15" i="3" l="1"/>
  <c r="D81" i="4"/>
  <c r="H12" i="3" l="1"/>
  <c r="H14" i="3" s="1"/>
  <c r="H15" i="3" s="1"/>
</calcChain>
</file>

<file path=xl/sharedStrings.xml><?xml version="1.0" encoding="utf-8"?>
<sst xmlns="http://schemas.openxmlformats.org/spreadsheetml/2006/main" count="190" uniqueCount="169">
  <si>
    <t>(в тысячах тенге)</t>
  </si>
  <si>
    <t>Прим.</t>
  </si>
  <si>
    <t>Выручка</t>
  </si>
  <si>
    <t>Себестоимость реализации</t>
  </si>
  <si>
    <t>Валовый доход / (убыток)</t>
  </si>
  <si>
    <t>Общие и административные расходы</t>
  </si>
  <si>
    <t>Прочие доходы</t>
  </si>
  <si>
    <t>Прочие расходы</t>
  </si>
  <si>
    <t>Операционная прибыль / (убыток)</t>
  </si>
  <si>
    <t>Финансовые доходы</t>
  </si>
  <si>
    <t>Финансовые расходы</t>
  </si>
  <si>
    <t>Доход от выбытия дочерней организации</t>
  </si>
  <si>
    <t>Доходы / (Расходы) по курсовой разнице</t>
  </si>
  <si>
    <t>Прибыль / (Убыток) за период, до налогообложения</t>
  </si>
  <si>
    <t>(Расходы)/Экономия по подоходному налогу</t>
  </si>
  <si>
    <t>Прибыль / (Убыток) за период, после налогообложения</t>
  </si>
  <si>
    <t>Прочий совокупный доход</t>
  </si>
  <si>
    <t>Итого совокупная прибыль / (убыток) за период</t>
  </si>
  <si>
    <t>Приходящийся на:</t>
  </si>
  <si>
    <t>Акционеров материнской компании</t>
  </si>
  <si>
    <t>Неконтрольные доли участия</t>
  </si>
  <si>
    <t>Количество простых акций</t>
  </si>
  <si>
    <t>Объявленные дивиденды по привилегированным акциям в тыс.тг</t>
  </si>
  <si>
    <t>Базовая прибыль / (убыток) на акцию в тенге</t>
  </si>
  <si>
    <t>Разводненная прибыль / (убыток) на акцию в тенге</t>
  </si>
  <si>
    <t>Активы</t>
  </si>
  <si>
    <t>Долгосрочные активы</t>
  </si>
  <si>
    <t>Основные средства</t>
  </si>
  <si>
    <t>Активы по разведке и оценке</t>
  </si>
  <si>
    <t>Нематериальные активы</t>
  </si>
  <si>
    <t>Авансы, выданные за долгосрочные активы</t>
  </si>
  <si>
    <t>Долгосрочные налоговые активы</t>
  </si>
  <si>
    <t>Денежные средства, ограниченные в использовании</t>
  </si>
  <si>
    <t>Прочие долгосрочные активы</t>
  </si>
  <si>
    <t>Товарно-материальные запасы</t>
  </si>
  <si>
    <t>Авансы выданные</t>
  </si>
  <si>
    <t>Предоплата по корпоративному подоходному налогу</t>
  </si>
  <si>
    <t>Текущие активы по налогам и платежам в бюджет</t>
  </si>
  <si>
    <t>Прочие краткосрочные активы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</si>
  <si>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</si>
  <si>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</si>
  <si>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</si>
  <si>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</si>
  <si>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</si>
  <si>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Выкупленные акции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</si>
  <si>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</si>
  <si>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</si>
  <si>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</si>
  <si>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Банковские займы, долгосрочные</t>
  </si>
  <si>
    <t>Займы, полученные от связанных сторон</t>
  </si>
  <si>
    <t>Обязательства по финансовой аренде, долгосрочные</t>
  </si>
  <si>
    <t>Обязательства по привилегированным акциям</t>
  </si>
  <si>
    <t>Резервы по контрактам на недропользование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</si>
  <si>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</si>
  <si>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</si>
  <si>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</si>
  <si>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Банковские займы, краткосрочные</t>
  </si>
  <si>
    <t>Обязательства по финансовой аренде, краткосрочные</t>
  </si>
  <si>
    <t>Торговая и прочая кредиторская задолженность</t>
  </si>
  <si>
    <t>Текущие обязательства по налогам и платежам в бюджет</t>
  </si>
  <si>
    <t>Прочие краткосрочные обязательства</t>
  </si>
  <si>
    <t>Итого капитал и обязательства</t>
  </si>
  <si>
    <t>Балансовая стоимость одной простой акции в ТЕНГЕ</t>
  </si>
  <si>
    <t>Балансовая стоимость одной привилегированной акции в ТЕНГЕ</t>
  </si>
  <si>
    <t>На 31 декабря 2016 года</t>
  </si>
  <si>
    <t>Приходится на акционеров материнской компании</t>
  </si>
  <si>
    <t>Итого</t>
  </si>
  <si>
    <t>Денежные потоки от операционной деятельности</t>
  </si>
  <si>
    <t>Корректировки на:</t>
  </si>
  <si>
    <t>6, 7, 8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</si>
  <si>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</si>
  <si>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</si>
  <si>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Изменение в текущих активах по налогам и платежам в бюджет</t>
  </si>
  <si>
    <t>Изменение в товарно-материальных запасах</t>
  </si>
  <si>
    <t>Изменение в дебиторской задолженности связанных сторон</t>
  </si>
  <si>
    <t>Изменение в авансах выданных</t>
  </si>
  <si>
    <t>Изменение в торговой и прочей кредиторской задолженности</t>
  </si>
  <si>
    <t>Изменение в текущих обязательствах по налогам и платежам в бюджет</t>
  </si>
  <si>
    <t>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</si>
  <si>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</si>
  <si>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</si>
  <si>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активов по разведке и оценке</t>
  </si>
  <si>
    <t>Приобретение нематериальных активов</t>
  </si>
  <si>
    <t>Переводы в денежные средства, ограниченные в использовании</t>
  </si>
  <si>
    <t>Погашение обязательств по контрактам</t>
  </si>
  <si>
    <t>Денежные потоки от финансовой деятельности</t>
  </si>
  <si>
    <t>Получение банковских займов</t>
  </si>
  <si>
    <t>Погашение банковских займов</t>
  </si>
  <si>
    <t>Выплата процентов по банковским займам</t>
  </si>
  <si>
    <t>Платежи по договорам финансовой аренды</t>
  </si>
  <si>
    <t>Денежные средства и их эквиваленты на начало периода</t>
  </si>
  <si>
    <t>Денежные средства и их эквиваленты на конец периода</t>
  </si>
  <si>
    <t>31 декабря 2017</t>
  </si>
  <si>
    <t>Займы, выданные связанным сторонам</t>
  </si>
  <si>
    <t>Активы по отложенному налогу</t>
  </si>
  <si>
    <t>Итого долгосрочные активы</t>
  </si>
  <si>
    <t>Торговая и прочая дебиторская задолженность</t>
  </si>
  <si>
    <t>Итого краткосрочные активы</t>
  </si>
  <si>
    <t>Итого активы</t>
  </si>
  <si>
    <t>Непокрытый убыток</t>
  </si>
  <si>
    <t>Обязательства по контрактам на недропользование, долгосрочные</t>
  </si>
  <si>
    <t>Обязательства по контрактам на недропользование, краткосрочные</t>
  </si>
  <si>
    <t>Итого краткосрочные обязательства</t>
  </si>
  <si>
    <t>Итого обязательства</t>
  </si>
  <si>
    <t>На 31 декабря 2017 года</t>
  </si>
  <si>
    <t>Износ и амортизацию</t>
  </si>
  <si>
    <t>Начисление резерва по сомнительным долгам</t>
  </si>
  <si>
    <t>Начисление резерва по устаревшим товарно-материальным запасам</t>
  </si>
  <si>
    <t>Начисление резерва по неиспользованным отпускам</t>
  </si>
  <si>
    <t>Начисление резерва по премиям</t>
  </si>
  <si>
    <t>Убыток от выбытия нематериальных активов</t>
  </si>
  <si>
    <t>Восстановление резерва по основным средствам</t>
  </si>
  <si>
    <t>Изменение в торговой и прочей дебиторской задолженности</t>
  </si>
  <si>
    <t>Изменение в прочих краткосрочных и долгосрочных активах</t>
  </si>
  <si>
    <t>Изменение в прочих краткосрочных и долгосрочных обязательствах</t>
  </si>
  <si>
    <t>Поступление денежных средств от операционной деятельности</t>
  </si>
  <si>
    <t>Чистые денежные потоки от операционной деятельности</t>
  </si>
  <si>
    <t>Вознаграждения полученные по депозитам</t>
  </si>
  <si>
    <t>Чистые денежные потоки, использованные в инвестиционной деятельности</t>
  </si>
  <si>
    <t>Эффект от курсовой разницы на денежные средства и их эквиваленты</t>
  </si>
  <si>
    <t>Дебиторская задолженность связанных сторон</t>
  </si>
  <si>
    <t>Прибыль за период</t>
  </si>
  <si>
    <t>Погашение предоставленных займов связанным сторонам</t>
  </si>
  <si>
    <t>30 июня 2018</t>
  </si>
  <si>
    <t>Прочие долгосрочные займы</t>
  </si>
  <si>
    <t>Обязательства по отложенному налогу</t>
  </si>
  <si>
    <t>Прочие краткосрочные займы</t>
  </si>
  <si>
    <t>Кредиторская задолженность связанным сторонам</t>
  </si>
  <si>
    <t>Корпоративный подоходный налог к уплате</t>
  </si>
  <si>
    <t>Обязательства по заработной плате и связанным налогам</t>
  </si>
  <si>
    <t>Выкуп-ленные акции</t>
  </si>
  <si>
    <t>Неконт-рольные доли участия</t>
  </si>
  <si>
    <t xml:space="preserve">Итого
капитал
</t>
  </si>
  <si>
    <t>Прибыль за год</t>
  </si>
  <si>
    <t xml:space="preserve">Итого совокупный доход за год </t>
  </si>
  <si>
    <t>Изменение условий займов от связанных сторон *</t>
  </si>
  <si>
    <t>Итого совокупный доход за период</t>
  </si>
  <si>
    <t>Приобретение дочерней организации</t>
  </si>
  <si>
    <t>На 30 июня 2018 года</t>
  </si>
  <si>
    <t>Прибыль до налогообложения</t>
  </si>
  <si>
    <t>Изменение в учётных оценках по резервам по контрактам на недропользование</t>
  </si>
  <si>
    <t>Прочие долгосрочные резервы по работникам</t>
  </si>
  <si>
    <t>Убыток от выбытия разведочных и оценочных активов</t>
  </si>
  <si>
    <t>Доход от списания торговой кредиторской задолженности</t>
  </si>
  <si>
    <t>Резерв по НДС</t>
  </si>
  <si>
    <t>Обесценение нематериальных активов</t>
  </si>
  <si>
    <t>Убыток от выбытия дочерней организации</t>
  </si>
  <si>
    <t>Резерв по штрафам и пеням по налогам</t>
  </si>
  <si>
    <t>Изменение в оборотном капитале</t>
  </si>
  <si>
    <t>Изменение в долгосрочных активах по налогам и платежам в бюджет</t>
  </si>
  <si>
    <t>Изменение в кредиторской задолженности связанным сторонам</t>
  </si>
  <si>
    <t>Изменение в задолженности по зарплате и социальных налогах</t>
  </si>
  <si>
    <t>Поступления от выбытия основных средств</t>
  </si>
  <si>
    <t>Приобретение  дочерней организации</t>
  </si>
  <si>
    <t>Поступления от продажи дочерней организации</t>
  </si>
  <si>
    <t>Отток денежных средств по выбытию дочерней организации, за вычетом полученных денежных средств</t>
  </si>
  <si>
    <t>Выпуск простых акций</t>
  </si>
  <si>
    <t>Поступления от реализации казначейских акций</t>
  </si>
  <si>
    <t>Поступления по займам от связанных сторон</t>
  </si>
  <si>
    <t>Погашение займов связанным сторонам</t>
  </si>
  <si>
    <t>Чистые денежные потоки, использованные  в финансовой деятельности</t>
  </si>
  <si>
    <t>Чистое изменение денежных средств и их эквивалентов</t>
  </si>
  <si>
    <t>Дополни-тельный оплаченный капитал</t>
  </si>
  <si>
    <t>Непокрытыйый (убыток)/доход</t>
  </si>
  <si>
    <t>6 месяцев 2018</t>
  </si>
  <si>
    <t>6 месяцев 2017</t>
  </si>
  <si>
    <t>Гудвилл</t>
  </si>
  <si>
    <t>Нереализованная положительная курсовая разница</t>
  </si>
  <si>
    <t>Предоставление займа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</si>
</sst>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_);_(* \(#,##0\);_(* &quot;-&quot;_);_(@_)"/>
    <numFmt numFmtId="166" formatCode="&quot;$&quot;#,##0.00_);\(&quot;$&quot;#,##0.00\)"/>
    <numFmt numFmtId="167" formatCode="#,##0_)_%;\(#,##0\)_%;"/>
    <numFmt numFmtId="168" formatCode="_ * #,##0_ ;_ * \-#,##0_ ;_ * &quot;-&quot;_ ;_ @_ 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&quot;$&quot;#,##0_);[Red]\(&quot;$&quot;#,##0\)"/>
    <numFmt numFmtId="176" formatCode="_-* #,##0_р_._-;\-* #,##0_р_._-;_-* &quot;-&quot;??_р_._-;_-@_-"/>
    <numFmt numFmtId="177" formatCode="_(* #,##0.00_);_(* \(#,##0.00\);_(* &quot;-&quot;??_);_(@_)"/>
    <numFmt numFmtId="178" formatCode="_(&quot;$&quot;* #,##0_);_(&quot;$&quot;* \(#,##0\);_(&quot;$&quot;* &quot;-&quot;_);_(@_)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0_)%;\(0\)%"/>
    <numFmt numFmtId="192" formatCode="_._._(* 0_)%;_._.* \(0\)%"/>
    <numFmt numFmtId="193" formatCode="_(0_)%;\(0\)%"/>
    <numFmt numFmtId="194" formatCode="0%_);\(0%\)"/>
    <numFmt numFmtId="195" formatCode="_(0.0_)%;\(0.0\)%"/>
    <numFmt numFmtId="196" formatCode="_._._(* 0.0_)%;_._.* \(0.0\)%"/>
    <numFmt numFmtId="197" formatCode="_(0.00_)%;\(0.00\)%"/>
    <numFmt numFmtId="198" formatCode="_._._(* 0.00_)%;_._.* \(0.00\)%"/>
    <numFmt numFmtId="199" formatCode="_(0.000_)%;\(0.000\)%"/>
    <numFmt numFmtId="200" formatCode="_._._(* 0.000_)%;_._.* \(0.000\)%"/>
    <numFmt numFmtId="201" formatCode="_(&quot;$&quot;* #,##0.00_);_(&quot;$&quot;* \(#,##0.00\);_(&quot;$&quot;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1"/>
      <charset val="204"/>
    </font>
    <font>
      <b/>
      <sz val="11"/>
      <name val="Arial"/>
      <family val="2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name val="Times New Roman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8"/>
      <name val="Arial"/>
      <family val="2"/>
    </font>
    <font>
      <sz val="10"/>
      <name val="Helv"/>
    </font>
    <font>
      <b/>
      <sz val="12"/>
      <color indexed="60"/>
      <name val="Swis721 Cn BT"/>
    </font>
    <font>
      <b/>
      <sz val="10"/>
      <color indexed="10"/>
      <name val="Arial"/>
      <family val="2"/>
    </font>
    <font>
      <sz val="11"/>
      <name val="ZapfCalligr BT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3">
    <xf numFmtId="0" fontId="0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6" fontId="18" fillId="0" borderId="7"/>
    <xf numFmtId="0" fontId="19" fillId="0" borderId="0" applyFill="0" applyBorder="0" applyProtection="0">
      <alignment horizontal="center"/>
      <protection locked="0"/>
    </xf>
    <xf numFmtId="0" fontId="20" fillId="0" borderId="8">
      <alignment horizontal="center"/>
    </xf>
    <xf numFmtId="167" fontId="10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9" fontId="27" fillId="0" borderId="0" applyFill="0" applyBorder="0" applyProtection="0"/>
    <xf numFmtId="180" fontId="22" fillId="0" borderId="0" applyFont="0" applyFill="0" applyBorder="0" applyAlignment="0" applyProtection="0"/>
    <xf numFmtId="181" fontId="28" fillId="0" borderId="0" applyFill="0" applyBorder="0" applyProtection="0"/>
    <xf numFmtId="181" fontId="28" fillId="0" borderId="9" applyFill="0" applyProtection="0"/>
    <xf numFmtId="181" fontId="28" fillId="0" borderId="6" applyFill="0" applyProtection="0"/>
    <xf numFmtId="182" fontId="10" fillId="0" borderId="0" applyFont="0" applyFill="0" applyBorder="0" applyAlignment="0" applyProtection="0"/>
    <xf numFmtId="183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28" fillId="0" borderId="0" applyFill="0" applyBorder="0" applyProtection="0"/>
    <xf numFmtId="190" fontId="28" fillId="0" borderId="9" applyFill="0" applyProtection="0"/>
    <xf numFmtId="190" fontId="28" fillId="0" borderId="6" applyFill="0" applyProtection="0"/>
    <xf numFmtId="37" fontId="18" fillId="0" borderId="10"/>
    <xf numFmtId="14" fontId="29" fillId="16" borderId="1">
      <alignment horizontal="center" vertical="center" wrapText="1"/>
    </xf>
    <xf numFmtId="0" fontId="19" fillId="0" borderId="0" applyFill="0" applyAlignment="0" applyProtection="0">
      <protection locked="0"/>
    </xf>
    <xf numFmtId="0" fontId="19" fillId="0" borderId="11" applyFill="0" applyAlignment="0" applyProtection="0">
      <protection locked="0"/>
    </xf>
    <xf numFmtId="0" fontId="30" fillId="0" borderId="0"/>
    <xf numFmtId="0" fontId="3" fillId="0" borderId="0"/>
    <xf numFmtId="0" fontId="15" fillId="0" borderId="0"/>
    <xf numFmtId="0" fontId="31" fillId="0" borderId="0">
      <alignment horizontal="left"/>
    </xf>
    <xf numFmtId="0" fontId="32" fillId="0" borderId="0"/>
    <xf numFmtId="0" fontId="4" fillId="0" borderId="0"/>
    <xf numFmtId="0" fontId="33" fillId="0" borderId="0"/>
    <xf numFmtId="0" fontId="1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3" fillId="0" borderId="0"/>
    <xf numFmtId="37" fontId="10" fillId="0" borderId="0"/>
    <xf numFmtId="0" fontId="10" fillId="0" borderId="0"/>
    <xf numFmtId="0" fontId="16" fillId="0" borderId="0"/>
    <xf numFmtId="0" fontId="15" fillId="0" borderId="0"/>
    <xf numFmtId="0" fontId="32" fillId="0" borderId="0"/>
    <xf numFmtId="0" fontId="32" fillId="0" borderId="0"/>
    <xf numFmtId="0" fontId="33" fillId="0" borderId="0"/>
    <xf numFmtId="165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91" fontId="19" fillId="0" borderId="0" applyFont="0" applyFill="0" applyBorder="0" applyAlignment="0" applyProtection="0"/>
    <xf numFmtId="192" fontId="22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4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4" fillId="0" borderId="0" applyFont="0" applyFill="0" applyBorder="0" applyAlignment="0" applyProtection="0"/>
    <xf numFmtId="200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12"/>
    <xf numFmtId="0" fontId="36" fillId="0" borderId="0" applyFill="0" applyBorder="0" applyProtection="0">
      <alignment horizontal="left" vertical="top"/>
    </xf>
    <xf numFmtId="0" fontId="18" fillId="0" borderId="10"/>
    <xf numFmtId="0" fontId="18" fillId="0" borderId="0"/>
    <xf numFmtId="0" fontId="3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38" fillId="7" borderId="13" applyNumberFormat="0" applyAlignment="0" applyProtection="0"/>
    <xf numFmtId="0" fontId="39" fillId="21" borderId="14" applyNumberFormat="0" applyAlignment="0" applyProtection="0"/>
    <xf numFmtId="0" fontId="40" fillId="21" borderId="13" applyNumberFormat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22" borderId="19" applyNumberFormat="0" applyAlignment="0" applyProtection="0"/>
    <xf numFmtId="0" fontId="46" fillId="0" borderId="0" applyNumberFormat="0" applyFill="0" applyBorder="0" applyAlignment="0" applyProtection="0"/>
    <xf numFmtId="0" fontId="47" fillId="23" borderId="0" applyNumberFormat="0" applyBorder="0" applyAlignment="0" applyProtection="0"/>
    <xf numFmtId="0" fontId="32" fillId="0" borderId="0"/>
    <xf numFmtId="0" fontId="10" fillId="0" borderId="0"/>
    <xf numFmtId="0" fontId="3" fillId="0" borderId="0"/>
    <xf numFmtId="0" fontId="33" fillId="0" borderId="0"/>
    <xf numFmtId="0" fontId="32" fillId="0" borderId="0"/>
    <xf numFmtId="0" fontId="25" fillId="0" borderId="0"/>
    <xf numFmtId="0" fontId="32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24" borderId="20" applyNumberFormat="0" applyFont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0" fillId="0" borderId="21" applyNumberFormat="0" applyFill="0" applyAlignment="0" applyProtection="0"/>
    <xf numFmtId="0" fontId="51" fillId="0" borderId="0"/>
    <xf numFmtId="0" fontId="52" fillId="0" borderId="0" applyNumberFormat="0" applyFill="0" applyBorder="0" applyAlignment="0" applyProtection="0"/>
    <xf numFmtId="49" fontId="51" fillId="0" borderId="0"/>
    <xf numFmtId="165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177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3" fillId="4" borderId="0" applyNumberFormat="0" applyBorder="0" applyAlignment="0" applyProtection="0"/>
    <xf numFmtId="37" fontId="25" fillId="0" borderId="0" applyFont="0" applyBorder="0" applyAlignment="0" applyProtection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5" fillId="0" borderId="0"/>
  </cellStyleXfs>
  <cellXfs count="100">
    <xf numFmtId="0" fontId="0" fillId="0" borderId="0" xfId="0"/>
    <xf numFmtId="165" fontId="5" fillId="0" borderId="0" xfId="0" applyNumberFormat="1" applyFont="1" applyFill="1" applyAlignment="1"/>
    <xf numFmtId="165" fontId="6" fillId="0" borderId="0" xfId="0" applyNumberFormat="1" applyFont="1" applyFill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165" fontId="6" fillId="0" borderId="5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0" fillId="0" borderId="0" xfId="0" applyNumberFormat="1"/>
    <xf numFmtId="165" fontId="11" fillId="0" borderId="0" xfId="0" applyNumberFormat="1" applyFont="1" applyFill="1" applyAlignment="1"/>
    <xf numFmtId="165" fontId="5" fillId="0" borderId="0" xfId="0" applyNumberFormat="1" applyFont="1" applyFill="1" applyAlignment="1">
      <alignment vertical="center"/>
    </xf>
    <xf numFmtId="165" fontId="6" fillId="0" borderId="23" xfId="0" applyNumberFormat="1" applyFont="1" applyFill="1" applyBorder="1" applyAlignment="1">
      <alignment vertical="center"/>
    </xf>
    <xf numFmtId="165" fontId="6" fillId="0" borderId="1" xfId="166" applyNumberFormat="1" applyFont="1" applyFill="1" applyBorder="1" applyAlignment="1">
      <alignment vertical="center"/>
    </xf>
    <xf numFmtId="165" fontId="9" fillId="0" borderId="0" xfId="166" applyNumberFormat="1" applyFont="1" applyFill="1" applyAlignment="1">
      <alignment vertical="center"/>
    </xf>
    <xf numFmtId="165" fontId="8" fillId="0" borderId="0" xfId="166" applyNumberFormat="1" applyFont="1" applyFill="1" applyAlignment="1">
      <alignment horizontal="center" vertical="center"/>
    </xf>
    <xf numFmtId="165" fontId="9" fillId="0" borderId="1" xfId="166" applyNumberFormat="1" applyFont="1" applyFill="1" applyBorder="1" applyAlignment="1">
      <alignment vertical="center"/>
    </xf>
    <xf numFmtId="165" fontId="8" fillId="0" borderId="1" xfId="166" applyNumberFormat="1" applyFont="1" applyFill="1" applyBorder="1" applyAlignment="1">
      <alignment horizontal="center" vertical="center"/>
    </xf>
    <xf numFmtId="165" fontId="8" fillId="0" borderId="0" xfId="166" applyNumberFormat="1" applyFont="1" applyFill="1" applyAlignment="1">
      <alignment vertical="center"/>
    </xf>
    <xf numFmtId="165" fontId="6" fillId="0" borderId="0" xfId="166" applyNumberFormat="1" applyFont="1" applyFill="1" applyAlignment="1">
      <alignment vertical="center"/>
    </xf>
    <xf numFmtId="165" fontId="7" fillId="0" borderId="1" xfId="166" applyNumberFormat="1" applyFont="1" applyFill="1" applyBorder="1" applyAlignment="1">
      <alignment vertical="center"/>
    </xf>
    <xf numFmtId="165" fontId="6" fillId="0" borderId="1" xfId="166" applyNumberFormat="1" applyFont="1" applyFill="1" applyBorder="1" applyAlignment="1">
      <alignment horizontal="center" vertical="center"/>
    </xf>
    <xf numFmtId="165" fontId="8" fillId="0" borderId="1" xfId="166" applyNumberFormat="1" applyFont="1" applyFill="1" applyBorder="1" applyAlignment="1">
      <alignment vertical="center"/>
    </xf>
    <xf numFmtId="165" fontId="8" fillId="0" borderId="0" xfId="166" applyNumberFormat="1" applyFont="1" applyFill="1" applyBorder="1" applyAlignment="1">
      <alignment vertical="center"/>
    </xf>
    <xf numFmtId="165" fontId="9" fillId="0" borderId="0" xfId="166" applyNumberFormat="1" applyFont="1" applyFill="1" applyAlignment="1">
      <alignment horizontal="center" vertical="center"/>
    </xf>
    <xf numFmtId="165" fontId="6" fillId="0" borderId="0" xfId="166" applyNumberFormat="1" applyFont="1" applyFill="1" applyBorder="1" applyAlignment="1">
      <alignment vertical="center"/>
    </xf>
    <xf numFmtId="165" fontId="8" fillId="0" borderId="2" xfId="166" applyNumberFormat="1" applyFont="1" applyFill="1" applyBorder="1" applyAlignment="1">
      <alignment vertical="center"/>
    </xf>
    <xf numFmtId="165" fontId="8" fillId="0" borderId="2" xfId="166" applyNumberFormat="1" applyFont="1" applyFill="1" applyBorder="1" applyAlignment="1">
      <alignment horizontal="center" vertical="center"/>
    </xf>
    <xf numFmtId="165" fontId="5" fillId="0" borderId="1" xfId="166" applyNumberFormat="1" applyFont="1" applyFill="1" applyBorder="1" applyAlignment="1">
      <alignment vertical="center"/>
    </xf>
    <xf numFmtId="165" fontId="5" fillId="0" borderId="0" xfId="166" applyNumberFormat="1" applyFont="1" applyFill="1" applyBorder="1" applyAlignment="1">
      <alignment vertical="center"/>
    </xf>
    <xf numFmtId="165" fontId="8" fillId="0" borderId="3" xfId="166" applyNumberFormat="1" applyFont="1" applyFill="1" applyBorder="1" applyAlignment="1">
      <alignment vertical="center"/>
    </xf>
    <xf numFmtId="165" fontId="8" fillId="0" borderId="3" xfId="166" applyNumberFormat="1" applyFont="1" applyFill="1" applyBorder="1" applyAlignment="1">
      <alignment horizontal="center" vertical="center"/>
    </xf>
    <xf numFmtId="165" fontId="9" fillId="0" borderId="3" xfId="166" applyNumberFormat="1" applyFont="1" applyFill="1" applyBorder="1" applyAlignment="1">
      <alignment vertical="center"/>
    </xf>
    <xf numFmtId="165" fontId="6" fillId="0" borderId="3" xfId="166" applyNumberFormat="1" applyFont="1" applyFill="1" applyBorder="1" applyAlignment="1">
      <alignment vertical="center"/>
    </xf>
    <xf numFmtId="165" fontId="2" fillId="0" borderId="0" xfId="166" applyNumberFormat="1"/>
    <xf numFmtId="165" fontId="5" fillId="0" borderId="0" xfId="166" applyNumberFormat="1" applyFont="1" applyFill="1" applyAlignment="1"/>
    <xf numFmtId="165" fontId="11" fillId="0" borderId="0" xfId="166" applyNumberFormat="1" applyFont="1" applyFill="1" applyAlignment="1"/>
    <xf numFmtId="165" fontId="5" fillId="0" borderId="0" xfId="166" applyNumberFormat="1" applyFont="1" applyFill="1" applyAlignment="1">
      <alignment vertical="center"/>
    </xf>
    <xf numFmtId="165" fontId="10" fillId="0" borderId="0" xfId="166" applyNumberFormat="1" applyFont="1" applyFill="1" applyAlignment="1"/>
    <xf numFmtId="165" fontId="8" fillId="0" borderId="1" xfId="166" applyNumberFormat="1" applyFont="1" applyFill="1" applyBorder="1" applyAlignment="1">
      <alignment horizontal="center" vertical="center" wrapText="1"/>
    </xf>
    <xf numFmtId="165" fontId="8" fillId="0" borderId="0" xfId="166" applyNumberFormat="1" applyFont="1" applyFill="1" applyBorder="1" applyAlignment="1">
      <alignment horizontal="center" vertical="center"/>
    </xf>
    <xf numFmtId="165" fontId="5" fillId="0" borderId="0" xfId="71" applyNumberFormat="1" applyFont="1" applyFill="1" applyAlignment="1">
      <alignment vertical="center"/>
    </xf>
    <xf numFmtId="165" fontId="9" fillId="0" borderId="1" xfId="166" applyNumberFormat="1" applyFont="1" applyFill="1" applyBorder="1" applyAlignment="1">
      <alignment horizontal="center" vertical="center"/>
    </xf>
    <xf numFmtId="165" fontId="8" fillId="0" borderId="4" xfId="166" applyNumberFormat="1" applyFont="1" applyFill="1" applyBorder="1" applyAlignment="1">
      <alignment vertical="center"/>
    </xf>
    <xf numFmtId="165" fontId="9" fillId="0" borderId="4" xfId="166" applyNumberFormat="1" applyFont="1" applyFill="1" applyBorder="1" applyAlignment="1">
      <alignment horizontal="center" vertical="center"/>
    </xf>
    <xf numFmtId="165" fontId="6" fillId="0" borderId="4" xfId="166" applyNumberFormat="1" applyFont="1" applyFill="1" applyBorder="1" applyAlignment="1">
      <alignment vertical="center"/>
    </xf>
    <xf numFmtId="165" fontId="5" fillId="0" borderId="0" xfId="166" applyNumberFormat="1" applyFont="1" applyFill="1" applyAlignment="1">
      <alignment horizontal="center"/>
    </xf>
    <xf numFmtId="165" fontId="6" fillId="0" borderId="5" xfId="166" applyNumberFormat="1" applyFont="1" applyFill="1" applyBorder="1" applyAlignment="1">
      <alignment vertical="center"/>
    </xf>
    <xf numFmtId="165" fontId="9" fillId="0" borderId="5" xfId="166" applyNumberFormat="1" applyFont="1" applyFill="1" applyBorder="1" applyAlignment="1">
      <alignment horizontal="center" vertical="center"/>
    </xf>
    <xf numFmtId="165" fontId="12" fillId="0" borderId="22" xfId="166" applyNumberFormat="1" applyFont="1" applyFill="1" applyBorder="1" applyAlignment="1">
      <alignment horizontal="left" wrapText="1"/>
    </xf>
    <xf numFmtId="165" fontId="13" fillId="0" borderId="22" xfId="166" applyNumberFormat="1" applyFont="1" applyFill="1" applyBorder="1" applyAlignment="1">
      <alignment horizontal="center"/>
    </xf>
    <xf numFmtId="165" fontId="12" fillId="0" borderId="22" xfId="166" applyNumberFormat="1" applyFont="1" applyFill="1" applyBorder="1" applyAlignment="1"/>
    <xf numFmtId="165" fontId="12" fillId="0" borderId="0" xfId="166" applyNumberFormat="1" applyFont="1" applyFill="1" applyBorder="1" applyAlignment="1"/>
    <xf numFmtId="165" fontId="12" fillId="0" borderId="6" xfId="166" applyNumberFormat="1" applyFont="1" applyFill="1" applyBorder="1" applyAlignment="1">
      <alignment horizontal="left"/>
    </xf>
    <xf numFmtId="165" fontId="13" fillId="0" borderId="6" xfId="166" applyNumberFormat="1" applyFont="1" applyFill="1" applyBorder="1" applyAlignment="1">
      <alignment horizontal="center"/>
    </xf>
    <xf numFmtId="165" fontId="12" fillId="0" borderId="6" xfId="166" applyNumberFormat="1" applyFont="1" applyFill="1" applyBorder="1" applyAlignment="1"/>
    <xf numFmtId="165" fontId="12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/>
    </xf>
    <xf numFmtId="165" fontId="6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165" fontId="6" fillId="0" borderId="2" xfId="0" applyNumberFormat="1" applyFont="1" applyFill="1" applyBorder="1" applyAlignment="1">
      <alignment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165" fontId="54" fillId="0" borderId="0" xfId="0" applyNumberFormat="1" applyFont="1"/>
    <xf numFmtId="165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vertical="center" wrapText="1"/>
    </xf>
    <xf numFmtId="165" fontId="10" fillId="0" borderId="0" xfId="182" applyNumberFormat="1" applyFont="1"/>
    <xf numFmtId="165" fontId="5" fillId="0" borderId="0" xfId="0" applyNumberFormat="1" applyFont="1" applyFill="1" applyAlignment="1">
      <alignment vertical="center" wrapText="1"/>
    </xf>
    <xf numFmtId="165" fontId="6" fillId="0" borderId="5" xfId="0" applyNumberFormat="1" applyFont="1" applyFill="1" applyBorder="1" applyAlignment="1">
      <alignment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vertical="center" wrapText="1"/>
    </xf>
    <xf numFmtId="165" fontId="6" fillId="0" borderId="3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vertical="center"/>
    </xf>
    <xf numFmtId="165" fontId="5" fillId="0" borderId="24" xfId="0" applyNumberFormat="1" applyFont="1" applyFill="1" applyBorder="1" applyAlignment="1"/>
    <xf numFmtId="165" fontId="6" fillId="0" borderId="24" xfId="0" applyNumberFormat="1" applyFont="1" applyFill="1" applyBorder="1" applyAlignment="1">
      <alignment vertical="center"/>
    </xf>
    <xf numFmtId="0" fontId="5" fillId="0" borderId="0" xfId="0" applyFont="1" applyFill="1" applyAlignment="1"/>
    <xf numFmtId="165" fontId="5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/>
    <xf numFmtId="0" fontId="9" fillId="0" borderId="0" xfId="0" applyFont="1" applyFill="1" applyAlignment="1">
      <alignment vertical="center"/>
    </xf>
    <xf numFmtId="0" fontId="8" fillId="0" borderId="23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18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Bottom Border Line" xfId="20"/>
    <cellStyle name="Centered Heading" xfId="21"/>
    <cellStyle name="Column_Title" xfId="22"/>
    <cellStyle name="Comma %" xfId="23"/>
    <cellStyle name="Comma [0] 2" xfId="24"/>
    <cellStyle name="Comma 0.0" xfId="25"/>
    <cellStyle name="Comma 0.0%" xfId="26"/>
    <cellStyle name="Comma 0.00" xfId="27"/>
    <cellStyle name="Comma 0.00%" xfId="28"/>
    <cellStyle name="Comma 0.000" xfId="29"/>
    <cellStyle name="Comma 0.000%" xfId="30"/>
    <cellStyle name="Comma 10" xfId="31"/>
    <cellStyle name="Comma 11" xfId="32"/>
    <cellStyle name="Comma 11 2 2" xfId="33"/>
    <cellStyle name="Comma 11 2 2 3" xfId="177"/>
    <cellStyle name="Comma 12" xfId="34"/>
    <cellStyle name="Comma 12 2" xfId="176"/>
    <cellStyle name="Comma 13" xfId="35"/>
    <cellStyle name="Comma 2" xfId="36"/>
    <cellStyle name="Comma 2 2" xfId="179"/>
    <cellStyle name="Comma 2 3" xfId="169"/>
    <cellStyle name="Comma 3" xfId="37"/>
    <cellStyle name="Comma 4" xfId="38"/>
    <cellStyle name="Comma 5" xfId="39"/>
    <cellStyle name="Comma 6" xfId="40"/>
    <cellStyle name="Comma 7" xfId="41"/>
    <cellStyle name="Comma 8" xfId="42"/>
    <cellStyle name="Comma 8 2" xfId="43"/>
    <cellStyle name="Comma 9" xfId="44"/>
    <cellStyle name="Company Name" xfId="45"/>
    <cellStyle name="CR Comma" xfId="46"/>
    <cellStyle name="CR Currency" xfId="47"/>
    <cellStyle name="Credit" xfId="48"/>
    <cellStyle name="Credit subtotal" xfId="49"/>
    <cellStyle name="Credit Total" xfId="50"/>
    <cellStyle name="Currency %" xfId="51"/>
    <cellStyle name="Currency 0.0" xfId="52"/>
    <cellStyle name="Currency 0.0%" xfId="53"/>
    <cellStyle name="Currency 0.00" xfId="54"/>
    <cellStyle name="Currency 0.00%" xfId="55"/>
    <cellStyle name="Currency 0.000" xfId="56"/>
    <cellStyle name="Currency 0.000%" xfId="57"/>
    <cellStyle name="Date" xfId="58"/>
    <cellStyle name="Debit" xfId="59"/>
    <cellStyle name="Debit subtotal" xfId="60"/>
    <cellStyle name="Debit Total" xfId="61"/>
    <cellStyle name="Dex Doub Line" xfId="62"/>
    <cellStyle name="Heading" xfId="63"/>
    <cellStyle name="Heading No Underline" xfId="64"/>
    <cellStyle name="Heading With Underline" xfId="65"/>
    <cellStyle name="Îáû÷íûé_Ëèñò1" xfId="66"/>
    <cellStyle name="Normal 10" xfId="67"/>
    <cellStyle name="Normal 10 2" xfId="68"/>
    <cellStyle name="Normal 11" xfId="69"/>
    <cellStyle name="Normal 11 2" xfId="1"/>
    <cellStyle name="Normal 12" xfId="70"/>
    <cellStyle name="Normal 2" xfId="71"/>
    <cellStyle name="Normal 2 14" xfId="72"/>
    <cellStyle name="Normal 2 2" xfId="73"/>
    <cellStyle name="Normal 2 3" xfId="74"/>
    <cellStyle name="Normal 2 4" xfId="75"/>
    <cellStyle name="Normal 2 5" xfId="76"/>
    <cellStyle name="Normal 2 6" xfId="77"/>
    <cellStyle name="Normal 2 7" xfId="78"/>
    <cellStyle name="Normal 2_Лист2" xfId="79"/>
    <cellStyle name="Normal 3" xfId="80"/>
    <cellStyle name="Normal 3 2" xfId="81"/>
    <cellStyle name="Normal 4" xfId="82"/>
    <cellStyle name="Normal 5" xfId="83"/>
    <cellStyle name="Normal 6" xfId="84"/>
    <cellStyle name="Normal 7" xfId="85"/>
    <cellStyle name="Normal 8" xfId="86"/>
    <cellStyle name="Normal 9" xfId="87"/>
    <cellStyle name="Normal_TBs" xfId="88"/>
    <cellStyle name="Normal_Worksheet in 2251 Cash Flow Worksheet" xfId="182"/>
    <cellStyle name="Ôèíàíñîâûé [0]_Ëèñò1" xfId="89"/>
    <cellStyle name="Ôèíàíñîâûé_Ëèñò1" xfId="90"/>
    <cellStyle name="Percent %" xfId="91"/>
    <cellStyle name="Percent % Long Underline" xfId="92"/>
    <cellStyle name="Percent %_Worksheet in  US Financial Statements Ref. Workbook - Single Co" xfId="93"/>
    <cellStyle name="Percent (0)" xfId="94"/>
    <cellStyle name="Percent 0.0%" xfId="95"/>
    <cellStyle name="Percent 0.0% Long Underline" xfId="96"/>
    <cellStyle name="Percent 0.00%" xfId="97"/>
    <cellStyle name="Percent 0.00% Long Underline" xfId="98"/>
    <cellStyle name="Percent 0.000%" xfId="99"/>
    <cellStyle name="Percent 0.000% Long Underline" xfId="100"/>
    <cellStyle name="Percent 2" xfId="101"/>
    <cellStyle name="Percent 3" xfId="102"/>
    <cellStyle name="Percent 3 2" xfId="103"/>
    <cellStyle name="Style 1" xfId="104"/>
    <cellStyle name="Style 1 2" xfId="105"/>
    <cellStyle name="Style 1 3" xfId="106"/>
    <cellStyle name="Style 1 4" xfId="107"/>
    <cellStyle name="Style 1 5" xfId="108"/>
    <cellStyle name="Style 1 6" xfId="109"/>
    <cellStyle name="Style 1_Лист2" xfId="110"/>
    <cellStyle name="Table Label" xfId="111"/>
    <cellStyle name="Tickmark" xfId="112"/>
    <cellStyle name="Top and Bottom Border" xfId="113"/>
    <cellStyle name="User_Defined_C" xfId="114"/>
    <cellStyle name="Zaph Call 11pt" xfId="115"/>
    <cellStyle name="Акцент1 2" xfId="116"/>
    <cellStyle name="Акцент2 2" xfId="117"/>
    <cellStyle name="Акцент3 2" xfId="118"/>
    <cellStyle name="Акцент4 2" xfId="119"/>
    <cellStyle name="Акцент5 2" xfId="120"/>
    <cellStyle name="Акцент6 2" xfId="121"/>
    <cellStyle name="Ввод  2" xfId="122"/>
    <cellStyle name="Вывод 2" xfId="123"/>
    <cellStyle name="Вычисление 2" xfId="124"/>
    <cellStyle name="Заголовок 1 2" xfId="125"/>
    <cellStyle name="Заголовок 2 2" xfId="126"/>
    <cellStyle name="Заголовок 3 2" xfId="127"/>
    <cellStyle name="Заголовок 4 2" xfId="128"/>
    <cellStyle name="Итог 2" xfId="129"/>
    <cellStyle name="Контрольная ячейка 2" xfId="130"/>
    <cellStyle name="Название 2" xfId="131"/>
    <cellStyle name="Нейтральный 2" xfId="132"/>
    <cellStyle name="Обычный" xfId="0" builtinId="0"/>
    <cellStyle name="Обычный 10" xfId="166"/>
    <cellStyle name="Обычный 10 6" xfId="175"/>
    <cellStyle name="Обычный 11" xfId="133"/>
    <cellStyle name="Обычный 12" xfId="181"/>
    <cellStyle name="Обычный 2" xfId="134"/>
    <cellStyle name="Обычный 2 2" xfId="135"/>
    <cellStyle name="Обычный 2 2 2" xfId="180"/>
    <cellStyle name="Обычный 2 3" xfId="136"/>
    <cellStyle name="Обычный 2 4" xfId="137"/>
    <cellStyle name="Обычный 2 5" xfId="167"/>
    <cellStyle name="Обычный 3" xfId="138"/>
    <cellStyle name="Обычный 385" xfId="171"/>
    <cellStyle name="Обычный 4" xfId="139"/>
    <cellStyle name="Обычный 43" xfId="174"/>
    <cellStyle name="Обычный 5" xfId="140"/>
    <cellStyle name="Обычный 5 23" xfId="141"/>
    <cellStyle name="Обычный 5 23 2" xfId="142"/>
    <cellStyle name="Обычный 6" xfId="143"/>
    <cellStyle name="Обычный 6 2" xfId="173"/>
    <cellStyle name="Обычный 7" xfId="144"/>
    <cellStyle name="Обычный 8" xfId="145"/>
    <cellStyle name="Обычный 86" xfId="168"/>
    <cellStyle name="Обычный 873" xfId="146"/>
    <cellStyle name="Обычный 875" xfId="147"/>
    <cellStyle name="Обычный 9" xfId="148"/>
    <cellStyle name="Обычный 90" xfId="172"/>
    <cellStyle name="Обычный 93" xfId="149"/>
    <cellStyle name="Плохой 2" xfId="150"/>
    <cellStyle name="Пояснение 2" xfId="151"/>
    <cellStyle name="Примечание 2" xfId="152"/>
    <cellStyle name="Процентный 2" xfId="153"/>
    <cellStyle name="Процентный 2 2" xfId="170"/>
    <cellStyle name="Процентный 3" xfId="154"/>
    <cellStyle name="Процентный 4" xfId="155"/>
    <cellStyle name="Связанная ячейка 2" xfId="156"/>
    <cellStyle name="Стиль 1" xfId="157"/>
    <cellStyle name="Текст предупреждения 2" xfId="158"/>
    <cellStyle name="Текстовый" xfId="159"/>
    <cellStyle name="Тысячи [0]_010SN05" xfId="160"/>
    <cellStyle name="Тысячи_010SN05" xfId="161"/>
    <cellStyle name="Финансовый 2" xfId="162"/>
    <cellStyle name="Финансовый 3" xfId="163"/>
    <cellStyle name="Финансовый 3 2" xfId="178"/>
    <cellStyle name="Хороший 2" xfId="164"/>
    <cellStyle name="Числовой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Yeguy\LOCALS~1\Temp\PBC-Final%20Kmod8-December-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Azamat.Abdibekov\&#1052;&#1086;&#1080;%20&#1076;&#1086;&#1082;&#1091;&#1084;&#1077;&#1085;&#1090;&#1099;\FS%202010\FS%202Q%202011\Worksheet%20in%205440%20Inventory%20Charaltyn%20-%20substantive%20testing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Azamat.Abdibekov\&#1052;&#1086;&#1080;%20&#1076;&#1086;&#1082;&#1091;&#1084;&#1077;&#1085;&#1090;&#1099;\FS%202010\FS%202Q%202011\Worksheet%20in%20(C)%205441%20Inventory%20Dank%20-%20substantive%20testin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zamat.Abdibekov\FS%202010\FS%202Q%202011\Worksheet%20in%205640%20Fixed%20assets%20revie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I-Index"/>
      <sheetName val="DATA"/>
      <sheetName val="Production_Ref Q-1-3"/>
      <sheetName val="G-183"/>
      <sheetName val="2008"/>
      <sheetName val="F-2.1"/>
      <sheetName val="тип шпал"/>
      <sheetName val="Г анализ"/>
      <sheetName val="R-40"/>
      <sheetName val="R-50"/>
      <sheetName val="LME_prices"/>
      <sheetName val="группа"/>
      <sheetName val="Info"/>
      <sheetName val="D2 DCF"/>
      <sheetName val="Статьи"/>
      <sheetName val="8"/>
      <sheetName val="IS"/>
      <sheetName val="BS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48 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modaj"/>
    </sheetNames>
    <sheetDataSet>
      <sheetData sheetId="0">
        <row r="11">
          <cell r="H11">
            <v>15750000</v>
          </cell>
        </row>
      </sheetData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H11">
            <v>15750000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inv purch"/>
      <sheetName val="CoS"/>
      <sheetName val="obsolescence"/>
      <sheetName val="FG cost"/>
      <sheetName val="WIP"/>
      <sheetName val="disclosure"/>
      <sheetName val="analyt proc"/>
      <sheetName val="CoP per unit PBC"/>
      <sheetName val="Jaima PBC"/>
      <sheetName val="XREF"/>
      <sheetName val="Tickmarks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>
        <row r="25">
          <cell r="P25">
            <v>11910</v>
          </cell>
          <cell r="Q25" t="str">
            <v>!</v>
          </cell>
        </row>
        <row r="26">
          <cell r="P26">
            <v>-6</v>
          </cell>
          <cell r="Q26" t="str">
            <v>!</v>
          </cell>
        </row>
        <row r="27">
          <cell r="P27">
            <v>2500</v>
          </cell>
          <cell r="Q27" t="str">
            <v>!</v>
          </cell>
        </row>
        <row r="28">
          <cell r="P28">
            <v>3945175</v>
          </cell>
          <cell r="Q28" t="str">
            <v>!</v>
          </cell>
        </row>
        <row r="29">
          <cell r="P29">
            <v>13420073</v>
          </cell>
          <cell r="Q29" t="str">
            <v>!</v>
          </cell>
        </row>
        <row r="32">
          <cell r="P32">
            <v>16591903</v>
          </cell>
          <cell r="Q32" t="str">
            <v>!</v>
          </cell>
        </row>
        <row r="33">
          <cell r="P33">
            <v>3050102</v>
          </cell>
          <cell r="Q33" t="str">
            <v>!</v>
          </cell>
        </row>
        <row r="35">
          <cell r="P35">
            <v>93550</v>
          </cell>
          <cell r="Q35" t="str">
            <v>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>
            <v>11910</v>
          </cell>
          <cell r="B2">
            <v>11910</v>
          </cell>
          <cell r="D2" t="str">
            <v>Inventories Leadsheet Charaltyn JSC</v>
          </cell>
          <cell r="E2" t="str">
            <v>!</v>
          </cell>
        </row>
        <row r="3">
          <cell r="A3">
            <v>-6</v>
          </cell>
          <cell r="B3">
            <v>-6</v>
          </cell>
          <cell r="D3" t="str">
            <v>Inventories Leadsheet Charaltyn JSC</v>
          </cell>
          <cell r="E3" t="str">
            <v>!</v>
          </cell>
        </row>
        <row r="4">
          <cell r="A4">
            <v>2500</v>
          </cell>
          <cell r="B4">
            <v>2500</v>
          </cell>
          <cell r="D4" t="str">
            <v>Inventories Leadsheet Charaltyn JSC</v>
          </cell>
          <cell r="E4" t="str">
            <v>!</v>
          </cell>
        </row>
        <row r="5">
          <cell r="A5">
            <v>3945175</v>
          </cell>
          <cell r="B5">
            <v>3945175</v>
          </cell>
          <cell r="D5" t="str">
            <v>Inventories Leadsheet Charaltyn JSC</v>
          </cell>
          <cell r="E5" t="str">
            <v>!</v>
          </cell>
        </row>
        <row r="6">
          <cell r="A6">
            <v>13420073</v>
          </cell>
          <cell r="B6">
            <v>13420073</v>
          </cell>
          <cell r="D6" t="str">
            <v>Inventories Leadsheet Charaltyn JSC</v>
          </cell>
          <cell r="E6" t="str">
            <v>!</v>
          </cell>
        </row>
        <row r="7">
          <cell r="A7">
            <v>16591903</v>
          </cell>
          <cell r="B7">
            <v>16591903</v>
          </cell>
          <cell r="D7" t="str">
            <v>Inventories Leadsheet Charaltyn JSC</v>
          </cell>
          <cell r="E7" t="str">
            <v>!</v>
          </cell>
        </row>
        <row r="9">
          <cell r="A9">
            <v>93550</v>
          </cell>
          <cell r="B9">
            <v>93550</v>
          </cell>
          <cell r="D9" t="str">
            <v>Inventories Leadsheet Charaltyn JSC</v>
          </cell>
          <cell r="E9" t="str">
            <v>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vouching (roll-forward other)"/>
      <sheetName val="purch of inv"/>
      <sheetName val="disp to CoS"/>
      <sheetName val="inv breakd&amp;obsolesc"/>
      <sheetName val="FG cost"/>
      <sheetName val="WIP cost (roll-forward FG, WIP)"/>
      <sheetName val="cut-off"/>
      <sheetName val="disclosure"/>
      <sheetName val="analyt proc"/>
      <sheetName val="CoP per unit PBC"/>
      <sheetName val="Mizek"/>
      <sheetName val="XREF"/>
      <sheetName val="Tickmarks"/>
      <sheetName val="vouching"/>
      <sheetName val="WIP cost"/>
      <sheetName val="CoP per un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vmt"/>
      <sheetName val="depreciation"/>
      <sheetName val="Threshold Calc"/>
      <sheetName val="XREF"/>
      <sheetName val="Tickmarks"/>
      <sheetName val="rollforwar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34"/>
  <sheetViews>
    <sheetView showGridLines="0" zoomScale="70" zoomScaleNormal="70" workbookViewId="0">
      <selection activeCell="D29" sqref="D29"/>
    </sheetView>
  </sheetViews>
  <sheetFormatPr defaultRowHeight="12.75"/>
  <cols>
    <col min="1" max="1" width="12.7109375" style="1" customWidth="1"/>
    <col min="2" max="2" width="60.85546875" style="1" customWidth="1"/>
    <col min="3" max="3" width="9.140625" style="1" customWidth="1"/>
    <col min="4" max="4" width="14.42578125" style="1" customWidth="1"/>
    <col min="5" max="5" width="3" style="1" customWidth="1"/>
    <col min="6" max="6" width="14.42578125" style="1" customWidth="1"/>
    <col min="7" max="7" width="18.42578125" style="1" customWidth="1"/>
    <col min="8" max="8" width="13.42578125" style="1" customWidth="1"/>
    <col min="9" max="9" width="18.42578125" style="1" customWidth="1"/>
    <col min="10" max="10" width="13.42578125" style="1" customWidth="1"/>
    <col min="11" max="11" width="13.42578125" style="1" bestFit="1" customWidth="1"/>
    <col min="12" max="12" width="13.140625" style="1" bestFit="1" customWidth="1"/>
    <col min="13" max="13" width="13.42578125" style="1" bestFit="1" customWidth="1"/>
    <col min="14" max="14" width="11.7109375" style="1" bestFit="1" customWidth="1"/>
    <col min="15" max="15" width="11.5703125" style="1" bestFit="1" customWidth="1"/>
    <col min="16" max="17" width="9.140625" style="1"/>
    <col min="18" max="18" width="12.7109375" style="1" bestFit="1" customWidth="1"/>
    <col min="19" max="19" width="12.28515625" style="1" bestFit="1" customWidth="1"/>
    <col min="20" max="20" width="11.7109375" style="1" bestFit="1" customWidth="1"/>
    <col min="21" max="21" width="12.85546875" style="1" bestFit="1" customWidth="1"/>
    <col min="22" max="22" width="18.28515625" style="1" bestFit="1" customWidth="1"/>
    <col min="23" max="23" width="11.28515625" style="1" customWidth="1"/>
    <col min="24" max="26" width="9.140625" style="1"/>
    <col min="27" max="29" width="11.7109375" style="1" bestFit="1" customWidth="1"/>
    <col min="30" max="30" width="11.5703125" style="1" customWidth="1"/>
    <col min="31" max="45" width="9.140625" style="1"/>
    <col min="46" max="46" width="11.85546875" style="1" bestFit="1" customWidth="1"/>
    <col min="47" max="16384" width="9.140625" style="1"/>
  </cols>
  <sheetData>
    <row r="2" spans="2:6" ht="13.5" thickBot="1">
      <c r="B2" s="19" t="s">
        <v>0</v>
      </c>
      <c r="C2" s="20" t="s">
        <v>1</v>
      </c>
      <c r="D2" s="21" t="s">
        <v>164</v>
      </c>
      <c r="E2" s="22"/>
      <c r="F2" s="21" t="s">
        <v>165</v>
      </c>
    </row>
    <row r="3" spans="2:6">
      <c r="B3" s="13"/>
      <c r="C3" s="23"/>
      <c r="D3" s="17"/>
      <c r="E3" s="17"/>
      <c r="F3" s="17"/>
    </row>
    <row r="4" spans="2:6">
      <c r="B4" s="13" t="s">
        <v>2</v>
      </c>
      <c r="C4" s="14">
        <v>5</v>
      </c>
      <c r="D4" s="2">
        <v>31628705</v>
      </c>
      <c r="E4" s="18"/>
      <c r="F4" s="18">
        <v>25099360</v>
      </c>
    </row>
    <row r="5" spans="2:6" ht="13.5" thickBot="1">
      <c r="B5" s="15" t="s">
        <v>3</v>
      </c>
      <c r="C5" s="16">
        <v>6</v>
      </c>
      <c r="D5" s="12">
        <v>-18495545</v>
      </c>
      <c r="E5" s="24"/>
      <c r="F5" s="12">
        <v>-13896840</v>
      </c>
    </row>
    <row r="6" spans="2:6">
      <c r="B6" s="17" t="s">
        <v>4</v>
      </c>
      <c r="C6" s="14"/>
      <c r="D6" s="18">
        <f>SUM(D4:D5)</f>
        <v>13133160</v>
      </c>
      <c r="E6" s="18"/>
      <c r="F6" s="18">
        <v>11202520</v>
      </c>
    </row>
    <row r="7" spans="2:6">
      <c r="B7" s="17"/>
      <c r="C7" s="14"/>
      <c r="D7" s="18"/>
      <c r="E7" s="18"/>
      <c r="F7" s="2"/>
    </row>
    <row r="8" spans="2:6">
      <c r="B8" s="13" t="s">
        <v>5</v>
      </c>
      <c r="C8" s="14">
        <v>7</v>
      </c>
      <c r="D8" s="2">
        <v>-1171435</v>
      </c>
      <c r="E8" s="18"/>
      <c r="F8" s="2">
        <v>-669550</v>
      </c>
    </row>
    <row r="9" spans="2:6">
      <c r="B9" s="13" t="s">
        <v>6</v>
      </c>
      <c r="C9" s="14">
        <v>8</v>
      </c>
      <c r="D9" s="2">
        <v>518745</v>
      </c>
      <c r="E9" s="18"/>
      <c r="F9" s="18">
        <v>320029</v>
      </c>
    </row>
    <row r="10" spans="2:6" ht="13.5" thickBot="1">
      <c r="B10" s="13" t="s">
        <v>7</v>
      </c>
      <c r="C10" s="14">
        <v>8</v>
      </c>
      <c r="D10" s="18">
        <v>-382442</v>
      </c>
      <c r="E10" s="18"/>
      <c r="F10" s="18">
        <v>-258588</v>
      </c>
    </row>
    <row r="11" spans="2:6">
      <c r="B11" s="25" t="s">
        <v>8</v>
      </c>
      <c r="C11" s="26"/>
      <c r="D11" s="4">
        <f>SUM(D6:D10)</f>
        <v>12098028</v>
      </c>
      <c r="E11" s="24"/>
      <c r="F11" s="4">
        <v>10594411</v>
      </c>
    </row>
    <row r="12" spans="2:6">
      <c r="B12" s="13"/>
      <c r="C12" s="14"/>
      <c r="D12" s="18"/>
      <c r="E12" s="18"/>
      <c r="F12" s="18"/>
    </row>
    <row r="13" spans="2:6">
      <c r="B13" s="13" t="s">
        <v>9</v>
      </c>
      <c r="C13" s="14"/>
      <c r="D13" s="18">
        <v>35648</v>
      </c>
      <c r="E13" s="18"/>
      <c r="F13" s="18">
        <v>7527</v>
      </c>
    </row>
    <row r="14" spans="2:6">
      <c r="B14" s="13" t="s">
        <v>10</v>
      </c>
      <c r="C14" s="14">
        <v>9</v>
      </c>
      <c r="D14" s="18">
        <v>-1562396</v>
      </c>
      <c r="E14" s="18"/>
      <c r="F14" s="18">
        <v>-2311008</v>
      </c>
    </row>
    <row r="15" spans="2:6">
      <c r="B15" s="13" t="s">
        <v>11</v>
      </c>
      <c r="C15" s="14"/>
      <c r="D15" s="18">
        <v>0</v>
      </c>
      <c r="E15" s="18"/>
      <c r="F15" s="18">
        <v>0</v>
      </c>
    </row>
    <row r="16" spans="2:6" ht="13.5" thickBot="1">
      <c r="B16" s="15" t="s">
        <v>12</v>
      </c>
      <c r="C16" s="14"/>
      <c r="D16" s="18">
        <v>-1862130</v>
      </c>
      <c r="E16" s="18"/>
      <c r="F16" s="18">
        <v>1794817</v>
      </c>
    </row>
    <row r="17" spans="2:6">
      <c r="B17" s="17" t="s">
        <v>13</v>
      </c>
      <c r="C17" s="26"/>
      <c r="D17" s="4">
        <f>SUM(D11:D16)</f>
        <v>8709150</v>
      </c>
      <c r="E17" s="24"/>
      <c r="F17" s="4">
        <v>10085747</v>
      </c>
    </row>
    <row r="18" spans="2:6">
      <c r="B18" s="13"/>
      <c r="C18" s="14"/>
      <c r="D18" s="18"/>
      <c r="E18" s="18"/>
      <c r="F18" s="18"/>
    </row>
    <row r="19" spans="2:6" ht="13.5" thickBot="1">
      <c r="B19" s="15" t="s">
        <v>14</v>
      </c>
      <c r="C19" s="16"/>
      <c r="D19" s="18">
        <v>0</v>
      </c>
      <c r="E19" s="18"/>
      <c r="F19" s="18">
        <v>0</v>
      </c>
    </row>
    <row r="20" spans="2:6">
      <c r="B20" s="17" t="s">
        <v>15</v>
      </c>
      <c r="C20" s="14"/>
      <c r="D20" s="4">
        <f>SUM(D17:D19)</f>
        <v>8709150</v>
      </c>
      <c r="E20" s="24"/>
      <c r="F20" s="4">
        <v>10085747</v>
      </c>
    </row>
    <row r="21" spans="2:6">
      <c r="B21" s="17"/>
      <c r="C21" s="14"/>
      <c r="D21" s="18"/>
      <c r="E21" s="18"/>
      <c r="F21" s="18"/>
    </row>
    <row r="22" spans="2:6" ht="13.5" thickBot="1">
      <c r="B22" s="15" t="s">
        <v>16</v>
      </c>
      <c r="C22" s="16"/>
      <c r="D22" s="27">
        <v>0</v>
      </c>
      <c r="E22" s="28"/>
      <c r="F22" s="27">
        <v>0</v>
      </c>
    </row>
    <row r="23" spans="2:6" ht="13.5" thickBot="1">
      <c r="B23" s="29" t="s">
        <v>17</v>
      </c>
      <c r="C23" s="30"/>
      <c r="D23" s="5">
        <f>SUM(D20:D22)</f>
        <v>8709150</v>
      </c>
      <c r="E23" s="24"/>
      <c r="F23" s="5">
        <v>10085747</v>
      </c>
    </row>
    <row r="24" spans="2:6" ht="13.5" thickTop="1">
      <c r="B24" s="13"/>
      <c r="C24" s="14"/>
      <c r="D24" s="18"/>
      <c r="E24" s="18"/>
      <c r="F24" s="18"/>
    </row>
    <row r="25" spans="2:6">
      <c r="B25" s="17" t="s">
        <v>18</v>
      </c>
      <c r="C25" s="14"/>
      <c r="D25" s="18"/>
      <c r="E25" s="18"/>
      <c r="F25" s="18"/>
    </row>
    <row r="26" spans="2:6">
      <c r="B26" s="13" t="s">
        <v>19</v>
      </c>
      <c r="C26" s="14"/>
      <c r="D26" s="18">
        <v>8709191</v>
      </c>
      <c r="E26" s="18"/>
      <c r="F26" s="18">
        <v>10085584</v>
      </c>
    </row>
    <row r="27" spans="2:6" ht="13.5" thickBot="1">
      <c r="B27" s="31" t="s">
        <v>20</v>
      </c>
      <c r="C27" s="30"/>
      <c r="D27" s="32">
        <v>-41</v>
      </c>
      <c r="E27" s="24"/>
      <c r="F27" s="32">
        <v>163</v>
      </c>
    </row>
    <row r="28" spans="2:6" ht="15.75" thickTop="1">
      <c r="B28" s="33"/>
      <c r="C28" s="34"/>
      <c r="D28" s="1">
        <f>D23-D26-D27</f>
        <v>0</v>
      </c>
      <c r="E28" s="35"/>
      <c r="F28" s="1">
        <v>0</v>
      </c>
    </row>
    <row r="29" spans="2:6" ht="15">
      <c r="B29" s="33"/>
      <c r="C29" s="34"/>
      <c r="D29" s="35"/>
      <c r="E29" s="35"/>
      <c r="F29" s="35"/>
    </row>
    <row r="30" spans="2:6">
      <c r="B30" s="34" t="s">
        <v>21</v>
      </c>
      <c r="C30" s="34"/>
      <c r="D30" s="36">
        <v>10000000</v>
      </c>
      <c r="E30" s="36"/>
      <c r="F30" s="36">
        <v>10000000</v>
      </c>
    </row>
    <row r="31" spans="2:6">
      <c r="B31" s="34" t="s">
        <v>22</v>
      </c>
      <c r="C31" s="34"/>
      <c r="D31" s="37">
        <v>0</v>
      </c>
      <c r="E31" s="37"/>
      <c r="F31" s="37">
        <v>0</v>
      </c>
    </row>
    <row r="32" spans="2:6">
      <c r="B32" s="34" t="s">
        <v>23</v>
      </c>
      <c r="C32" s="34"/>
      <c r="D32" s="10">
        <v>870.91909999999996</v>
      </c>
      <c r="E32" s="36"/>
      <c r="F32" s="10">
        <v>1008.5584000000001</v>
      </c>
    </row>
    <row r="33" spans="2:6">
      <c r="B33" s="34" t="s">
        <v>24</v>
      </c>
      <c r="C33" s="34"/>
      <c r="D33" s="10">
        <v>870.91909999999996</v>
      </c>
      <c r="E33" s="36"/>
      <c r="F33" s="10">
        <v>1008.5584000000001</v>
      </c>
    </row>
    <row r="34" spans="2:6" ht="15">
      <c r="B34" s="33"/>
      <c r="C34" s="34"/>
      <c r="D34" s="35"/>
      <c r="E34" s="35"/>
      <c r="F34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F74"/>
  <sheetViews>
    <sheetView showGridLines="0" topLeftCell="A57" zoomScale="70" zoomScaleNormal="70" workbookViewId="0">
      <selection activeCell="D71" sqref="D71"/>
    </sheetView>
  </sheetViews>
  <sheetFormatPr defaultRowHeight="15" outlineLevelRow="1"/>
  <cols>
    <col min="1" max="1" width="9.140625" style="8"/>
    <col min="2" max="2" width="60.85546875" style="8" customWidth="1"/>
    <col min="3" max="3" width="9.140625" style="8" customWidth="1"/>
    <col min="4" max="4" width="14.42578125" style="8" customWidth="1"/>
    <col min="5" max="5" width="4.5703125" style="8" customWidth="1"/>
    <col min="6" max="6" width="14.42578125" style="8" customWidth="1"/>
    <col min="7" max="16384" width="9.140625" style="8"/>
  </cols>
  <sheetData>
    <row r="2" spans="2:6" ht="26.25" thickBot="1">
      <c r="B2" s="19" t="s">
        <v>0</v>
      </c>
      <c r="C2" s="20" t="s">
        <v>1</v>
      </c>
      <c r="D2" s="38" t="s">
        <v>123</v>
      </c>
      <c r="E2" s="39"/>
      <c r="F2" s="38" t="s">
        <v>92</v>
      </c>
    </row>
    <row r="3" spans="2:6">
      <c r="B3" s="13"/>
      <c r="C3" s="23"/>
      <c r="D3" s="17"/>
      <c r="E3" s="17"/>
      <c r="F3" s="17"/>
    </row>
    <row r="4" spans="2:6">
      <c r="B4" s="17" t="s">
        <v>25</v>
      </c>
      <c r="C4" s="23"/>
      <c r="D4" s="17"/>
      <c r="E4" s="17"/>
      <c r="F4" s="17"/>
    </row>
    <row r="5" spans="2:6">
      <c r="B5" s="17" t="s">
        <v>26</v>
      </c>
      <c r="C5" s="23"/>
      <c r="D5" s="17"/>
      <c r="E5" s="17"/>
      <c r="F5" s="17"/>
    </row>
    <row r="6" spans="2:6">
      <c r="B6" s="13" t="s">
        <v>27</v>
      </c>
      <c r="C6" s="14">
        <v>12</v>
      </c>
      <c r="D6" s="18">
        <v>41276045</v>
      </c>
      <c r="E6" s="18"/>
      <c r="F6" s="18">
        <v>38170472</v>
      </c>
    </row>
    <row r="7" spans="2:6">
      <c r="B7" s="13" t="s">
        <v>28</v>
      </c>
      <c r="C7" s="14">
        <v>10</v>
      </c>
      <c r="D7" s="18">
        <v>6801829</v>
      </c>
      <c r="E7" s="18"/>
      <c r="F7" s="18">
        <v>4073035</v>
      </c>
    </row>
    <row r="8" spans="2:6">
      <c r="B8" s="13" t="s">
        <v>29</v>
      </c>
      <c r="C8" s="14">
        <v>11</v>
      </c>
      <c r="D8" s="18">
        <v>3380728</v>
      </c>
      <c r="E8" s="18"/>
      <c r="F8" s="18">
        <v>2739679</v>
      </c>
    </row>
    <row r="9" spans="2:6">
      <c r="B9" s="13" t="s">
        <v>166</v>
      </c>
      <c r="C9" s="14"/>
      <c r="D9" s="18">
        <v>6109599</v>
      </c>
      <c r="E9" s="18"/>
      <c r="F9" s="18">
        <v>0</v>
      </c>
    </row>
    <row r="10" spans="2:6" hidden="1" outlineLevel="1">
      <c r="B10" s="40" t="s">
        <v>93</v>
      </c>
      <c r="C10" s="14"/>
      <c r="D10" s="18">
        <v>0</v>
      </c>
      <c r="E10" s="18"/>
      <c r="F10" s="18">
        <v>0</v>
      </c>
    </row>
    <row r="11" spans="2:6" collapsed="1">
      <c r="B11" s="13" t="s">
        <v>30</v>
      </c>
      <c r="C11" s="14">
        <v>12</v>
      </c>
      <c r="D11" s="18">
        <v>10680688</v>
      </c>
      <c r="E11" s="18"/>
      <c r="F11" s="18">
        <v>7070701</v>
      </c>
    </row>
    <row r="12" spans="2:6">
      <c r="B12" s="13" t="s">
        <v>94</v>
      </c>
      <c r="C12" s="14"/>
      <c r="D12" s="18">
        <v>1369193</v>
      </c>
      <c r="E12" s="18"/>
      <c r="F12" s="18">
        <v>1369193</v>
      </c>
    </row>
    <row r="13" spans="2:6" hidden="1" outlineLevel="1">
      <c r="B13" s="13" t="s">
        <v>31</v>
      </c>
      <c r="C13" s="14"/>
      <c r="D13" s="18">
        <v>0</v>
      </c>
      <c r="E13" s="18"/>
      <c r="F13" s="18">
        <v>0</v>
      </c>
    </row>
    <row r="14" spans="2:6" collapsed="1">
      <c r="B14" s="13" t="s">
        <v>32</v>
      </c>
      <c r="C14" s="14">
        <v>13</v>
      </c>
      <c r="D14" s="18">
        <v>415733</v>
      </c>
      <c r="E14" s="18"/>
      <c r="F14" s="18">
        <v>365831</v>
      </c>
    </row>
    <row r="15" spans="2:6" ht="15.75" thickBot="1">
      <c r="B15" s="15" t="s">
        <v>33</v>
      </c>
      <c r="C15" s="41"/>
      <c r="D15" s="12">
        <v>40278</v>
      </c>
      <c r="E15" s="24"/>
      <c r="F15" s="12">
        <v>20044</v>
      </c>
    </row>
    <row r="16" spans="2:6" ht="15.75" thickBot="1">
      <c r="B16" s="21" t="s">
        <v>95</v>
      </c>
      <c r="C16" s="41"/>
      <c r="D16" s="12">
        <f>SUM(D6:D15)</f>
        <v>70074093</v>
      </c>
      <c r="E16" s="24"/>
      <c r="F16" s="12">
        <v>53808955</v>
      </c>
    </row>
    <row r="17" spans="2:6">
      <c r="B17" s="17"/>
      <c r="C17" s="23"/>
      <c r="D17" s="18"/>
      <c r="E17" s="18"/>
      <c r="F17" s="18"/>
    </row>
    <row r="18" spans="2:6">
      <c r="B18" s="13" t="s">
        <v>34</v>
      </c>
      <c r="C18" s="14">
        <v>14</v>
      </c>
      <c r="D18" s="18">
        <v>13332569</v>
      </c>
      <c r="E18" s="18"/>
      <c r="F18" s="18">
        <v>11151839</v>
      </c>
    </row>
    <row r="19" spans="2:6">
      <c r="B19" s="13" t="s">
        <v>96</v>
      </c>
      <c r="C19" s="14">
        <v>15</v>
      </c>
      <c r="D19" s="18">
        <v>720129</v>
      </c>
      <c r="E19" s="18"/>
      <c r="F19" s="18">
        <v>285845</v>
      </c>
    </row>
    <row r="20" spans="2:6" hidden="1" outlineLevel="1">
      <c r="B20" s="13" t="s">
        <v>120</v>
      </c>
      <c r="C20" s="14">
        <v>24</v>
      </c>
      <c r="D20" s="18"/>
      <c r="E20" s="18"/>
      <c r="F20" s="18"/>
    </row>
    <row r="21" spans="2:6" collapsed="1">
      <c r="B21" s="13" t="s">
        <v>35</v>
      </c>
      <c r="C21" s="14">
        <v>16</v>
      </c>
      <c r="D21" s="18">
        <v>355809</v>
      </c>
      <c r="E21" s="18"/>
      <c r="F21" s="18">
        <v>421000</v>
      </c>
    </row>
    <row r="22" spans="2:6">
      <c r="B22" s="13" t="s">
        <v>36</v>
      </c>
      <c r="C22" s="14"/>
      <c r="D22" s="18">
        <v>104048</v>
      </c>
      <c r="E22" s="18"/>
      <c r="F22" s="18">
        <v>337763</v>
      </c>
    </row>
    <row r="23" spans="2:6">
      <c r="B23" s="13" t="s">
        <v>37</v>
      </c>
      <c r="C23" s="14">
        <v>20</v>
      </c>
      <c r="D23" s="18">
        <v>3876882</v>
      </c>
      <c r="E23" s="18"/>
      <c r="F23" s="18">
        <v>3135601</v>
      </c>
    </row>
    <row r="24" spans="2:6">
      <c r="B24" s="13" t="s">
        <v>38</v>
      </c>
      <c r="C24" s="14"/>
      <c r="D24" s="18">
        <v>85207</v>
      </c>
      <c r="E24" s="18"/>
      <c r="F24" s="18">
        <v>52129</v>
      </c>
    </row>
    <row r="25" spans="2:6" ht="15.75" thickBot="1">
      <c r="B25" s="15" t="s">
        <v>39</v>
      </c>
      <c r="C25" s="20">
        <v>17</v>
      </c>
      <c r="D25" s="12">
        <v>5180214</v>
      </c>
      <c r="E25" s="18"/>
      <c r="F25" s="12">
        <v>3801386</v>
      </c>
    </row>
    <row r="26" spans="2:6" ht="15.75" thickBot="1">
      <c r="B26" s="21" t="s">
        <v>97</v>
      </c>
      <c r="C26" s="41"/>
      <c r="D26" s="12">
        <f>SUM(D18:D25)</f>
        <v>23654858</v>
      </c>
      <c r="E26" s="18"/>
      <c r="F26" s="12">
        <v>19185563</v>
      </c>
    </row>
    <row r="27" spans="2:6" ht="15.75" thickBot="1">
      <c r="B27" s="13"/>
      <c r="C27" s="41"/>
      <c r="D27" s="18"/>
      <c r="E27" s="18"/>
      <c r="F27" s="18"/>
    </row>
    <row r="28" spans="2:6" ht="15.75" thickBot="1">
      <c r="B28" s="42" t="s">
        <v>98</v>
      </c>
      <c r="C28" s="43"/>
      <c r="D28" s="44">
        <f>D26+D16</f>
        <v>93728951</v>
      </c>
      <c r="E28" s="18"/>
      <c r="F28" s="44">
        <v>72994518</v>
      </c>
    </row>
    <row r="29" spans="2:6" ht="15.75" thickTop="1">
      <c r="B29" s="33"/>
      <c r="C29" s="45"/>
      <c r="D29" s="34"/>
      <c r="E29" s="18"/>
      <c r="F29" s="34"/>
    </row>
    <row r="30" spans="2:6">
      <c r="B30" s="33"/>
      <c r="C30" s="45"/>
      <c r="D30" s="33"/>
      <c r="E30" s="33"/>
      <c r="F30" s="33"/>
    </row>
    <row r="31" spans="2:6" ht="26.25" thickBot="1">
      <c r="B31" s="19" t="s">
        <v>0</v>
      </c>
      <c r="C31" s="20" t="s">
        <v>1</v>
      </c>
      <c r="D31" s="38" t="s">
        <v>123</v>
      </c>
      <c r="E31" s="22"/>
      <c r="F31" s="38" t="s">
        <v>92</v>
      </c>
    </row>
    <row r="32" spans="2:6">
      <c r="B32" s="13"/>
      <c r="C32" s="23"/>
      <c r="D32" s="17"/>
      <c r="E32" s="17"/>
      <c r="F32" s="17"/>
    </row>
    <row r="33" spans="2:6">
      <c r="B33" s="17" t="s">
        <v>40</v>
      </c>
      <c r="C33" s="23"/>
      <c r="D33" s="17"/>
      <c r="E33" s="17"/>
      <c r="F33" s="17"/>
    </row>
    <row r="34" spans="2:6">
      <c r="B34" s="17" t="s">
        <v>41</v>
      </c>
      <c r="C34" s="23"/>
      <c r="D34" s="17"/>
      <c r="E34" s="17"/>
      <c r="F34" s="17"/>
    </row>
    <row r="35" spans="2:6">
      <c r="B35" s="13" t="s">
        <v>42</v>
      </c>
      <c r="C35" s="14">
        <v>18</v>
      </c>
      <c r="D35" s="18">
        <v>8377523</v>
      </c>
      <c r="E35" s="18"/>
      <c r="F35" s="18">
        <v>8377523</v>
      </c>
    </row>
    <row r="36" spans="2:6">
      <c r="B36" s="13" t="s">
        <v>43</v>
      </c>
      <c r="C36" s="14"/>
      <c r="D36" s="18">
        <v>5119073</v>
      </c>
      <c r="E36" s="18"/>
      <c r="F36" s="18">
        <v>5119073</v>
      </c>
    </row>
    <row r="37" spans="2:6">
      <c r="B37" s="13" t="s">
        <v>44</v>
      </c>
      <c r="C37" s="14"/>
      <c r="D37" s="18">
        <v>-24150</v>
      </c>
      <c r="E37" s="18"/>
      <c r="F37" s="18">
        <v>-24150</v>
      </c>
    </row>
    <row r="38" spans="2:6" ht="15.75" thickBot="1">
      <c r="B38" s="15" t="s">
        <v>99</v>
      </c>
      <c r="C38" s="16"/>
      <c r="D38" s="12">
        <v>-3499538</v>
      </c>
      <c r="E38" s="24"/>
      <c r="F38" s="12">
        <v>-12208729</v>
      </c>
    </row>
    <row r="39" spans="2:6">
      <c r="B39" s="17" t="s">
        <v>45</v>
      </c>
      <c r="C39" s="14"/>
      <c r="D39" s="18">
        <f>SUM(D35:D38)</f>
        <v>9972908</v>
      </c>
      <c r="E39" s="18"/>
      <c r="F39" s="18">
        <v>1263717</v>
      </c>
    </row>
    <row r="40" spans="2:6">
      <c r="B40" s="13"/>
      <c r="C40" s="14"/>
      <c r="D40" s="18"/>
      <c r="E40" s="18"/>
      <c r="F40" s="18"/>
    </row>
    <row r="41" spans="2:6" ht="15.75" thickBot="1">
      <c r="B41" s="15" t="s">
        <v>20</v>
      </c>
      <c r="C41" s="16"/>
      <c r="D41" s="12">
        <v>-4499</v>
      </c>
      <c r="E41" s="24"/>
      <c r="F41" s="12">
        <v>-4458</v>
      </c>
    </row>
    <row r="42" spans="2:6" ht="15.75" thickBot="1">
      <c r="B42" s="21" t="s">
        <v>46</v>
      </c>
      <c r="C42" s="16"/>
      <c r="D42" s="12">
        <f>SUM(D39:D41)</f>
        <v>9968409</v>
      </c>
      <c r="E42" s="24"/>
      <c r="F42" s="12">
        <v>1259259</v>
      </c>
    </row>
    <row r="43" spans="2:6">
      <c r="B43" s="13"/>
      <c r="C43" s="14"/>
      <c r="D43" s="18"/>
      <c r="E43" s="18"/>
      <c r="F43" s="18"/>
    </row>
    <row r="44" spans="2:6">
      <c r="B44" s="17" t="s">
        <v>47</v>
      </c>
      <c r="C44" s="14"/>
      <c r="D44" s="18"/>
      <c r="E44" s="18"/>
      <c r="F44" s="18"/>
    </row>
    <row r="45" spans="2:6">
      <c r="B45" s="13" t="s">
        <v>48</v>
      </c>
      <c r="C45" s="14">
        <v>19</v>
      </c>
      <c r="D45" s="18">
        <v>36396435</v>
      </c>
      <c r="E45" s="18"/>
      <c r="F45" s="18">
        <v>26538128</v>
      </c>
    </row>
    <row r="46" spans="2:6">
      <c r="B46" s="13" t="s">
        <v>49</v>
      </c>
      <c r="C46" s="14">
        <v>20</v>
      </c>
      <c r="D46" s="18">
        <v>22678326</v>
      </c>
      <c r="E46" s="18"/>
      <c r="F46" s="18">
        <v>25265229</v>
      </c>
    </row>
    <row r="47" spans="2:6">
      <c r="B47" s="13" t="s">
        <v>50</v>
      </c>
      <c r="C47" s="14">
        <v>24</v>
      </c>
      <c r="D47" s="18">
        <v>788085</v>
      </c>
      <c r="E47" s="18"/>
      <c r="F47" s="18">
        <v>771205</v>
      </c>
    </row>
    <row r="48" spans="2:6" hidden="1" outlineLevel="1">
      <c r="B48" s="13" t="s">
        <v>124</v>
      </c>
      <c r="C48" s="14"/>
      <c r="D48" s="18">
        <v>0</v>
      </c>
      <c r="E48" s="18"/>
      <c r="F48" s="18">
        <v>0</v>
      </c>
    </row>
    <row r="49" spans="2:6" collapsed="1">
      <c r="B49" s="13" t="s">
        <v>51</v>
      </c>
      <c r="C49" s="14"/>
      <c r="D49" s="18">
        <v>2092</v>
      </c>
      <c r="E49" s="18"/>
      <c r="F49" s="18">
        <v>2092</v>
      </c>
    </row>
    <row r="50" spans="2:6" hidden="1" outlineLevel="1">
      <c r="B50" s="13" t="s">
        <v>125</v>
      </c>
      <c r="C50" s="14"/>
      <c r="D50" s="18">
        <v>0</v>
      </c>
      <c r="E50" s="18"/>
      <c r="F50" s="18">
        <v>0</v>
      </c>
    </row>
    <row r="51" spans="2:6" collapsed="1">
      <c r="B51" s="13" t="s">
        <v>52</v>
      </c>
      <c r="C51" s="14"/>
      <c r="D51" s="18">
        <v>1135558</v>
      </c>
      <c r="E51" s="18"/>
      <c r="F51" s="18">
        <v>1135558</v>
      </c>
    </row>
    <row r="52" spans="2:6">
      <c r="B52" s="13" t="s">
        <v>100</v>
      </c>
      <c r="C52" s="14"/>
      <c r="D52" s="18">
        <v>82399</v>
      </c>
      <c r="E52" s="18"/>
      <c r="F52" s="18">
        <v>260514</v>
      </c>
    </row>
    <row r="53" spans="2:6" ht="15.75" thickBot="1">
      <c r="B53" s="15" t="s">
        <v>53</v>
      </c>
      <c r="C53" s="16">
        <v>21</v>
      </c>
      <c r="D53" s="12">
        <v>456116</v>
      </c>
      <c r="E53" s="24"/>
      <c r="F53" s="12">
        <v>456116</v>
      </c>
    </row>
    <row r="54" spans="2:6" ht="15.75" thickBot="1">
      <c r="B54" s="21" t="s">
        <v>54</v>
      </c>
      <c r="C54" s="16"/>
      <c r="D54" s="12">
        <f>SUM(D45:D53)</f>
        <v>61539011</v>
      </c>
      <c r="E54" s="24"/>
      <c r="F54" s="12">
        <v>54428842</v>
      </c>
    </row>
    <row r="55" spans="2:6">
      <c r="B55" s="13"/>
      <c r="C55" s="14"/>
      <c r="D55" s="18"/>
      <c r="E55" s="18"/>
      <c r="F55" s="18"/>
    </row>
    <row r="56" spans="2:6">
      <c r="B56" s="18" t="s">
        <v>55</v>
      </c>
      <c r="C56" s="14"/>
      <c r="D56" s="18"/>
      <c r="E56" s="18"/>
      <c r="F56" s="18"/>
    </row>
    <row r="57" spans="2:6">
      <c r="B57" s="36" t="s">
        <v>56</v>
      </c>
      <c r="C57" s="14">
        <v>19</v>
      </c>
      <c r="D57" s="18">
        <v>15324202</v>
      </c>
      <c r="E57" s="18"/>
      <c r="F57" s="18">
        <v>11518689</v>
      </c>
    </row>
    <row r="58" spans="2:6">
      <c r="B58" s="36" t="s">
        <v>57</v>
      </c>
      <c r="C58" s="14">
        <v>24</v>
      </c>
      <c r="D58" s="18">
        <v>600732</v>
      </c>
      <c r="E58" s="18"/>
      <c r="F58" s="18">
        <v>458543</v>
      </c>
    </row>
    <row r="59" spans="2:6" hidden="1" outlineLevel="1">
      <c r="B59" s="36" t="s">
        <v>126</v>
      </c>
      <c r="C59" s="14"/>
      <c r="D59" s="18">
        <v>0</v>
      </c>
      <c r="E59" s="18"/>
      <c r="F59" s="18">
        <v>0</v>
      </c>
    </row>
    <row r="60" spans="2:6" collapsed="1">
      <c r="B60" s="36" t="s">
        <v>58</v>
      </c>
      <c r="C60" s="14">
        <v>22</v>
      </c>
      <c r="D60" s="18">
        <v>3596821</v>
      </c>
      <c r="E60" s="18"/>
      <c r="F60" s="18">
        <v>3311831</v>
      </c>
    </row>
    <row r="61" spans="2:6" hidden="1" outlineLevel="1">
      <c r="B61" s="36" t="s">
        <v>127</v>
      </c>
      <c r="C61" s="14"/>
      <c r="D61" s="18"/>
      <c r="E61" s="18"/>
      <c r="F61" s="18"/>
    </row>
    <row r="62" spans="2:6" hidden="1" outlineLevel="1">
      <c r="B62" s="36" t="s">
        <v>128</v>
      </c>
      <c r="C62" s="14"/>
      <c r="D62" s="18">
        <v>0</v>
      </c>
      <c r="E62" s="18"/>
      <c r="F62" s="18">
        <v>0</v>
      </c>
    </row>
    <row r="63" spans="2:6" collapsed="1">
      <c r="B63" s="36" t="s">
        <v>59</v>
      </c>
      <c r="C63" s="14"/>
      <c r="D63" s="18">
        <v>1377265</v>
      </c>
      <c r="E63" s="18"/>
      <c r="F63" s="18">
        <v>1003066</v>
      </c>
    </row>
    <row r="64" spans="2:6">
      <c r="B64" s="36" t="s">
        <v>101</v>
      </c>
      <c r="C64" s="14"/>
      <c r="D64" s="18">
        <v>357116</v>
      </c>
      <c r="E64" s="18"/>
      <c r="F64" s="18">
        <v>348137</v>
      </c>
    </row>
    <row r="65" spans="2:6" hidden="1" outlineLevel="1">
      <c r="B65" s="36" t="s">
        <v>129</v>
      </c>
      <c r="C65" s="14"/>
      <c r="D65" s="18">
        <v>0</v>
      </c>
      <c r="E65" s="18"/>
      <c r="F65" s="18">
        <v>0</v>
      </c>
    </row>
    <row r="66" spans="2:6" ht="15.75" collapsed="1" thickBot="1">
      <c r="B66" s="36" t="s">
        <v>60</v>
      </c>
      <c r="C66" s="14">
        <v>23</v>
      </c>
      <c r="D66" s="18">
        <v>965395</v>
      </c>
      <c r="E66" s="18"/>
      <c r="F66" s="18">
        <v>666151</v>
      </c>
    </row>
    <row r="67" spans="2:6" ht="15.75" thickBot="1">
      <c r="B67" s="46" t="s">
        <v>102</v>
      </c>
      <c r="C67" s="47"/>
      <c r="D67" s="46">
        <f>SUM(D57:D66)</f>
        <v>22221531</v>
      </c>
      <c r="E67" s="24"/>
      <c r="F67" s="46">
        <v>17306417</v>
      </c>
    </row>
    <row r="68" spans="2:6" ht="15.75" thickBot="1">
      <c r="B68" s="36" t="s">
        <v>103</v>
      </c>
      <c r="C68" s="23"/>
      <c r="D68" s="18">
        <f>D67+D54</f>
        <v>83760542</v>
      </c>
      <c r="E68" s="18"/>
      <c r="F68" s="18">
        <v>71735259</v>
      </c>
    </row>
    <row r="69" spans="2:6" ht="15.75" thickBot="1">
      <c r="B69" s="44" t="s">
        <v>61</v>
      </c>
      <c r="C69" s="43"/>
      <c r="D69" s="44">
        <f>D68+D42</f>
        <v>93728951</v>
      </c>
      <c r="E69" s="24"/>
      <c r="F69" s="44">
        <v>72994518</v>
      </c>
    </row>
    <row r="70" spans="2:6" ht="15.75" thickTop="1">
      <c r="B70" s="33"/>
      <c r="C70" s="33"/>
      <c r="D70" s="35">
        <f>D69-D28</f>
        <v>0</v>
      </c>
      <c r="E70" s="35"/>
      <c r="F70" s="35">
        <v>0</v>
      </c>
    </row>
    <row r="72" spans="2:6">
      <c r="B72" s="48" t="s">
        <v>62</v>
      </c>
      <c r="C72" s="49">
        <v>18</v>
      </c>
      <c r="D72" s="50">
        <v>659</v>
      </c>
      <c r="E72" s="51"/>
      <c r="F72" s="50">
        <v>-148</v>
      </c>
    </row>
    <row r="73" spans="2:6" ht="15.75" thickBot="1">
      <c r="B73" s="52" t="s">
        <v>63</v>
      </c>
      <c r="C73" s="53">
        <v>18</v>
      </c>
      <c r="D73" s="54">
        <v>5000</v>
      </c>
      <c r="E73" s="51"/>
      <c r="F73" s="54">
        <v>5000</v>
      </c>
    </row>
    <row r="74" spans="2:6" ht="15.7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J15"/>
  <sheetViews>
    <sheetView showGridLines="0" zoomScale="70" zoomScaleNormal="70" workbookViewId="0">
      <selection activeCell="D15" sqref="D15"/>
    </sheetView>
  </sheetViews>
  <sheetFormatPr defaultRowHeight="15"/>
  <cols>
    <col min="1" max="1" width="9.140625" style="8"/>
    <col min="2" max="2" width="46.42578125" style="8" customWidth="1"/>
    <col min="3" max="3" width="9.42578125" style="8" customWidth="1"/>
    <col min="4" max="4" width="11" style="8" customWidth="1"/>
    <col min="5" max="5" width="15.28515625" style="8" customWidth="1"/>
    <col min="6" max="6" width="9.85546875" style="8" customWidth="1"/>
    <col min="7" max="7" width="13.28515625" style="8" customWidth="1"/>
    <col min="8" max="8" width="12.5703125" style="8" customWidth="1"/>
    <col min="9" max="9" width="13.5703125" style="8" customWidth="1"/>
    <col min="10" max="10" width="15.85546875" style="8" customWidth="1"/>
    <col min="11" max="16384" width="9.140625" style="8"/>
  </cols>
  <sheetData>
    <row r="3" spans="2:10" ht="15.75" thickBot="1">
      <c r="B3" s="94"/>
      <c r="C3" s="95"/>
      <c r="D3" s="95"/>
      <c r="E3" s="95" t="s">
        <v>65</v>
      </c>
      <c r="F3" s="96"/>
      <c r="G3" s="96"/>
      <c r="H3" s="96"/>
      <c r="I3" s="97"/>
      <c r="J3" s="97"/>
    </row>
    <row r="4" spans="2:10" ht="51">
      <c r="B4" s="98" t="s">
        <v>0</v>
      </c>
      <c r="C4" s="99" t="s">
        <v>1</v>
      </c>
      <c r="D4" s="99" t="s">
        <v>42</v>
      </c>
      <c r="E4" s="99" t="s">
        <v>162</v>
      </c>
      <c r="F4" s="99" t="s">
        <v>130</v>
      </c>
      <c r="G4" s="99" t="s">
        <v>163</v>
      </c>
      <c r="H4" s="99" t="s">
        <v>66</v>
      </c>
      <c r="I4" s="99" t="s">
        <v>131</v>
      </c>
      <c r="J4" s="99" t="s">
        <v>132</v>
      </c>
    </row>
    <row r="5" spans="2:10">
      <c r="B5" s="81"/>
      <c r="C5" s="82"/>
      <c r="D5" s="83"/>
      <c r="E5" s="83"/>
      <c r="F5" s="83"/>
      <c r="G5" s="84"/>
      <c r="H5" s="83"/>
      <c r="I5" s="83"/>
      <c r="J5" s="84"/>
    </row>
    <row r="6" spans="2:10">
      <c r="B6" s="85" t="s">
        <v>64</v>
      </c>
      <c r="C6" s="86"/>
      <c r="D6" s="87">
        <v>8377523</v>
      </c>
      <c r="E6" s="87">
        <v>7075435</v>
      </c>
      <c r="F6" s="87">
        <v>-24150</v>
      </c>
      <c r="G6" s="87">
        <v>-23013791</v>
      </c>
      <c r="H6" s="87">
        <v>-7584983</v>
      </c>
      <c r="I6" s="87">
        <v>-4585</v>
      </c>
      <c r="J6" s="87">
        <v>-7589568</v>
      </c>
    </row>
    <row r="7" spans="2:10">
      <c r="B7" s="88" t="s">
        <v>133</v>
      </c>
      <c r="C7" s="1"/>
      <c r="D7" s="1">
        <v>0</v>
      </c>
      <c r="E7" s="1">
        <v>0</v>
      </c>
      <c r="F7" s="1">
        <v>0</v>
      </c>
      <c r="G7" s="89">
        <v>10805062</v>
      </c>
      <c r="H7" s="89">
        <v>10805062</v>
      </c>
      <c r="I7" s="89">
        <v>127</v>
      </c>
      <c r="J7" s="89">
        <v>10805189</v>
      </c>
    </row>
    <row r="8" spans="2:10">
      <c r="B8" s="90" t="s">
        <v>134</v>
      </c>
      <c r="C8" s="1"/>
      <c r="D8" s="1">
        <v>0</v>
      </c>
      <c r="E8" s="1">
        <v>0</v>
      </c>
      <c r="F8" s="1">
        <v>0</v>
      </c>
      <c r="G8" s="7">
        <v>10805062</v>
      </c>
      <c r="H8" s="7">
        <v>10805062</v>
      </c>
      <c r="I8" s="7">
        <v>127</v>
      </c>
      <c r="J8" s="7">
        <v>10805189</v>
      </c>
    </row>
    <row r="9" spans="2:10">
      <c r="B9" s="80" t="s">
        <v>135</v>
      </c>
      <c r="C9" s="91"/>
      <c r="D9" s="91">
        <v>0</v>
      </c>
      <c r="E9" s="89">
        <v>-1956362</v>
      </c>
      <c r="F9" s="91">
        <v>0</v>
      </c>
      <c r="G9" s="7">
        <v>0</v>
      </c>
      <c r="H9" s="89">
        <v>-1956362</v>
      </c>
      <c r="I9" s="7">
        <v>0</v>
      </c>
      <c r="J9" s="89">
        <v>-1956362</v>
      </c>
    </row>
    <row r="10" spans="2:10">
      <c r="B10" s="85" t="s">
        <v>104</v>
      </c>
      <c r="C10" s="86"/>
      <c r="D10" s="87">
        <v>8377523</v>
      </c>
      <c r="E10" s="87">
        <v>5119073</v>
      </c>
      <c r="F10" s="87">
        <v>-24150</v>
      </c>
      <c r="G10" s="87">
        <v>-12208729</v>
      </c>
      <c r="H10" s="87">
        <v>1263717</v>
      </c>
      <c r="I10" s="87">
        <v>-4458</v>
      </c>
      <c r="J10" s="87">
        <v>1259259</v>
      </c>
    </row>
    <row r="11" spans="2:10">
      <c r="B11" s="88" t="s">
        <v>121</v>
      </c>
      <c r="C11" s="91"/>
      <c r="D11" s="7">
        <v>0</v>
      </c>
      <c r="E11" s="7">
        <v>0</v>
      </c>
      <c r="F11" s="7">
        <v>0</v>
      </c>
      <c r="G11" s="7">
        <v>8709191</v>
      </c>
      <c r="H11" s="89">
        <f>SUM(D11:G11)</f>
        <v>8709191</v>
      </c>
      <c r="I11" s="7">
        <v>-41</v>
      </c>
      <c r="J11" s="89">
        <f>SUM(H11:I11)</f>
        <v>8709150</v>
      </c>
    </row>
    <row r="12" spans="2:10">
      <c r="B12" s="90" t="s">
        <v>136</v>
      </c>
      <c r="C12" s="91"/>
      <c r="D12" s="7">
        <f t="shared" ref="D12:F12" si="0">SUM(D11)</f>
        <v>0</v>
      </c>
      <c r="E12" s="7">
        <f t="shared" si="0"/>
        <v>0</v>
      </c>
      <c r="F12" s="7">
        <f t="shared" si="0"/>
        <v>0</v>
      </c>
      <c r="G12" s="7">
        <f>SUM(G11)</f>
        <v>8709191</v>
      </c>
      <c r="H12" s="7">
        <f t="shared" ref="H12:J12" si="1">SUM(H11)</f>
        <v>8709191</v>
      </c>
      <c r="I12" s="7">
        <f t="shared" si="1"/>
        <v>-41</v>
      </c>
      <c r="J12" s="7">
        <f t="shared" si="1"/>
        <v>8709150</v>
      </c>
    </row>
    <row r="13" spans="2:10" hidden="1">
      <c r="B13" s="92" t="s">
        <v>137</v>
      </c>
      <c r="C13" s="91"/>
      <c r="D13" s="7"/>
      <c r="E13" s="7"/>
      <c r="F13" s="7"/>
      <c r="G13" s="7"/>
      <c r="H13" s="7"/>
      <c r="I13" s="7"/>
      <c r="J13" s="7"/>
    </row>
    <row r="14" spans="2:10" ht="15.75" thickBot="1">
      <c r="B14" s="93" t="s">
        <v>138</v>
      </c>
      <c r="C14" s="93"/>
      <c r="D14" s="11">
        <f t="shared" ref="D14:J14" si="2">D10+D12</f>
        <v>8377523</v>
      </c>
      <c r="E14" s="11">
        <f t="shared" si="2"/>
        <v>5119073</v>
      </c>
      <c r="F14" s="11">
        <f t="shared" si="2"/>
        <v>-24150</v>
      </c>
      <c r="G14" s="11">
        <f t="shared" si="2"/>
        <v>-3499538</v>
      </c>
      <c r="H14" s="11">
        <f t="shared" si="2"/>
        <v>9972908</v>
      </c>
      <c r="I14" s="11">
        <f t="shared" si="2"/>
        <v>-4499</v>
      </c>
      <c r="J14" s="11">
        <f t="shared" si="2"/>
        <v>9968409</v>
      </c>
    </row>
    <row r="15" spans="2:10">
      <c r="D15" s="8">
        <f>'Бухгалтерский баланс'!D35-D14</f>
        <v>0</v>
      </c>
      <c r="E15" s="8">
        <f>E14-'Бухгалтерский баланс'!D36</f>
        <v>0</v>
      </c>
      <c r="F15" s="8">
        <f>F14-'Бухгалтерский баланс'!D37</f>
        <v>0</v>
      </c>
      <c r="G15" s="8">
        <f>G14-'Бухгалтерский баланс'!D38</f>
        <v>0</v>
      </c>
      <c r="H15" s="8">
        <f>H14-'Бухгалтерский баланс'!D39</f>
        <v>0</v>
      </c>
      <c r="I15" s="8">
        <f>I14-'Бухгалтерский баланс'!D41</f>
        <v>0</v>
      </c>
      <c r="J15" s="8">
        <f>J14-'Бухгалтерский баланс'!D42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F81"/>
  <sheetViews>
    <sheetView showGridLines="0" tabSelected="1" topLeftCell="A49" zoomScale="70" zoomScaleNormal="70" workbookViewId="0">
      <selection activeCell="B49" sqref="B49:F80"/>
    </sheetView>
  </sheetViews>
  <sheetFormatPr defaultRowHeight="15" outlineLevelRow="1"/>
  <cols>
    <col min="1" max="1" width="9.140625" style="8"/>
    <col min="2" max="2" width="60.85546875" style="8" customWidth="1"/>
    <col min="3" max="3" width="9.140625" style="8" customWidth="1"/>
    <col min="4" max="4" width="14.42578125" style="8" customWidth="1"/>
    <col min="5" max="5" width="4" style="8" customWidth="1"/>
    <col min="6" max="6" width="14.42578125" style="8" customWidth="1"/>
    <col min="7" max="16384" width="9.140625" style="8"/>
  </cols>
  <sheetData>
    <row r="3" spans="2:6" ht="26.25" thickBot="1">
      <c r="B3" s="55" t="s">
        <v>0</v>
      </c>
      <c r="C3" s="56" t="s">
        <v>1</v>
      </c>
      <c r="D3" s="57" t="s">
        <v>164</v>
      </c>
      <c r="E3" s="58"/>
      <c r="F3" s="57" t="s">
        <v>165</v>
      </c>
    </row>
    <row r="4" spans="2:6">
      <c r="B4" s="10"/>
      <c r="C4" s="59"/>
      <c r="D4" s="2"/>
      <c r="E4" s="1"/>
      <c r="F4" s="2"/>
    </row>
    <row r="5" spans="2:6">
      <c r="B5" s="2" t="s">
        <v>67</v>
      </c>
      <c r="C5" s="59"/>
      <c r="D5" s="1"/>
      <c r="E5" s="1"/>
      <c r="F5" s="1"/>
    </row>
    <row r="6" spans="2:6">
      <c r="B6" s="10" t="s">
        <v>139</v>
      </c>
      <c r="C6" s="59"/>
      <c r="D6" s="2">
        <v>8709150</v>
      </c>
      <c r="E6" s="9">
        <v>0</v>
      </c>
      <c r="F6" s="2">
        <v>10085747</v>
      </c>
    </row>
    <row r="7" spans="2:6">
      <c r="B7" s="2" t="s">
        <v>68</v>
      </c>
      <c r="C7" s="59"/>
      <c r="D7" s="2"/>
      <c r="E7" s="9"/>
      <c r="F7" s="2"/>
    </row>
    <row r="8" spans="2:6">
      <c r="B8" s="60" t="s">
        <v>105</v>
      </c>
      <c r="C8" s="61" t="s">
        <v>69</v>
      </c>
      <c r="D8" s="2">
        <v>3745813</v>
      </c>
      <c r="E8" s="9"/>
      <c r="F8" s="2">
        <v>3393872</v>
      </c>
    </row>
    <row r="9" spans="2:6" ht="25.5" hidden="1" outlineLevel="1">
      <c r="B9" s="62" t="s">
        <v>140</v>
      </c>
      <c r="C9" s="59"/>
      <c r="D9" s="2">
        <v>0</v>
      </c>
      <c r="E9" s="1"/>
      <c r="F9" s="2">
        <v>0</v>
      </c>
    </row>
    <row r="10" spans="2:6" collapsed="1">
      <c r="B10" s="60" t="s">
        <v>106</v>
      </c>
      <c r="C10" s="61"/>
      <c r="D10" s="2">
        <v>0</v>
      </c>
      <c r="E10" s="1"/>
      <c r="F10" s="2">
        <v>5336</v>
      </c>
    </row>
    <row r="11" spans="2:6" ht="25.5">
      <c r="B11" s="62" t="s">
        <v>107</v>
      </c>
      <c r="C11" s="61"/>
      <c r="D11" s="2">
        <v>-4607</v>
      </c>
      <c r="E11" s="1"/>
      <c r="F11" s="2">
        <v>-60719</v>
      </c>
    </row>
    <row r="12" spans="2:6" hidden="1" outlineLevel="1">
      <c r="B12" s="60" t="s">
        <v>108</v>
      </c>
      <c r="C12" s="59"/>
      <c r="D12" s="2">
        <v>0</v>
      </c>
      <c r="E12" s="1"/>
      <c r="F12" s="2">
        <v>0</v>
      </c>
    </row>
    <row r="13" spans="2:6" hidden="1" outlineLevel="1">
      <c r="B13" s="60" t="s">
        <v>109</v>
      </c>
      <c r="C13" s="59"/>
      <c r="D13" s="2">
        <v>0</v>
      </c>
      <c r="E13" s="1"/>
      <c r="F13" s="2">
        <v>0</v>
      </c>
    </row>
    <row r="14" spans="2:6" hidden="1" outlineLevel="1">
      <c r="B14" s="60" t="s">
        <v>141</v>
      </c>
      <c r="C14" s="61"/>
      <c r="D14" s="2">
        <v>0</v>
      </c>
      <c r="E14" s="1"/>
      <c r="F14" s="2">
        <v>0</v>
      </c>
    </row>
    <row r="15" spans="2:6" collapsed="1">
      <c r="B15" s="60" t="s">
        <v>70</v>
      </c>
      <c r="C15" s="61"/>
      <c r="D15" s="2">
        <v>84</v>
      </c>
      <c r="E15" s="1"/>
      <c r="F15" s="2">
        <v>110320</v>
      </c>
    </row>
    <row r="16" spans="2:6" hidden="1" outlineLevel="1">
      <c r="B16" s="60" t="s">
        <v>142</v>
      </c>
      <c r="C16" s="61"/>
      <c r="D16" s="2">
        <v>0</v>
      </c>
      <c r="E16" s="1"/>
      <c r="F16" s="2">
        <v>0</v>
      </c>
    </row>
    <row r="17" spans="2:6" hidden="1" outlineLevel="1">
      <c r="B17" s="60" t="s">
        <v>110</v>
      </c>
      <c r="C17" s="59"/>
      <c r="D17" s="2">
        <v>0</v>
      </c>
      <c r="E17" s="1"/>
      <c r="F17" s="2">
        <v>0</v>
      </c>
    </row>
    <row r="18" spans="2:6" hidden="1" outlineLevel="1">
      <c r="B18" s="60" t="s">
        <v>111</v>
      </c>
      <c r="C18" s="61"/>
      <c r="D18" s="2">
        <v>0</v>
      </c>
      <c r="E18" s="1"/>
      <c r="F18" s="2">
        <v>0</v>
      </c>
    </row>
    <row r="19" spans="2:6" hidden="1" outlineLevel="1">
      <c r="B19" s="60" t="s">
        <v>143</v>
      </c>
      <c r="C19" s="61"/>
      <c r="D19" s="2">
        <v>0</v>
      </c>
      <c r="E19" s="1"/>
      <c r="F19" s="2">
        <v>0</v>
      </c>
    </row>
    <row r="20" spans="2:6" hidden="1" outlineLevel="1">
      <c r="B20" s="60" t="s">
        <v>144</v>
      </c>
      <c r="C20" s="61"/>
      <c r="D20" s="2">
        <v>0</v>
      </c>
      <c r="E20" s="1"/>
      <c r="F20" s="2">
        <v>0</v>
      </c>
    </row>
    <row r="21" spans="2:6" hidden="1" outlineLevel="1">
      <c r="B21" s="60" t="s">
        <v>11</v>
      </c>
      <c r="C21" s="59"/>
      <c r="D21" s="2">
        <v>0</v>
      </c>
      <c r="E21" s="1"/>
      <c r="F21" s="2">
        <v>0</v>
      </c>
    </row>
    <row r="22" spans="2:6" hidden="1" outlineLevel="1">
      <c r="B22" s="60" t="s">
        <v>145</v>
      </c>
      <c r="C22" s="61"/>
      <c r="D22" s="2">
        <v>0</v>
      </c>
      <c r="E22" s="1"/>
      <c r="F22" s="2">
        <v>0</v>
      </c>
    </row>
    <row r="23" spans="2:6" hidden="1" outlineLevel="1">
      <c r="B23" s="60" t="s">
        <v>146</v>
      </c>
      <c r="C23" s="61"/>
      <c r="D23" s="2"/>
      <c r="E23" s="1"/>
      <c r="F23" s="2"/>
    </row>
    <row r="24" spans="2:6" hidden="1" outlineLevel="1">
      <c r="B24" s="60" t="s">
        <v>147</v>
      </c>
      <c r="C24" s="61"/>
      <c r="D24" s="2"/>
      <c r="E24" s="1"/>
      <c r="F24" s="2"/>
    </row>
    <row r="25" spans="2:6" collapsed="1">
      <c r="B25" s="60" t="s">
        <v>167</v>
      </c>
      <c r="C25" s="59"/>
      <c r="D25" s="2">
        <v>2268431</v>
      </c>
      <c r="E25" s="1"/>
      <c r="F25" s="2">
        <v>-1879512</v>
      </c>
    </row>
    <row r="26" spans="2:6">
      <c r="B26" s="60" t="s">
        <v>9</v>
      </c>
      <c r="C26" s="59"/>
      <c r="D26" s="2">
        <v>-35648</v>
      </c>
      <c r="E26" s="1"/>
      <c r="F26" s="2">
        <v>-7527</v>
      </c>
    </row>
    <row r="27" spans="2:6" ht="15.75" thickBot="1">
      <c r="B27" s="60" t="s">
        <v>10</v>
      </c>
      <c r="C27" s="61"/>
      <c r="D27" s="2">
        <v>1562396</v>
      </c>
      <c r="E27" s="1"/>
      <c r="F27" s="2">
        <v>2311008</v>
      </c>
    </row>
    <row r="28" spans="2:6" ht="25.5">
      <c r="B28" s="63" t="s">
        <v>71</v>
      </c>
      <c r="C28" s="64"/>
      <c r="D28" s="4">
        <f>SUM(D6:D27)</f>
        <v>16245619</v>
      </c>
      <c r="E28" s="1"/>
      <c r="F28" s="4">
        <v>13958525</v>
      </c>
    </row>
    <row r="29" spans="2:6">
      <c r="B29" s="65"/>
      <c r="C29" s="66"/>
      <c r="D29" s="7"/>
      <c r="E29" s="1"/>
      <c r="F29" s="7"/>
    </row>
    <row r="30" spans="2:6">
      <c r="B30" s="67" t="s">
        <v>148</v>
      </c>
      <c r="C30" s="59"/>
      <c r="D30" s="2"/>
      <c r="E30" s="1"/>
      <c r="F30" s="2"/>
    </row>
    <row r="31" spans="2:6" hidden="1" outlineLevel="1">
      <c r="B31" s="60" t="s">
        <v>149</v>
      </c>
      <c r="C31" s="59"/>
      <c r="D31" s="2">
        <v>0</v>
      </c>
      <c r="E31" s="1"/>
      <c r="F31" s="2">
        <v>0</v>
      </c>
    </row>
    <row r="32" spans="2:6" collapsed="1">
      <c r="B32" s="62" t="s">
        <v>72</v>
      </c>
      <c r="C32" s="59"/>
      <c r="D32" s="2">
        <v>-386296</v>
      </c>
      <c r="E32" s="1"/>
      <c r="F32" s="2">
        <v>-47538</v>
      </c>
    </row>
    <row r="33" spans="2:6">
      <c r="B33" s="60" t="s">
        <v>73</v>
      </c>
      <c r="C33" s="59"/>
      <c r="D33" s="2">
        <v>-520803</v>
      </c>
      <c r="E33" s="1"/>
      <c r="F33" s="2">
        <v>-2375354</v>
      </c>
    </row>
    <row r="34" spans="2:6">
      <c r="B34" s="60" t="s">
        <v>112</v>
      </c>
      <c r="C34" s="59"/>
      <c r="D34" s="2">
        <v>-433814</v>
      </c>
      <c r="E34" s="1"/>
      <c r="F34" s="2">
        <v>-101111</v>
      </c>
    </row>
    <row r="35" spans="2:6" hidden="1" outlineLevel="1">
      <c r="B35" s="60" t="s">
        <v>74</v>
      </c>
      <c r="C35" s="59"/>
      <c r="D35" s="2">
        <v>0</v>
      </c>
      <c r="E35" s="1"/>
      <c r="F35" s="2">
        <v>0</v>
      </c>
    </row>
    <row r="36" spans="2:6" collapsed="1">
      <c r="B36" s="60" t="s">
        <v>75</v>
      </c>
      <c r="C36" s="59"/>
      <c r="D36" s="2">
        <v>127313</v>
      </c>
      <c r="E36" s="1"/>
      <c r="F36" s="2">
        <v>-168342</v>
      </c>
    </row>
    <row r="37" spans="2:6">
      <c r="B37" s="60" t="s">
        <v>113</v>
      </c>
      <c r="C37" s="59"/>
      <c r="D37" s="2">
        <v>306987</v>
      </c>
      <c r="E37" s="1"/>
      <c r="F37" s="2">
        <v>-57715</v>
      </c>
    </row>
    <row r="38" spans="2:6">
      <c r="B38" s="60" t="s">
        <v>76</v>
      </c>
      <c r="C38" s="59"/>
      <c r="D38" s="2">
        <v>273297</v>
      </c>
      <c r="E38" s="1"/>
      <c r="F38" s="2">
        <v>-563240</v>
      </c>
    </row>
    <row r="39" spans="2:6" hidden="1" outlineLevel="1">
      <c r="B39" s="60" t="s">
        <v>150</v>
      </c>
      <c r="C39" s="59"/>
      <c r="D39" s="2">
        <v>0</v>
      </c>
      <c r="E39" s="1"/>
      <c r="F39" s="2">
        <v>0</v>
      </c>
    </row>
    <row r="40" spans="2:6" ht="25.5" collapsed="1">
      <c r="B40" s="62" t="s">
        <v>77</v>
      </c>
      <c r="C40" s="59"/>
      <c r="D40" s="2">
        <v>42591</v>
      </c>
      <c r="E40" s="1"/>
      <c r="F40" s="2">
        <v>158172</v>
      </c>
    </row>
    <row r="41" spans="2:6" hidden="1" outlineLevel="1">
      <c r="B41" s="60" t="s">
        <v>151</v>
      </c>
      <c r="C41" s="59"/>
      <c r="D41" s="2">
        <v>0</v>
      </c>
      <c r="E41" s="1"/>
      <c r="F41" s="2">
        <v>0</v>
      </c>
    </row>
    <row r="42" spans="2:6" ht="26.25" collapsed="1" thickBot="1">
      <c r="B42" s="62" t="s">
        <v>114</v>
      </c>
      <c r="C42" s="59"/>
      <c r="D42" s="2">
        <v>304228</v>
      </c>
      <c r="E42" s="1"/>
      <c r="F42" s="2">
        <v>215785</v>
      </c>
    </row>
    <row r="43" spans="2:6" ht="25.5">
      <c r="B43" s="63" t="s">
        <v>115</v>
      </c>
      <c r="C43" s="64"/>
      <c r="D43" s="4">
        <f>SUM(D28:D42)</f>
        <v>15959122</v>
      </c>
      <c r="E43" s="1"/>
      <c r="F43" s="4">
        <v>11019182</v>
      </c>
    </row>
    <row r="44" spans="2:6">
      <c r="B44" s="1"/>
      <c r="C44" s="59"/>
      <c r="D44" s="2"/>
      <c r="E44" s="1"/>
      <c r="F44" s="2"/>
    </row>
    <row r="45" spans="2:6" ht="15.75" thickBot="1">
      <c r="B45" s="68" t="s">
        <v>78</v>
      </c>
      <c r="C45" s="69"/>
      <c r="D45" s="3">
        <v>-4044</v>
      </c>
      <c r="E45" s="1"/>
      <c r="F45" s="3">
        <v>0</v>
      </c>
    </row>
    <row r="46" spans="2:6" ht="15.75" thickBot="1">
      <c r="B46" s="70" t="s">
        <v>116</v>
      </c>
      <c r="C46" s="69"/>
      <c r="D46" s="3">
        <f>SUM(D43:D45)</f>
        <v>15955078</v>
      </c>
      <c r="E46" s="1"/>
      <c r="F46" s="3">
        <v>11019182</v>
      </c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 ht="26.25" thickBot="1">
      <c r="B49" s="55" t="s">
        <v>0</v>
      </c>
      <c r="C49" s="56" t="s">
        <v>1</v>
      </c>
      <c r="D49" s="57" t="s">
        <v>164</v>
      </c>
      <c r="E49" s="58"/>
      <c r="F49" s="57" t="s">
        <v>165</v>
      </c>
    </row>
    <row r="50" spans="2:6">
      <c r="B50" s="10"/>
      <c r="C50" s="59"/>
      <c r="D50" s="2"/>
      <c r="E50" s="1"/>
      <c r="F50" s="2"/>
    </row>
    <row r="51" spans="2:6">
      <c r="B51" s="2" t="s">
        <v>79</v>
      </c>
      <c r="C51" s="59"/>
      <c r="D51" s="1"/>
      <c r="E51" s="1"/>
      <c r="F51" s="1"/>
    </row>
    <row r="52" spans="2:6">
      <c r="B52" s="10" t="s">
        <v>80</v>
      </c>
      <c r="C52" s="59"/>
      <c r="D52" s="2">
        <v>-9370160</v>
      </c>
      <c r="E52" s="1"/>
      <c r="F52" s="2">
        <v>-3767386</v>
      </c>
    </row>
    <row r="53" spans="2:6" hidden="1" outlineLevel="1">
      <c r="B53" s="10" t="s">
        <v>152</v>
      </c>
      <c r="C53" s="59"/>
      <c r="D53" s="2">
        <v>0</v>
      </c>
      <c r="E53" s="1"/>
      <c r="F53" s="2">
        <v>0</v>
      </c>
    </row>
    <row r="54" spans="2:6" collapsed="1">
      <c r="B54" s="10" t="s">
        <v>81</v>
      </c>
      <c r="C54" s="59"/>
      <c r="D54" s="2">
        <v>-874586</v>
      </c>
      <c r="E54" s="1"/>
      <c r="F54" s="2">
        <v>-731362</v>
      </c>
    </row>
    <row r="55" spans="2:6">
      <c r="B55" s="10" t="s">
        <v>82</v>
      </c>
      <c r="C55" s="59"/>
      <c r="D55" s="2">
        <v>-307455</v>
      </c>
      <c r="E55" s="1"/>
      <c r="F55" s="2">
        <v>-39314</v>
      </c>
    </row>
    <row r="56" spans="2:6">
      <c r="B56" s="10" t="s">
        <v>168</v>
      </c>
      <c r="C56" s="59"/>
      <c r="D56" s="2">
        <v>-9134442</v>
      </c>
      <c r="E56" s="1"/>
      <c r="F56" s="2"/>
    </row>
    <row r="57" spans="2:6">
      <c r="B57" s="71" t="s">
        <v>153</v>
      </c>
      <c r="C57" s="59"/>
      <c r="D57" s="2">
        <v>-1879155</v>
      </c>
      <c r="E57" s="1"/>
      <c r="F57" s="2">
        <v>0</v>
      </c>
    </row>
    <row r="58" spans="2:6" hidden="1" outlineLevel="1">
      <c r="B58" s="71" t="s">
        <v>154</v>
      </c>
      <c r="C58" s="59"/>
      <c r="D58" s="2">
        <v>0</v>
      </c>
      <c r="E58" s="1"/>
      <c r="F58" s="2">
        <v>0</v>
      </c>
    </row>
    <row r="59" spans="2:6" ht="25.5" hidden="1" outlineLevel="1">
      <c r="B59" s="72" t="s">
        <v>155</v>
      </c>
      <c r="C59" s="59"/>
      <c r="D59" s="2">
        <v>0</v>
      </c>
      <c r="E59" s="1"/>
      <c r="F59" s="2">
        <v>0</v>
      </c>
    </row>
    <row r="60" spans="2:6" collapsed="1">
      <c r="B60" s="62" t="s">
        <v>83</v>
      </c>
      <c r="C60" s="59"/>
      <c r="D60" s="2">
        <v>-33505</v>
      </c>
      <c r="E60" s="1"/>
      <c r="F60" s="2">
        <v>-55734</v>
      </c>
    </row>
    <row r="61" spans="2:6">
      <c r="B61" s="10" t="s">
        <v>117</v>
      </c>
      <c r="C61" s="59"/>
      <c r="D61" s="2">
        <v>22918</v>
      </c>
      <c r="E61" s="1"/>
      <c r="F61" s="2">
        <v>67</v>
      </c>
    </row>
    <row r="62" spans="2:6" ht="15.75" thickBot="1">
      <c r="B62" s="10" t="s">
        <v>84</v>
      </c>
      <c r="C62" s="61"/>
      <c r="D62" s="2">
        <v>-180181</v>
      </c>
      <c r="E62" s="1"/>
      <c r="F62" s="2">
        <v>-177164</v>
      </c>
    </row>
    <row r="63" spans="2:6" ht="15.75" hidden="1" outlineLevel="1" thickBot="1">
      <c r="B63" s="71" t="s">
        <v>122</v>
      </c>
      <c r="C63" s="61"/>
      <c r="D63" s="2">
        <v>0</v>
      </c>
      <c r="E63" s="1"/>
      <c r="F63" s="2">
        <v>0</v>
      </c>
    </row>
    <row r="64" spans="2:6" ht="26.25" collapsed="1" thickBot="1">
      <c r="B64" s="73" t="s">
        <v>118</v>
      </c>
      <c r="C64" s="74"/>
      <c r="D64" s="6">
        <f>SUM(D52:D63)</f>
        <v>-21756566</v>
      </c>
      <c r="E64" s="1"/>
      <c r="F64" s="6">
        <v>-4770893</v>
      </c>
    </row>
    <row r="65" spans="2:6">
      <c r="B65" s="2"/>
      <c r="C65" s="75"/>
      <c r="D65" s="4"/>
      <c r="E65" s="1"/>
      <c r="F65" s="4"/>
    </row>
    <row r="66" spans="2:6">
      <c r="B66" s="2" t="s">
        <v>85</v>
      </c>
      <c r="C66" s="10"/>
      <c r="D66" s="2"/>
      <c r="E66" s="1"/>
      <c r="F66" s="2"/>
    </row>
    <row r="67" spans="2:6" hidden="1" outlineLevel="1">
      <c r="B67" s="10" t="s">
        <v>156</v>
      </c>
      <c r="C67" s="59"/>
      <c r="D67" s="2"/>
      <c r="E67" s="1"/>
      <c r="F67" s="2"/>
    </row>
    <row r="68" spans="2:6" hidden="1" outlineLevel="1">
      <c r="B68" s="10" t="s">
        <v>157</v>
      </c>
      <c r="C68" s="61"/>
      <c r="D68" s="2"/>
      <c r="E68" s="1"/>
      <c r="F68" s="2"/>
    </row>
    <row r="69" spans="2:6" collapsed="1">
      <c r="B69" s="10" t="s">
        <v>158</v>
      </c>
      <c r="C69" s="59"/>
      <c r="D69" s="2">
        <v>6558400</v>
      </c>
      <c r="E69" s="1"/>
      <c r="F69" s="2">
        <v>0</v>
      </c>
    </row>
    <row r="70" spans="2:6">
      <c r="B70" s="10" t="s">
        <v>159</v>
      </c>
      <c r="C70" s="59"/>
      <c r="D70" s="2">
        <v>-10685499</v>
      </c>
      <c r="E70" s="1"/>
      <c r="F70" s="2">
        <v>-1341</v>
      </c>
    </row>
    <row r="71" spans="2:6">
      <c r="B71" s="10" t="s">
        <v>86</v>
      </c>
      <c r="C71" s="59"/>
      <c r="D71" s="2">
        <v>17197041</v>
      </c>
      <c r="E71" s="1"/>
      <c r="F71" s="2">
        <v>1713181</v>
      </c>
    </row>
    <row r="72" spans="2:6">
      <c r="B72" s="10" t="s">
        <v>87</v>
      </c>
      <c r="C72" s="59"/>
      <c r="D72" s="2">
        <v>-4289978</v>
      </c>
      <c r="E72" s="1"/>
      <c r="F72" s="2">
        <v>-5124688</v>
      </c>
    </row>
    <row r="73" spans="2:6">
      <c r="B73" s="10" t="s">
        <v>88</v>
      </c>
      <c r="C73" s="59"/>
      <c r="D73" s="2">
        <v>-1299843</v>
      </c>
      <c r="E73" s="1"/>
      <c r="F73" s="2">
        <v>-1786233</v>
      </c>
    </row>
    <row r="74" spans="2:6" ht="15.75" thickBot="1">
      <c r="B74" s="10" t="s">
        <v>89</v>
      </c>
      <c r="C74" s="59"/>
      <c r="D74" s="2">
        <v>-299805</v>
      </c>
      <c r="E74" s="1"/>
      <c r="F74" s="2">
        <v>-168358</v>
      </c>
    </row>
    <row r="75" spans="2:6" ht="26.25" thickBot="1">
      <c r="B75" s="73" t="s">
        <v>160</v>
      </c>
      <c r="C75" s="76"/>
      <c r="D75" s="6">
        <f>SUM(D69:D74)</f>
        <v>7180316</v>
      </c>
      <c r="E75" s="1"/>
      <c r="F75" s="6">
        <v>-5367439</v>
      </c>
    </row>
    <row r="76" spans="2:6">
      <c r="B76" s="10"/>
      <c r="C76" s="59"/>
      <c r="D76" s="2"/>
      <c r="E76" s="1"/>
      <c r="F76" s="2"/>
    </row>
    <row r="77" spans="2:6">
      <c r="B77" s="77" t="s">
        <v>161</v>
      </c>
      <c r="C77" s="59"/>
      <c r="D77" s="2">
        <f>D75+D64+D46</f>
        <v>1378828</v>
      </c>
      <c r="E77" s="1"/>
      <c r="F77" s="2">
        <v>880850</v>
      </c>
    </row>
    <row r="78" spans="2:6" ht="25.5">
      <c r="B78" s="72" t="s">
        <v>119</v>
      </c>
      <c r="C78" s="59"/>
      <c r="D78" s="2">
        <v>0</v>
      </c>
      <c r="E78" s="1"/>
      <c r="F78" s="2">
        <v>0</v>
      </c>
    </row>
    <row r="79" spans="2:6" ht="15.75" thickBot="1">
      <c r="B79" s="70" t="s">
        <v>90</v>
      </c>
      <c r="C79" s="56"/>
      <c r="D79" s="3">
        <v>3801386</v>
      </c>
      <c r="E79" s="1"/>
      <c r="F79" s="3">
        <v>4629791</v>
      </c>
    </row>
    <row r="80" spans="2:6" ht="15.75" thickBot="1">
      <c r="B80" s="78" t="s">
        <v>91</v>
      </c>
      <c r="C80" s="79"/>
      <c r="D80" s="5">
        <f>SUM(D77:D79)</f>
        <v>5180214</v>
      </c>
      <c r="E80" s="1"/>
      <c r="F80" s="5">
        <v>5510641</v>
      </c>
    </row>
    <row r="81" spans="4:4" ht="15.75" thickTop="1">
      <c r="D81" s="9">
        <f>D80-'Бухгалтерский баланс'!D25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ОПУ</vt:lpstr>
      <vt:lpstr>Бухгалтерский баланс</vt:lpstr>
      <vt:lpstr>ОДК</vt:lpstr>
      <vt:lpstr>ОДДС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Nurlan Zhameshov</dc:creator>
  <cp:lastModifiedBy>Irina Khan</cp:lastModifiedBy>
  <dcterms:created xsi:type="dcterms:W3CDTF">2017-05-12T10:29:57Z</dcterms:created>
  <dcterms:modified xsi:type="dcterms:W3CDTF">2018-08-14T12:59:53Z</dcterms:modified>
</cp:coreProperties>
</file>