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кжал Ресорсиз\KASE 1 кв 2021\"/>
    </mc:Choice>
  </mc:AlternateContent>
  <bookViews>
    <workbookView xWindow="0" yWindow="0" windowWidth="28800" windowHeight="12135"/>
  </bookViews>
  <sheets>
    <sheet name="BS" sheetId="1" r:id="rId1"/>
    <sheet name="IS" sheetId="2" r:id="rId2"/>
    <sheet name="CF" sheetId="3" r:id="rId3"/>
    <sheet name="CE" sheetId="4" r:id="rId4"/>
  </sheets>
  <externalReferences>
    <externalReference r:id="rId5"/>
  </externalReferences>
  <definedNames>
    <definedName name="_xlnm.Print_Area" localSheetId="0">BS!$A$1:$F$61</definedName>
    <definedName name="_xlnm.Print_Area" localSheetId="3">CE!$A$1:$H$25</definedName>
    <definedName name="_xlnm.Print_Area" localSheetId="2">CF!$A$1:$E$77</definedName>
    <definedName name="_xlnm.Print_Area" localSheetId="1">IS!$A$1:$D$32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G17" i="4" s="1"/>
  <c r="E15" i="4"/>
  <c r="E17" i="4" s="1"/>
  <c r="D15" i="4"/>
  <c r="D17" i="4" s="1"/>
  <c r="H12" i="4"/>
  <c r="H11" i="4"/>
  <c r="H15" i="4" s="1"/>
  <c r="H8" i="4"/>
  <c r="B1" i="4"/>
  <c r="E59" i="3"/>
  <c r="D59" i="3"/>
  <c r="E54" i="3"/>
  <c r="E65" i="3" s="1"/>
  <c r="D54" i="3"/>
  <c r="D65" i="3" s="1"/>
  <c r="E38" i="3"/>
  <c r="D38" i="3"/>
  <c r="E25" i="3"/>
  <c r="E52" i="3" s="1"/>
  <c r="D25" i="3"/>
  <c r="D52" i="3" s="1"/>
  <c r="E15" i="3"/>
  <c r="D15" i="3"/>
  <c r="E8" i="3"/>
  <c r="E23" i="3" s="1"/>
  <c r="D8" i="3"/>
  <c r="D23" i="3" s="1"/>
  <c r="D68" i="3" s="1"/>
  <c r="D70" i="3" s="1"/>
  <c r="B1" i="3"/>
  <c r="D11" i="2"/>
  <c r="D17" i="2" s="1"/>
  <c r="D19" i="2" s="1"/>
  <c r="D21" i="2" s="1"/>
  <c r="D23" i="2" s="1"/>
  <c r="C11" i="2"/>
  <c r="C17" i="2" s="1"/>
  <c r="C19" i="2" s="1"/>
  <c r="C21" i="2" s="1"/>
  <c r="C23" i="2" s="1"/>
  <c r="A3" i="2"/>
  <c r="B3" i="3" s="1"/>
  <c r="A1" i="2"/>
  <c r="E54" i="1"/>
  <c r="D54" i="1"/>
  <c r="E53" i="1"/>
  <c r="D53" i="1"/>
  <c r="E48" i="1"/>
  <c r="D48" i="1"/>
  <c r="E39" i="1"/>
  <c r="E49" i="1" s="1"/>
  <c r="D39" i="1"/>
  <c r="D49" i="1" s="1"/>
  <c r="E32" i="1"/>
  <c r="D32" i="1"/>
  <c r="E24" i="1"/>
  <c r="D24" i="1"/>
  <c r="E16" i="1"/>
  <c r="E25" i="1" s="1"/>
  <c r="D16" i="1"/>
  <c r="D25" i="1" s="1"/>
  <c r="E15" i="1"/>
  <c r="D15" i="1"/>
  <c r="E14" i="1"/>
  <c r="D14" i="1"/>
  <c r="E13" i="1"/>
  <c r="D13" i="1"/>
  <c r="B3" i="1"/>
  <c r="B1" i="1"/>
  <c r="H17" i="4" l="1"/>
  <c r="D50" i="1"/>
  <c r="E50" i="1"/>
  <c r="B3" i="4"/>
</calcChain>
</file>

<file path=xl/sharedStrings.xml><?xml version="1.0" encoding="utf-8"?>
<sst xmlns="http://schemas.openxmlformats.org/spreadsheetml/2006/main" count="168" uniqueCount="132">
  <si>
    <t>ПРОМЕЖУТОЧНЫЙ ОТЧЕТ О ФИНАНСОВОМ ПОЛОЖЕНИИ</t>
  </si>
  <si>
    <t>В тысячах тенге</t>
  </si>
  <si>
    <t>Прим.</t>
  </si>
  <si>
    <t>31 марта 2021 года</t>
  </si>
  <si>
    <t>31 декабря 2020 года</t>
  </si>
  <si>
    <t xml:space="preserve">Активы </t>
  </si>
  <si>
    <t>Долгосрочные активы</t>
  </si>
  <si>
    <t>Разведочные и оценочные активы</t>
  </si>
  <si>
    <t>Прочие основные средства</t>
  </si>
  <si>
    <t>Нематериальные активы</t>
  </si>
  <si>
    <t>НДС к возмещению</t>
  </si>
  <si>
    <t>Отложенные налоговые активы</t>
  </si>
  <si>
    <t>Инвестиции в дочерние компании</t>
  </si>
  <si>
    <t>Денежные средства, ограниченные в использовании</t>
  </si>
  <si>
    <t>Текущие активы</t>
  </si>
  <si>
    <t>Товарно-материальные запасы</t>
  </si>
  <si>
    <t>Авансы выданные и прочие текущие активы</t>
  </si>
  <si>
    <t>Займы, выданные связанным сторонам</t>
  </si>
  <si>
    <t>Прочая дебиторская задолженность</t>
  </si>
  <si>
    <t>Переплата по подоходному налогу</t>
  </si>
  <si>
    <t>-</t>
  </si>
  <si>
    <t>Денежные средства и их эквиваленты</t>
  </si>
  <si>
    <t>ВСЕГО АКТИВОВ</t>
  </si>
  <si>
    <t>Капитал</t>
  </si>
  <si>
    <t>Выпущенные акции</t>
  </si>
  <si>
    <t>Дополнительно оплаченный капитал</t>
  </si>
  <si>
    <t>Призание дисконта</t>
  </si>
  <si>
    <t xml:space="preserve">Нераспределенная прибыль (непокрытый убыток)     </t>
  </si>
  <si>
    <t>Итого капитал</t>
  </si>
  <si>
    <t>Долгосрочные обязательства</t>
  </si>
  <si>
    <t>Займы долгосрочные</t>
  </si>
  <si>
    <t>Отложенное налоговое обязательство</t>
  </si>
  <si>
    <t>Обязательство по ликвидации скважин и восстановлению участка</t>
  </si>
  <si>
    <t>Прочие долгосрочные финансовые обязательства</t>
  </si>
  <si>
    <t>Текущие обязательства</t>
  </si>
  <si>
    <t>Процентный заем</t>
  </si>
  <si>
    <t>Корпоративный подоходный налог к оплате</t>
  </si>
  <si>
    <t>Кредиторская торговая и прочая задолженность</t>
  </si>
  <si>
    <t xml:space="preserve">Вознаграждения работникам     </t>
  </si>
  <si>
    <t xml:space="preserve">Прочие краткосрочные обязательства     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</si>
  <si>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</si>
  <si>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</si>
  <si>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</si>
  <si>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</si>
  <si>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Генеральный директор</t>
  </si>
  <si>
    <t>Куздибаев М.Ш.</t>
  </si>
  <si>
    <t>Главный бухгалтер</t>
  </si>
  <si>
    <t>Муканова Г.Ш.</t>
  </si>
  <si>
    <t>ПРОМЕЖУТОЧНЫЙ ОТЧЕТ О ПРИБЫЛЯХ И УБЫТКАХ</t>
  </si>
  <si>
    <t>31 марта 2020 года</t>
  </si>
  <si>
    <t>Выручка</t>
  </si>
  <si>
    <t>Расходы по реализации</t>
  </si>
  <si>
    <t>Административные расходы</t>
  </si>
  <si>
    <t>Убытки от обесценения</t>
  </si>
  <si>
    <t>Операционный убыток</t>
  </si>
  <si>
    <t>Финансовый доход</t>
  </si>
  <si>
    <t>Финансовый расход</t>
  </si>
  <si>
    <t>Прочие операционные доходы</t>
  </si>
  <si>
    <t>Прочие операционные расходы</t>
  </si>
  <si>
    <t>Курсовая разница, нетто</t>
  </si>
  <si>
    <t>Прибыль / (убыток) до налогообложения</t>
  </si>
  <si>
    <t>Расход по налогу на прибыль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</si>
  <si>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</si>
  <si>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</si>
  <si>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</si>
  <si>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</si>
  <si>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</si>
  <si>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ПРОМЕЖУТОЧНЫЙ 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</si>
  <si>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</si>
  <si>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</si>
  <si>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</si>
  <si>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</si>
  <si>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</si>
  <si>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</si>
  <si>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</si>
  <si>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</si>
  <si>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>2. Выбытие денежных средств, всего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</si>
  <si>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</si>
  <si>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</si>
  <si>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</si>
  <si>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</si>
  <si>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</si>
  <si>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</si>
  <si>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</si>
  <si>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3. Чистая сумма денежных средств от операционной деятельности</t>
  </si>
  <si>
    <t>II. Движение денежных средств от инвестиционной деятельности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</si>
  <si>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</si>
  <si>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</si>
  <si>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</si>
  <si>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</si>
  <si>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</si>
  <si>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</si>
  <si>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изъятие денежных вкладов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</si>
  <si>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</si>
  <si>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</si>
  <si>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</si>
  <si>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</si>
  <si>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</si>
  <si>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</si>
  <si>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</si>
  <si>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</si>
  <si>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</si>
  <si>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размещение денежных вкладов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</si>
  <si>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</si>
  <si>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</si>
  <si>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</si>
  <si>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3. Чистая сумма денежных средств от инвестиционной деятельности</t>
  </si>
  <si>
    <t>III. Движение денежных средств от финансовой деятельности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</si>
  <si>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</si>
  <si>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</si>
  <si>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</si>
  <si>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</si>
  <si>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</si>
  <si>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</si>
  <si>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</si>
  <si>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</si>
  <si>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3. Чистая сумма денежных средств от финансовой деятельности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</si>
  <si>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</si>
  <si>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</si>
  <si>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</si>
  <si>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</si>
  <si>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</si>
  <si>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ПРОМЕЖУТОЧНЫЙ ОТЧЕТ ОБ ИЗМЕНЕНИЯХ В КАПИТАЛЕ</t>
  </si>
  <si>
    <t>Накопленный дефицит</t>
  </si>
  <si>
    <t>ИТОГО капитал</t>
  </si>
  <si>
    <t>На 31 декабря 2020 года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</si>
  <si>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</si>
  <si>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</si>
  <si>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</si>
  <si>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</si>
  <si>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</si>
  <si>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марта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</si>
</sst>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)\ _₽_ ;_ * \(#,##0.00\)\ _₽_ ;_ * &quot;-&quot;??_)\ _₽_ ;_ @_ "/>
    <numFmt numFmtId="164" formatCode="_(* #,##0_);_(* \(#,##0\);_(* &quot;-&quot;??_);_(@_)"/>
    <numFmt numFmtId="165" formatCode="_(* #,##0_);_(* \(#,##0\);_(* \-_);_(@_)"/>
    <numFmt numFmtId="166" formatCode="_(* #,##0.00_);_(* \(#,##0.00\);_(* \-_);_(@_)"/>
    <numFmt numFmtId="167" formatCode="_(* #,##0.0_);_(* \(#,##0.0\);_(* \-_);_(@_)"/>
    <numFmt numFmtId="168" formatCode="_-* #,##0.00\ _₽_-;\-* #,##0.00\ _₽_-;_-* &quot;-&quot;??\ _₽_-;_-@_-"/>
    <numFmt numFmtId="169" formatCode="_ * #,##0_)\ _₽_ ;_ * \(#,##0\)\ _₽_ ;_ * &quot;-&quot;??_)\ _₽_ ;_ @_ "/>
    <numFmt numFmtId="170" formatCode="#,##0.0"/>
    <numFmt numFmtId="171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 tint="-0.499984740745262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name val="Arial"/>
      <family val="2"/>
    </font>
    <font>
      <sz val="9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98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4" fillId="2" borderId="0" xfId="0" applyFont="1" applyFill="1"/>
    <xf numFmtId="14" fontId="5" fillId="2" borderId="0" xfId="0" applyNumberFormat="1" applyFont="1" applyFill="1" applyAlignment="1"/>
    <xf numFmtId="14" fontId="6" fillId="2" borderId="0" xfId="0" applyNumberFormat="1" applyFont="1" applyFill="1" applyAlignment="1"/>
    <xf numFmtId="14" fontId="3" fillId="2" borderId="1" xfId="0" applyNumberFormat="1" applyFont="1" applyFill="1" applyBorder="1" applyAlignment="1"/>
    <xf numFmtId="14" fontId="6" fillId="2" borderId="1" xfId="0" applyNumberFormat="1" applyFont="1" applyFill="1" applyBorder="1" applyAlignment="1"/>
    <xf numFmtId="14" fontId="6" fillId="2" borderId="0" xfId="0" applyNumberFormat="1" applyFont="1" applyFill="1" applyBorder="1" applyAlignment="1"/>
    <xf numFmtId="0" fontId="7" fillId="2" borderId="0" xfId="0" applyFont="1" applyFill="1" applyAlignment="1"/>
    <xf numFmtId="0" fontId="3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14" fontId="8" fillId="2" borderId="2" xfId="0" quotePrefix="1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65" fontId="3" fillId="2" borderId="0" xfId="0" applyNumberFormat="1" applyFont="1" applyFill="1" applyAlignment="1">
      <alignment wrapText="1"/>
    </xf>
    <xf numFmtId="0" fontId="3" fillId="2" borderId="2" xfId="0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165" fontId="3" fillId="2" borderId="3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wrapText="1"/>
    </xf>
    <xf numFmtId="0" fontId="8" fillId="2" borderId="3" xfId="0" applyFont="1" applyFill="1" applyBorder="1" applyAlignment="1">
      <alignment horizontal="center" wrapText="1"/>
    </xf>
    <xf numFmtId="165" fontId="8" fillId="2" borderId="3" xfId="0" applyNumberFormat="1" applyFont="1" applyFill="1" applyBorder="1" applyAlignment="1">
      <alignment wrapText="1"/>
    </xf>
    <xf numFmtId="166" fontId="4" fillId="2" borderId="0" xfId="0" applyNumberFormat="1" applyFont="1" applyFill="1"/>
    <xf numFmtId="0" fontId="3" fillId="2" borderId="0" xfId="0" applyFont="1" applyFill="1" applyBorder="1" applyAlignment="1">
      <alignment wrapText="1"/>
    </xf>
    <xf numFmtId="165" fontId="4" fillId="2" borderId="0" xfId="0" applyNumberFormat="1" applyFont="1" applyFill="1"/>
    <xf numFmtId="0" fontId="9" fillId="2" borderId="3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165" fontId="8" fillId="2" borderId="0" xfId="0" applyNumberFormat="1" applyFont="1" applyFill="1" applyBorder="1" applyAlignment="1">
      <alignment wrapText="1"/>
    </xf>
    <xf numFmtId="165" fontId="10" fillId="2" borderId="0" xfId="0" applyNumberFormat="1" applyFont="1" applyFill="1" applyAlignment="1">
      <alignment wrapText="1"/>
    </xf>
    <xf numFmtId="0" fontId="11" fillId="2" borderId="0" xfId="0" applyFont="1" applyFill="1"/>
    <xf numFmtId="0" fontId="3" fillId="2" borderId="0" xfId="0" applyFont="1" applyFill="1" applyAlignment="1"/>
    <xf numFmtId="165" fontId="3" fillId="2" borderId="0" xfId="0" applyNumberFormat="1" applyFont="1" applyFill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wrapText="1"/>
    </xf>
    <xf numFmtId="0" fontId="8" fillId="2" borderId="2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wrapText="1"/>
    </xf>
    <xf numFmtId="167" fontId="8" fillId="2" borderId="2" xfId="0" applyNumberFormat="1" applyFont="1" applyFill="1" applyBorder="1" applyAlignment="1">
      <alignment wrapText="1"/>
    </xf>
    <xf numFmtId="0" fontId="6" fillId="2" borderId="1" xfId="0" applyFont="1" applyFill="1" applyBorder="1" applyAlignment="1"/>
    <xf numFmtId="0" fontId="3" fillId="2" borderId="1" xfId="0" applyFont="1" applyFill="1" applyBorder="1"/>
    <xf numFmtId="0" fontId="3" fillId="2" borderId="0" xfId="0" applyFont="1" applyFill="1" applyBorder="1"/>
    <xf numFmtId="0" fontId="6" fillId="2" borderId="0" xfId="0" applyFont="1" applyFill="1" applyAlignment="1"/>
    <xf numFmtId="0" fontId="8" fillId="2" borderId="2" xfId="0" applyFont="1" applyFill="1" applyBorder="1" applyAlignment="1">
      <alignment horizontal="center" vertical="top" wrapText="1"/>
    </xf>
    <xf numFmtId="14" fontId="8" fillId="2" borderId="0" xfId="0" quotePrefix="1" applyNumberFormat="1" applyFont="1" applyFill="1" applyBorder="1" applyAlignment="1">
      <alignment horizontal="center" vertical="top" wrapText="1"/>
    </xf>
    <xf numFmtId="165" fontId="3" fillId="2" borderId="0" xfId="0" applyNumberFormat="1" applyFont="1" applyFill="1" applyBorder="1" applyAlignment="1">
      <alignment horizontal="right" wrapText="1"/>
    </xf>
    <xf numFmtId="165" fontId="3" fillId="2" borderId="2" xfId="0" applyNumberFormat="1" applyFont="1" applyFill="1" applyBorder="1" applyAlignment="1">
      <alignment horizontal="right" wrapText="1"/>
    </xf>
    <xf numFmtId="165" fontId="8" fillId="2" borderId="0" xfId="0" applyNumberFormat="1" applyFont="1" applyFill="1" applyBorder="1" applyAlignment="1">
      <alignment horizontal="right" wrapText="1"/>
    </xf>
    <xf numFmtId="165" fontId="3" fillId="2" borderId="2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165" fontId="8" fillId="2" borderId="0" xfId="0" applyNumberFormat="1" applyFont="1" applyFill="1" applyAlignment="1">
      <alignment horizontal="right" wrapText="1"/>
    </xf>
    <xf numFmtId="165" fontId="8" fillId="2" borderId="3" xfId="0" applyNumberFormat="1" applyFont="1" applyFill="1" applyBorder="1" applyAlignment="1">
      <alignment horizontal="right" wrapText="1"/>
    </xf>
    <xf numFmtId="0" fontId="12" fillId="2" borderId="0" xfId="0" applyFont="1" applyFill="1" applyBorder="1" applyAlignment="1">
      <alignment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0" xfId="0" applyNumberFormat="1" applyFont="1" applyFill="1" applyBorder="1" applyAlignment="1">
      <alignment horizontal="center" wrapText="1"/>
    </xf>
    <xf numFmtId="165" fontId="11" fillId="2" borderId="0" xfId="0" applyNumberFormat="1" applyFont="1" applyFill="1"/>
    <xf numFmtId="0" fontId="8" fillId="2" borderId="3" xfId="0" applyFont="1" applyFill="1" applyBorder="1" applyAlignment="1"/>
    <xf numFmtId="0" fontId="8" fillId="2" borderId="3" xfId="0" applyFont="1" applyFill="1" applyBorder="1"/>
    <xf numFmtId="165" fontId="8" fillId="2" borderId="3" xfId="0" applyNumberFormat="1" applyFont="1" applyFill="1" applyBorder="1"/>
    <xf numFmtId="167" fontId="8" fillId="2" borderId="3" xfId="0" applyNumberFormat="1" applyFont="1" applyFill="1" applyBorder="1"/>
    <xf numFmtId="167" fontId="8" fillId="2" borderId="0" xfId="0" applyNumberFormat="1" applyFont="1" applyFill="1" applyBorder="1"/>
    <xf numFmtId="0" fontId="7" fillId="2" borderId="0" xfId="0" applyFont="1" applyFill="1"/>
    <xf numFmtId="168" fontId="3" fillId="2" borderId="0" xfId="0" applyNumberFormat="1" applyFont="1" applyFill="1"/>
    <xf numFmtId="37" fontId="3" fillId="2" borderId="0" xfId="2" applyNumberFormat="1" applyFont="1" applyFill="1"/>
    <xf numFmtId="14" fontId="7" fillId="2" borderId="0" xfId="0" applyNumberFormat="1" applyFont="1" applyFill="1" applyAlignment="1"/>
    <xf numFmtId="0" fontId="7" fillId="2" borderId="1" xfId="0" applyFont="1" applyFill="1" applyBorder="1" applyAlignment="1"/>
    <xf numFmtId="37" fontId="3" fillId="2" borderId="0" xfId="2" applyNumberFormat="1" applyFont="1" applyFill="1" applyAlignment="1"/>
    <xf numFmtId="14" fontId="8" fillId="2" borderId="2" xfId="0" quotePrefix="1" applyNumberFormat="1" applyFont="1" applyFill="1" applyBorder="1" applyAlignment="1">
      <alignment horizontal="center" vertical="center" wrapText="1"/>
    </xf>
    <xf numFmtId="14" fontId="8" fillId="2" borderId="0" xfId="0" quotePrefix="1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wrapText="1"/>
    </xf>
    <xf numFmtId="169" fontId="3" fillId="2" borderId="0" xfId="1" applyNumberFormat="1" applyFont="1" applyFill="1" applyAlignment="1">
      <alignment horizontal="center" wrapText="1"/>
    </xf>
    <xf numFmtId="169" fontId="3" fillId="2" borderId="0" xfId="1" applyNumberFormat="1" applyFont="1" applyFill="1" applyAlignment="1">
      <alignment wrapText="1"/>
    </xf>
    <xf numFmtId="169" fontId="8" fillId="2" borderId="0" xfId="1" applyNumberFormat="1" applyFont="1" applyFill="1" applyAlignment="1">
      <alignment horizontal="center" wrapText="1"/>
    </xf>
    <xf numFmtId="165" fontId="8" fillId="2" borderId="0" xfId="0" applyNumberFormat="1" applyFont="1" applyFill="1" applyBorder="1" applyAlignment="1">
      <alignment vertical="top" wrapText="1"/>
    </xf>
    <xf numFmtId="0" fontId="8" fillId="2" borderId="2" xfId="0" applyFont="1" applyFill="1" applyBorder="1" applyAlignment="1">
      <alignment wrapText="1"/>
    </xf>
    <xf numFmtId="169" fontId="8" fillId="2" borderId="2" xfId="1" applyNumberFormat="1" applyFont="1" applyFill="1" applyBorder="1" applyAlignment="1">
      <alignment horizontal="center" wrapText="1"/>
    </xf>
    <xf numFmtId="165" fontId="8" fillId="2" borderId="0" xfId="0" applyNumberFormat="1" applyFont="1" applyFill="1" applyAlignment="1">
      <alignment wrapText="1"/>
    </xf>
    <xf numFmtId="0" fontId="8" fillId="2" borderId="0" xfId="0" applyFont="1" applyFill="1" applyAlignment="1"/>
    <xf numFmtId="14" fontId="6" fillId="2" borderId="0" xfId="0" applyNumberFormat="1" applyFont="1" applyFill="1" applyAlignment="1">
      <alignment horizontal="left"/>
    </xf>
    <xf numFmtId="0" fontId="7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 wrapText="1"/>
    </xf>
    <xf numFmtId="165" fontId="8" fillId="2" borderId="3" xfId="0" applyNumberFormat="1" applyFont="1" applyFill="1" applyBorder="1" applyAlignment="1"/>
    <xf numFmtId="165" fontId="8" fillId="2" borderId="0" xfId="0" applyNumberFormat="1" applyFont="1" applyFill="1" applyBorder="1" applyAlignment="1"/>
    <xf numFmtId="165" fontId="3" fillId="2" borderId="0" xfId="0" applyNumberFormat="1" applyFont="1" applyFill="1" applyBorder="1" applyAlignment="1"/>
    <xf numFmtId="165" fontId="3" fillId="2" borderId="0" xfId="0" applyNumberFormat="1" applyFont="1" applyFill="1" applyBorder="1" applyAlignment="1">
      <alignment vertical="top"/>
    </xf>
    <xf numFmtId="165" fontId="3" fillId="2" borderId="2" xfId="0" applyNumberFormat="1" applyFont="1" applyFill="1" applyBorder="1" applyAlignment="1"/>
    <xf numFmtId="165" fontId="10" fillId="2" borderId="0" xfId="0" applyNumberFormat="1" applyFont="1" applyFill="1"/>
    <xf numFmtId="170" fontId="14" fillId="2" borderId="0" xfId="0" applyNumberFormat="1" applyFont="1" applyFill="1"/>
    <xf numFmtId="171" fontId="3" fillId="2" borderId="0" xfId="0" applyNumberFormat="1" applyFont="1" applyFill="1"/>
  </cellXfs>
  <cellStyles count="3">
    <cellStyle name="Normal_Worksheet in 2251 Cash Flow Worksheet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2;&#1078;&#1072;&#1083;%20&#1043;&#1086;&#1083;&#1076;%20&#1056;&#1077;&#1089;&#1086;&#1088;&#1089;&#1080;&#1079;_KASE%20&#1060;&#1080;&#1085;&#1072;&#1085;&#1089;&#1086;&#1074;&#1072;&#1103;%20&#1086;&#1090;&#1095;&#1077;&#1090;&#1085;&#1086;&#1089;&#1090;&#1100;_1%20&#1082;&#1074;.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BS"/>
      <sheetName val="IS"/>
      <sheetName val="CF"/>
      <sheetName val="CE"/>
      <sheetName val="6"/>
      <sheetName val="settings"/>
    </sheetNames>
    <sheetDataSet>
      <sheetData sheetId="0">
        <row r="1">
          <cell r="B1" t="str">
            <v>АО "Акжал Голд Ресорсиз"</v>
          </cell>
        </row>
        <row r="2">
          <cell r="B2" t="str">
            <v>31 марта 2021 года</v>
          </cell>
        </row>
      </sheetData>
      <sheetData sheetId="1"/>
      <sheetData sheetId="2"/>
      <sheetData sheetId="3"/>
      <sheetData sheetId="4"/>
      <sheetData sheetId="5">
        <row r="6">
          <cell r="C6">
            <v>139000</v>
          </cell>
          <cell r="D6">
            <v>139000</v>
          </cell>
        </row>
        <row r="27">
          <cell r="C27">
            <v>866.41113366906472</v>
          </cell>
          <cell r="D27">
            <v>909.02991388489215</v>
          </cell>
        </row>
      </sheetData>
      <sheetData sheetId="6">
        <row r="1">
          <cell r="B1" t="str">
            <v>Описание 1</v>
          </cell>
          <cell r="C1" t="str">
            <v>Описание 1 ОПУ</v>
          </cell>
          <cell r="D1" t="str">
            <v>Описание 1 Баланс</v>
          </cell>
          <cell r="E1" t="str">
            <v>Описание 2 ОПУ</v>
          </cell>
          <cell r="F1" t="str">
            <v>Описание 2 Баланс</v>
          </cell>
        </row>
        <row r="2">
          <cell r="B2" t="str">
            <v>31 декабря 2020 года</v>
          </cell>
          <cell r="C2" t="str">
            <v>31 декабря 2019 года</v>
          </cell>
          <cell r="D2" t="str">
            <v>31 декабря 2019 года</v>
          </cell>
          <cell r="E2" t="str">
            <v>За двенадцать месяцев, закончившихся 31 декабря 2020 года</v>
          </cell>
          <cell r="F2" t="str">
            <v>По состоянию на 31 декабря 2020 года</v>
          </cell>
          <cell r="G2" t="str">
            <v>на 31 декабря 2019 года</v>
          </cell>
          <cell r="H2" t="str">
            <v>на 31 декабря 2020 года</v>
          </cell>
        </row>
        <row r="3">
          <cell r="B3" t="str">
            <v>31 марта 2021 года</v>
          </cell>
          <cell r="C3" t="str">
            <v>31 марта 2020 года</v>
          </cell>
          <cell r="D3" t="str">
            <v>31 декабря 2020 года</v>
          </cell>
          <cell r="E3" t="str">
            <v>За три месяца, закончившихся 31 марта 2021 года</v>
          </cell>
          <cell r="F3" t="str">
            <v>По состоянию на 31 марта 2021 года</v>
          </cell>
          <cell r="G3" t="str">
            <v>на 31 декабря 2020 года</v>
          </cell>
          <cell r="H3" t="str">
            <v>на 31 декабря 2020 года</v>
          </cell>
        </row>
        <row r="4">
          <cell r="B4" t="str">
            <v>30 июня 2021 года</v>
          </cell>
          <cell r="C4" t="str">
            <v>30 июня 2020 года</v>
          </cell>
          <cell r="D4" t="str">
            <v>31 декабря 2020 года</v>
          </cell>
          <cell r="E4" t="str">
            <v>За шесть месяцев, закончившихся 30 июня 2021 года</v>
          </cell>
          <cell r="F4" t="str">
            <v>По состоянию на 30 июня 2021 года</v>
          </cell>
          <cell r="G4" t="str">
            <v>на 31 декабря 2020 года</v>
          </cell>
          <cell r="H4" t="str">
            <v>на 31 декабря 2020 года</v>
          </cell>
        </row>
        <row r="5">
          <cell r="B5" t="str">
            <v>30 сентября 2021 года</v>
          </cell>
          <cell r="C5" t="str">
            <v>30 сентября 2021 года</v>
          </cell>
          <cell r="D5" t="str">
            <v>31 декабря 2020 года</v>
          </cell>
          <cell r="E5" t="str">
            <v>За девять месяцев, закончившихся 30 сентября 2021 года</v>
          </cell>
          <cell r="F5" t="str">
            <v>По состоянию на 30 сентября 2020 года</v>
          </cell>
          <cell r="G5" t="str">
            <v>на 31 декабря 2020 года</v>
          </cell>
          <cell r="H5" t="str">
            <v>на 31 декабря 2020 года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61"/>
  <sheetViews>
    <sheetView tabSelected="1" view="pageBreakPreview" zoomScaleNormal="100" zoomScaleSheetLayoutView="100" workbookViewId="0"/>
  </sheetViews>
  <sheetFormatPr defaultColWidth="8.85546875" defaultRowHeight="12.75" x14ac:dyDescent="0.2"/>
  <cols>
    <col min="1" max="1" width="0.85546875" style="3" customWidth="1"/>
    <col min="2" max="2" width="50.7109375" style="3" customWidth="1"/>
    <col min="3" max="3" width="7.7109375" style="3" customWidth="1"/>
    <col min="4" max="4" width="11.7109375" style="3" customWidth="1"/>
    <col min="5" max="6" width="10.7109375" style="3" customWidth="1"/>
    <col min="7" max="16384" width="8.85546875" style="3"/>
  </cols>
  <sheetData>
    <row r="1" spans="2:6" ht="15" customHeight="1" x14ac:dyDescent="0.2">
      <c r="B1" s="1" t="str">
        <f>[1]LIST!B1</f>
        <v>АО "Акжал Голд Ресорсиз"</v>
      </c>
      <c r="C1" s="2"/>
      <c r="D1" s="2"/>
      <c r="E1" s="2"/>
      <c r="F1" s="2"/>
    </row>
    <row r="2" spans="2:6" ht="15" customHeight="1" x14ac:dyDescent="0.2">
      <c r="B2" s="1" t="s">
        <v>0</v>
      </c>
      <c r="C2" s="2"/>
      <c r="D2" s="2"/>
      <c r="E2" s="2"/>
      <c r="F2" s="2"/>
    </row>
    <row r="3" spans="2:6" ht="15" customHeight="1" x14ac:dyDescent="0.2">
      <c r="B3" s="4" t="str">
        <f>VLOOKUP([1]LIST!B2,[1]settings!B2:H8,5,0)</f>
        <v>По состоянию на 31 марта 2021 года</v>
      </c>
      <c r="C3" s="5"/>
      <c r="D3" s="5"/>
      <c r="E3" s="5"/>
      <c r="F3" s="5"/>
    </row>
    <row r="4" spans="2:6" ht="4.9000000000000004" customHeight="1" thickBot="1" x14ac:dyDescent="0.25">
      <c r="B4" s="6"/>
      <c r="C4" s="7"/>
      <c r="D4" s="7"/>
      <c r="E4" s="7"/>
      <c r="F4" s="8"/>
    </row>
    <row r="5" spans="2:6" ht="15" customHeight="1" x14ac:dyDescent="0.2">
      <c r="B5" s="9"/>
      <c r="C5" s="2"/>
      <c r="D5" s="2"/>
      <c r="E5" s="2"/>
      <c r="F5" s="2"/>
    </row>
    <row r="6" spans="2:6" ht="25.15" customHeight="1" x14ac:dyDescent="0.2">
      <c r="B6" s="10" t="s">
        <v>1</v>
      </c>
      <c r="C6" s="11" t="s">
        <v>2</v>
      </c>
      <c r="D6" s="12" t="s">
        <v>3</v>
      </c>
      <c r="E6" s="12" t="s">
        <v>4</v>
      </c>
      <c r="F6" s="12"/>
    </row>
    <row r="7" spans="2:6" ht="15" customHeight="1" x14ac:dyDescent="0.2">
      <c r="B7" s="13" t="s">
        <v>5</v>
      </c>
      <c r="C7" s="14"/>
      <c r="D7" s="15"/>
      <c r="E7" s="15"/>
      <c r="F7" s="15"/>
    </row>
    <row r="8" spans="2:6" ht="15" customHeight="1" x14ac:dyDescent="0.2">
      <c r="B8" s="13" t="s">
        <v>6</v>
      </c>
      <c r="C8" s="14"/>
      <c r="D8" s="15"/>
      <c r="E8" s="15"/>
      <c r="F8" s="15"/>
    </row>
    <row r="9" spans="2:6" ht="15" hidden="1" customHeight="1" x14ac:dyDescent="0.2">
      <c r="B9" s="16" t="s">
        <v>7</v>
      </c>
      <c r="C9" s="14"/>
      <c r="D9" s="17">
        <v>0</v>
      </c>
      <c r="E9" s="15">
        <v>0</v>
      </c>
      <c r="F9" s="17"/>
    </row>
    <row r="10" spans="2:6" ht="15" customHeight="1" x14ac:dyDescent="0.2">
      <c r="B10" s="16" t="s">
        <v>8</v>
      </c>
      <c r="C10" s="14"/>
      <c r="D10" s="17">
        <v>0</v>
      </c>
      <c r="E10" s="15">
        <v>0</v>
      </c>
      <c r="F10" s="17"/>
    </row>
    <row r="11" spans="2:6" ht="15" customHeight="1" x14ac:dyDescent="0.2">
      <c r="B11" s="16" t="s">
        <v>9</v>
      </c>
      <c r="C11" s="14"/>
      <c r="D11" s="17">
        <v>0</v>
      </c>
      <c r="E11" s="15">
        <v>0</v>
      </c>
      <c r="F11" s="17"/>
    </row>
    <row r="12" spans="2:6" ht="15" hidden="1" customHeight="1" x14ac:dyDescent="0.2">
      <c r="B12" s="16" t="s">
        <v>10</v>
      </c>
      <c r="C12" s="14"/>
      <c r="D12" s="17">
        <v>0</v>
      </c>
      <c r="E12" s="15">
        <v>0</v>
      </c>
      <c r="F12" s="17"/>
    </row>
    <row r="13" spans="2:6" ht="15" hidden="1" customHeight="1" x14ac:dyDescent="0.2">
      <c r="B13" s="16" t="s">
        <v>11</v>
      </c>
      <c r="C13" s="14"/>
      <c r="D13" s="17" t="e">
        <f>SUMIF(#REF!,$D$6,#REF!)</f>
        <v>#REF!</v>
      </c>
      <c r="E13" s="15" t="e">
        <f>#REF!</f>
        <v>#REF!</v>
      </c>
      <c r="F13" s="17"/>
    </row>
    <row r="14" spans="2:6" ht="15" hidden="1" customHeight="1" x14ac:dyDescent="0.2">
      <c r="B14" s="16" t="s">
        <v>12</v>
      </c>
      <c r="C14" s="14"/>
      <c r="D14" s="17" t="e">
        <f>SUMIF(#REF!,$D$6,#REF!)</f>
        <v>#REF!</v>
      </c>
      <c r="E14" s="15" t="e">
        <f>#REF!</f>
        <v>#REF!</v>
      </c>
      <c r="F14" s="17"/>
    </row>
    <row r="15" spans="2:6" ht="15" hidden="1" customHeight="1" x14ac:dyDescent="0.2">
      <c r="B15" s="10" t="s">
        <v>13</v>
      </c>
      <c r="C15" s="18"/>
      <c r="D15" s="19" t="e">
        <f>SUMIF(#REF!,$D$6,#REF!)</f>
        <v>#REF!</v>
      </c>
      <c r="E15" s="15" t="e">
        <f>#REF!</f>
        <v>#REF!</v>
      </c>
      <c r="F15" s="19"/>
    </row>
    <row r="16" spans="2:6" ht="15" customHeight="1" x14ac:dyDescent="0.2">
      <c r="B16" s="20"/>
      <c r="C16" s="21"/>
      <c r="D16" s="22">
        <f>SUM(D9:D12)</f>
        <v>0</v>
      </c>
      <c r="E16" s="22">
        <f>SUM(E9:E12)</f>
        <v>0</v>
      </c>
      <c r="F16" s="22"/>
    </row>
    <row r="17" spans="2:9" ht="15" customHeight="1" x14ac:dyDescent="0.2">
      <c r="B17" s="23" t="s">
        <v>14</v>
      </c>
      <c r="C17" s="14"/>
      <c r="D17" s="17"/>
      <c r="E17" s="17"/>
      <c r="F17" s="17"/>
    </row>
    <row r="18" spans="2:9" ht="15" customHeight="1" x14ac:dyDescent="0.2">
      <c r="B18" s="16" t="s">
        <v>15</v>
      </c>
      <c r="C18" s="14"/>
      <c r="D18" s="17">
        <v>2.5</v>
      </c>
      <c r="E18" s="17">
        <v>2.5</v>
      </c>
      <c r="F18" s="17"/>
    </row>
    <row r="19" spans="2:9" ht="15" customHeight="1" x14ac:dyDescent="0.2">
      <c r="B19" s="16" t="s">
        <v>16</v>
      </c>
      <c r="C19" s="14"/>
      <c r="D19" s="17">
        <v>4121.3339999999998</v>
      </c>
      <c r="E19" s="17">
        <v>7010.3339999999998</v>
      </c>
      <c r="F19" s="17"/>
    </row>
    <row r="20" spans="2:9" ht="15" hidden="1" customHeight="1" x14ac:dyDescent="0.2">
      <c r="B20" s="16" t="s">
        <v>17</v>
      </c>
      <c r="C20" s="14"/>
      <c r="D20" s="17">
        <v>0</v>
      </c>
      <c r="E20" s="17">
        <v>0</v>
      </c>
      <c r="F20" s="17"/>
    </row>
    <row r="21" spans="2:9" ht="15" customHeight="1" x14ac:dyDescent="0.2">
      <c r="B21" s="16" t="s">
        <v>18</v>
      </c>
      <c r="C21" s="14"/>
      <c r="D21" s="17">
        <v>963.92682000000002</v>
      </c>
      <c r="E21" s="17">
        <v>0</v>
      </c>
      <c r="F21" s="17"/>
    </row>
    <row r="22" spans="2:9" ht="15" customHeight="1" x14ac:dyDescent="0.2">
      <c r="B22" s="16" t="s">
        <v>19</v>
      </c>
      <c r="C22" s="14"/>
      <c r="D22" s="17">
        <v>12.932259999999999</v>
      </c>
      <c r="E22" s="17" t="s">
        <v>20</v>
      </c>
      <c r="F22" s="17"/>
    </row>
    <row r="23" spans="2:9" ht="15" customHeight="1" x14ac:dyDescent="0.2">
      <c r="B23" s="10" t="s">
        <v>21</v>
      </c>
      <c r="C23" s="18"/>
      <c r="D23" s="17">
        <v>115734.5</v>
      </c>
      <c r="E23" s="17">
        <v>125274.16003</v>
      </c>
      <c r="F23" s="19"/>
    </row>
    <row r="24" spans="2:9" ht="15" customHeight="1" x14ac:dyDescent="0.2">
      <c r="B24" s="24"/>
      <c r="C24" s="25"/>
      <c r="D24" s="22">
        <f>SUM(D18:D23)</f>
        <v>120835.19308</v>
      </c>
      <c r="E24" s="22">
        <f>SUM(E18:E23)</f>
        <v>132286.99403</v>
      </c>
      <c r="F24" s="26"/>
    </row>
    <row r="25" spans="2:9" ht="15" customHeight="1" x14ac:dyDescent="0.2">
      <c r="B25" s="20" t="s">
        <v>22</v>
      </c>
      <c r="C25" s="27"/>
      <c r="D25" s="28">
        <f>SUM(D16,D24)</f>
        <v>120835.19308</v>
      </c>
      <c r="E25" s="28">
        <f>SUM(E16,E24)</f>
        <v>132286.99403</v>
      </c>
      <c r="F25" s="28"/>
      <c r="G25" s="29"/>
      <c r="H25" s="29"/>
    </row>
    <row r="26" spans="2:9" ht="4.9000000000000004" customHeight="1" x14ac:dyDescent="0.2">
      <c r="B26" s="13"/>
      <c r="C26" s="30"/>
      <c r="D26" s="26"/>
      <c r="E26" s="26"/>
      <c r="F26" s="26"/>
    </row>
    <row r="27" spans="2:9" ht="15" customHeight="1" x14ac:dyDescent="0.2">
      <c r="B27" s="13" t="s">
        <v>23</v>
      </c>
      <c r="C27" s="16"/>
      <c r="D27" s="17"/>
      <c r="E27" s="17"/>
      <c r="F27" s="17"/>
    </row>
    <row r="28" spans="2:9" ht="15" customHeight="1" x14ac:dyDescent="0.2">
      <c r="B28" s="16" t="s">
        <v>24</v>
      </c>
      <c r="C28" s="14"/>
      <c r="D28" s="17">
        <v>139000.04800000001</v>
      </c>
      <c r="E28" s="17">
        <v>139000.04800000001</v>
      </c>
      <c r="F28" s="17"/>
    </row>
    <row r="29" spans="2:9" ht="15" hidden="1" customHeight="1" x14ac:dyDescent="0.2">
      <c r="B29" s="16" t="s">
        <v>25</v>
      </c>
      <c r="C29" s="14"/>
      <c r="D29" s="17">
        <v>0</v>
      </c>
      <c r="E29" s="17">
        <v>0</v>
      </c>
      <c r="F29" s="17"/>
    </row>
    <row r="30" spans="2:9" ht="15" hidden="1" customHeight="1" x14ac:dyDescent="0.2">
      <c r="B30" s="16" t="s">
        <v>26</v>
      </c>
      <c r="C30" s="14"/>
      <c r="D30" s="17">
        <v>0</v>
      </c>
      <c r="E30" s="17">
        <v>0</v>
      </c>
      <c r="F30" s="17"/>
    </row>
    <row r="31" spans="2:9" ht="15" customHeight="1" x14ac:dyDescent="0.2">
      <c r="B31" s="30" t="s">
        <v>27</v>
      </c>
      <c r="C31" s="25"/>
      <c r="D31" s="17">
        <v>-18568.900420000002</v>
      </c>
      <c r="E31" s="17">
        <v>-12644.88997</v>
      </c>
      <c r="F31" s="17"/>
      <c r="H31" s="31"/>
      <c r="I31" s="31"/>
    </row>
    <row r="32" spans="2:9" ht="15" customHeight="1" x14ac:dyDescent="0.2">
      <c r="B32" s="32" t="s">
        <v>28</v>
      </c>
      <c r="C32" s="27"/>
      <c r="D32" s="28">
        <f>SUM(D28:D31)</f>
        <v>120431.14758</v>
      </c>
      <c r="E32" s="28">
        <f>SUM(E28:E31)</f>
        <v>126355.15803000001</v>
      </c>
      <c r="F32" s="28"/>
    </row>
    <row r="33" spans="2:6" x14ac:dyDescent="0.2">
      <c r="B33" s="33"/>
      <c r="C33" s="34"/>
      <c r="D33" s="35"/>
      <c r="E33" s="35"/>
      <c r="F33" s="35"/>
    </row>
    <row r="34" spans="2:6" ht="15" customHeight="1" x14ac:dyDescent="0.2">
      <c r="B34" s="13" t="s">
        <v>29</v>
      </c>
      <c r="C34" s="14"/>
      <c r="D34" s="17"/>
      <c r="E34" s="17"/>
      <c r="F34" s="17"/>
    </row>
    <row r="35" spans="2:6" ht="15" customHeight="1" x14ac:dyDescent="0.2">
      <c r="B35" s="16" t="s">
        <v>30</v>
      </c>
      <c r="C35" s="14"/>
      <c r="D35" s="26">
        <v>0</v>
      </c>
      <c r="E35" s="36">
        <v>0</v>
      </c>
      <c r="F35" s="26"/>
    </row>
    <row r="36" spans="2:6" ht="15" hidden="1" customHeight="1" x14ac:dyDescent="0.2">
      <c r="B36" s="16" t="s">
        <v>31</v>
      </c>
      <c r="C36" s="14"/>
      <c r="D36" s="26">
        <v>0</v>
      </c>
      <c r="E36" s="17">
        <v>0</v>
      </c>
      <c r="F36" s="26"/>
    </row>
    <row r="37" spans="2:6" ht="15" hidden="1" customHeight="1" x14ac:dyDescent="0.2">
      <c r="B37" s="16" t="s">
        <v>32</v>
      </c>
      <c r="C37" s="14"/>
      <c r="D37" s="26">
        <v>0</v>
      </c>
      <c r="E37" s="17">
        <v>0</v>
      </c>
      <c r="F37" s="26"/>
    </row>
    <row r="38" spans="2:6" ht="15" customHeight="1" x14ac:dyDescent="0.2">
      <c r="B38" s="10" t="s">
        <v>33</v>
      </c>
      <c r="C38" s="18"/>
      <c r="D38" s="26">
        <v>0</v>
      </c>
      <c r="E38" s="17">
        <v>0</v>
      </c>
      <c r="F38" s="19"/>
    </row>
    <row r="39" spans="2:6" ht="15" customHeight="1" x14ac:dyDescent="0.2">
      <c r="B39" s="32"/>
      <c r="C39" s="21"/>
      <c r="D39" s="22">
        <f t="shared" ref="D39" si="0">SUM(D35:D38)</f>
        <v>0</v>
      </c>
      <c r="E39" s="22">
        <f>SUM(E35:E38)</f>
        <v>0</v>
      </c>
      <c r="F39" s="22"/>
    </row>
    <row r="40" spans="2:6" ht="15" customHeight="1" x14ac:dyDescent="0.2">
      <c r="B40" s="13" t="s">
        <v>34</v>
      </c>
      <c r="C40" s="14"/>
      <c r="D40" s="17"/>
      <c r="E40" s="17"/>
      <c r="F40" s="17"/>
    </row>
    <row r="41" spans="2:6" ht="15" hidden="1" customHeight="1" x14ac:dyDescent="0.2">
      <c r="B41" s="16" t="s">
        <v>32</v>
      </c>
      <c r="C41" s="14"/>
      <c r="D41" s="26">
        <v>0</v>
      </c>
      <c r="E41" s="26">
        <v>0</v>
      </c>
      <c r="F41" s="26"/>
    </row>
    <row r="42" spans="2:6" ht="25.5" hidden="1" customHeight="1" x14ac:dyDescent="0.2">
      <c r="B42" s="16" t="s">
        <v>33</v>
      </c>
      <c r="C42" s="14">
        <v>7</v>
      </c>
      <c r="D42" s="26">
        <v>0</v>
      </c>
      <c r="E42" s="26">
        <v>0</v>
      </c>
      <c r="F42" s="26"/>
    </row>
    <row r="43" spans="2:6" ht="15" hidden="1" customHeight="1" x14ac:dyDescent="0.2">
      <c r="B43" s="16" t="s">
        <v>35</v>
      </c>
      <c r="C43" s="14"/>
      <c r="D43" s="26">
        <v>0</v>
      </c>
      <c r="E43" s="26">
        <v>0</v>
      </c>
      <c r="F43" s="26"/>
    </row>
    <row r="44" spans="2:6" ht="20.25" hidden="1" customHeight="1" x14ac:dyDescent="0.2">
      <c r="B44" s="16" t="s">
        <v>36</v>
      </c>
      <c r="C44" s="14"/>
      <c r="D44" s="26">
        <v>0</v>
      </c>
      <c r="E44" s="17">
        <v>0</v>
      </c>
      <c r="F44" s="26"/>
    </row>
    <row r="45" spans="2:6" ht="15" customHeight="1" x14ac:dyDescent="0.2">
      <c r="B45" s="16" t="s">
        <v>37</v>
      </c>
      <c r="C45" s="14"/>
      <c r="D45" s="26">
        <v>262.57350000000002</v>
      </c>
      <c r="E45" s="26">
        <v>5931.8360000000002</v>
      </c>
      <c r="F45" s="26"/>
    </row>
    <row r="46" spans="2:6" ht="15" customHeight="1" x14ac:dyDescent="0.2">
      <c r="B46" s="16" t="s">
        <v>38</v>
      </c>
      <c r="C46" s="14"/>
      <c r="D46" s="26">
        <v>111.078</v>
      </c>
      <c r="E46" s="17">
        <v>0</v>
      </c>
      <c r="F46" s="26"/>
    </row>
    <row r="47" spans="2:6" ht="15" customHeight="1" x14ac:dyDescent="0.2">
      <c r="B47" s="10" t="s">
        <v>39</v>
      </c>
      <c r="C47" s="18"/>
      <c r="D47" s="26">
        <v>30.393999999999998</v>
      </c>
      <c r="E47" s="26">
        <v>0</v>
      </c>
      <c r="F47" s="19"/>
    </row>
    <row r="48" spans="2:6" ht="15" customHeight="1" x14ac:dyDescent="0.2">
      <c r="B48" s="32"/>
      <c r="C48" s="21"/>
      <c r="D48" s="22">
        <f>SUM(D41:D47)</f>
        <v>404.04550000000006</v>
      </c>
      <c r="E48" s="22">
        <f>SUM(E41:E47)</f>
        <v>5931.8360000000002</v>
      </c>
      <c r="F48" s="22"/>
    </row>
    <row r="49" spans="2:6" s="37" customFormat="1" ht="15" customHeight="1" x14ac:dyDescent="0.2">
      <c r="B49" s="32" t="s">
        <v>40</v>
      </c>
      <c r="C49" s="27"/>
      <c r="D49" s="28">
        <f>SUM(D39,D48)</f>
        <v>404.04550000000006</v>
      </c>
      <c r="E49" s="28">
        <f>SUM(E39,E48)</f>
        <v>5931.8360000000002</v>
      </c>
      <c r="F49" s="28"/>
    </row>
    <row r="50" spans="2:6" s="37" customFormat="1" ht="15" customHeight="1" x14ac:dyDescent="0.2">
      <c r="B50" s="32" t="s">
        <v>41</v>
      </c>
      <c r="C50" s="27"/>
      <c r="D50" s="28">
        <f>SUM(D32,D49)</f>
        <v>120835.19308</v>
      </c>
      <c r="E50" s="28">
        <f>SUM(E32,E49)</f>
        <v>132286.99403</v>
      </c>
      <c r="F50" s="28"/>
    </row>
    <row r="51" spans="2:6" ht="15" customHeight="1" x14ac:dyDescent="0.2">
      <c r="B51" s="38"/>
      <c r="C51" s="2"/>
      <c r="D51" s="39"/>
      <c r="E51" s="39"/>
      <c r="F51" s="39"/>
    </row>
    <row r="52" spans="2:6" ht="4.9000000000000004" customHeight="1" x14ac:dyDescent="0.2">
      <c r="B52" s="38"/>
      <c r="C52" s="2"/>
      <c r="D52" s="39"/>
      <c r="E52" s="39"/>
      <c r="F52" s="39"/>
    </row>
    <row r="53" spans="2:6" ht="15" customHeight="1" x14ac:dyDescent="0.2">
      <c r="B53" s="40" t="s">
        <v>42</v>
      </c>
      <c r="C53" s="41"/>
      <c r="D53" s="42">
        <f>'[1]6'!C6</f>
        <v>139000</v>
      </c>
      <c r="E53" s="42">
        <f>'[1]6'!D6</f>
        <v>139000</v>
      </c>
      <c r="F53" s="42"/>
    </row>
    <row r="54" spans="2:6" s="37" customFormat="1" ht="15" customHeight="1" x14ac:dyDescent="0.2">
      <c r="B54" s="43" t="s">
        <v>43</v>
      </c>
      <c r="C54" s="44"/>
      <c r="D54" s="45">
        <f>'[1]6'!C27</f>
        <v>866.41113366906472</v>
      </c>
      <c r="E54" s="45">
        <f>'[1]6'!D27</f>
        <v>909.02991388489215</v>
      </c>
      <c r="F54" s="46"/>
    </row>
    <row r="55" spans="2:6" ht="15" customHeight="1" x14ac:dyDescent="0.2">
      <c r="B55" s="38"/>
      <c r="C55" s="2"/>
      <c r="D55" s="2"/>
      <c r="E55" s="2"/>
      <c r="F55" s="2"/>
    </row>
    <row r="56" spans="2:6" ht="15" customHeight="1" x14ac:dyDescent="0.2">
      <c r="B56" s="38"/>
      <c r="C56" s="2"/>
      <c r="D56" s="2"/>
      <c r="E56" s="2"/>
      <c r="F56" s="2"/>
    </row>
    <row r="57" spans="2:6" ht="15" customHeight="1" x14ac:dyDescent="0.2">
      <c r="B57" s="38"/>
      <c r="C57" s="2"/>
      <c r="D57" s="2"/>
      <c r="E57" s="2"/>
      <c r="F57" s="2"/>
    </row>
    <row r="58" spans="2:6" ht="15" customHeight="1" x14ac:dyDescent="0.2">
      <c r="B58" s="38" t="s">
        <v>44</v>
      </c>
      <c r="C58" s="2"/>
      <c r="D58" s="2" t="s">
        <v>45</v>
      </c>
      <c r="E58" s="2"/>
      <c r="F58" s="2"/>
    </row>
    <row r="59" spans="2:6" ht="15" customHeight="1" x14ac:dyDescent="0.2">
      <c r="B59" s="38"/>
      <c r="C59" s="2"/>
      <c r="D59" s="2"/>
      <c r="E59" s="2"/>
      <c r="F59" s="2"/>
    </row>
    <row r="60" spans="2:6" ht="15" customHeight="1" x14ac:dyDescent="0.2">
      <c r="B60" s="38"/>
      <c r="C60" s="2"/>
      <c r="D60" s="2"/>
      <c r="E60" s="2"/>
      <c r="F60" s="2"/>
    </row>
    <row r="61" spans="2:6" ht="15" customHeight="1" x14ac:dyDescent="0.2">
      <c r="B61" s="38" t="s">
        <v>46</v>
      </c>
      <c r="C61" s="2"/>
      <c r="D61" s="2" t="s">
        <v>47</v>
      </c>
      <c r="E61" s="2"/>
      <c r="F61" s="2"/>
    </row>
  </sheetData>
  <pageMargins left="0.78740157480314965" right="0.39370078740157483" top="0.39370078740157483" bottom="0.39370078740157483" header="0.31496062992125984" footer="0.31496062992125984"/>
  <pageSetup paperSize="9" scale="9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2"/>
  <sheetViews>
    <sheetView view="pageBreakPreview" zoomScale="85" zoomScaleNormal="100" zoomScaleSheetLayoutView="85" workbookViewId="0"/>
  </sheetViews>
  <sheetFormatPr defaultColWidth="8.85546875" defaultRowHeight="12.75" x14ac:dyDescent="0.2"/>
  <cols>
    <col min="1" max="1" width="57.7109375" style="3" customWidth="1"/>
    <col min="2" max="2" width="7.7109375" style="3" customWidth="1"/>
    <col min="3" max="5" width="10.7109375" style="3" customWidth="1"/>
    <col min="6" max="16384" width="8.85546875" style="3"/>
  </cols>
  <sheetData>
    <row r="1" spans="1:5" ht="15" customHeight="1" x14ac:dyDescent="0.2">
      <c r="A1" s="1" t="str">
        <f>[1]LIST!B1</f>
        <v>АО "Акжал Голд Ресорсиз"</v>
      </c>
      <c r="B1" s="2"/>
      <c r="C1" s="2"/>
      <c r="D1" s="2"/>
      <c r="E1" s="2"/>
    </row>
    <row r="2" spans="1:5" ht="15" customHeight="1" x14ac:dyDescent="0.2">
      <c r="A2" s="1" t="s">
        <v>48</v>
      </c>
      <c r="B2" s="2"/>
      <c r="C2" s="2"/>
      <c r="D2" s="2"/>
      <c r="E2" s="2"/>
    </row>
    <row r="3" spans="1:5" ht="15" customHeight="1" x14ac:dyDescent="0.2">
      <c r="A3" s="4" t="str">
        <f>VLOOKUP([1]LIST!B2,[1]settings!B:H,4,0)</f>
        <v>За три месяца, закончившихся 31 марта 2021 года</v>
      </c>
      <c r="B3" s="5"/>
      <c r="C3" s="5"/>
      <c r="D3" s="5"/>
      <c r="E3" s="5"/>
    </row>
    <row r="4" spans="1:5" ht="4.9000000000000004" customHeight="1" thickBot="1" x14ac:dyDescent="0.25">
      <c r="A4" s="47"/>
      <c r="B4" s="48"/>
      <c r="C4" s="48"/>
      <c r="D4" s="48"/>
      <c r="E4" s="49"/>
    </row>
    <row r="5" spans="1:5" ht="15" customHeight="1" x14ac:dyDescent="0.2">
      <c r="A5" s="50"/>
      <c r="B5" s="2"/>
      <c r="C5" s="2"/>
      <c r="D5" s="2"/>
      <c r="E5" s="2"/>
    </row>
    <row r="6" spans="1:5" ht="25.15" customHeight="1" x14ac:dyDescent="0.2">
      <c r="A6" s="10" t="s">
        <v>1</v>
      </c>
      <c r="B6" s="51" t="s">
        <v>2</v>
      </c>
      <c r="C6" s="12" t="s">
        <v>3</v>
      </c>
      <c r="D6" s="12" t="s">
        <v>49</v>
      </c>
      <c r="E6" s="52"/>
    </row>
    <row r="7" spans="1:5" ht="15" customHeight="1" x14ac:dyDescent="0.2">
      <c r="A7" s="16" t="s">
        <v>50</v>
      </c>
      <c r="B7" s="14"/>
      <c r="C7" s="53">
        <v>0</v>
      </c>
      <c r="D7" s="53">
        <v>0</v>
      </c>
      <c r="E7" s="53"/>
    </row>
    <row r="8" spans="1:5" ht="15" customHeight="1" x14ac:dyDescent="0.2">
      <c r="A8" s="16" t="s">
        <v>51</v>
      </c>
      <c r="B8" s="14"/>
      <c r="C8" s="53">
        <v>0</v>
      </c>
      <c r="D8" s="53">
        <v>0</v>
      </c>
      <c r="E8" s="53"/>
    </row>
    <row r="9" spans="1:5" ht="15" customHeight="1" x14ac:dyDescent="0.2">
      <c r="A9" s="30" t="s">
        <v>52</v>
      </c>
      <c r="B9" s="25"/>
      <c r="C9" s="53">
        <v>-4944.1367799999998</v>
      </c>
      <c r="D9" s="53">
        <v>0</v>
      </c>
      <c r="E9" s="53"/>
    </row>
    <row r="10" spans="1:5" ht="15" customHeight="1" x14ac:dyDescent="0.2">
      <c r="A10" s="10" t="s">
        <v>53</v>
      </c>
      <c r="B10" s="18"/>
      <c r="C10" s="18"/>
      <c r="D10" s="54">
        <v>0</v>
      </c>
      <c r="E10" s="53"/>
    </row>
    <row r="11" spans="1:5" s="37" customFormat="1" ht="15" customHeight="1" x14ac:dyDescent="0.2">
      <c r="A11" s="33" t="s">
        <v>54</v>
      </c>
      <c r="B11" s="34"/>
      <c r="C11" s="55">
        <f>SUM(C7:C10)</f>
        <v>-4944.1367799999998</v>
      </c>
      <c r="D11" s="55">
        <f>SUM(D7:D10)</f>
        <v>0</v>
      </c>
      <c r="E11" s="55"/>
    </row>
    <row r="12" spans="1:5" ht="15" customHeight="1" x14ac:dyDescent="0.2">
      <c r="A12" s="30" t="s">
        <v>55</v>
      </c>
      <c r="B12" s="34"/>
      <c r="C12" s="53">
        <v>974.95458999999994</v>
      </c>
      <c r="D12" s="53">
        <v>0</v>
      </c>
      <c r="E12" s="53"/>
    </row>
    <row r="13" spans="1:5" ht="15" customHeight="1" x14ac:dyDescent="0.2">
      <c r="A13" s="30" t="s">
        <v>56</v>
      </c>
      <c r="B13" s="34"/>
      <c r="C13" s="53">
        <v>0</v>
      </c>
      <c r="D13" s="53">
        <v>0</v>
      </c>
      <c r="E13" s="53"/>
    </row>
    <row r="14" spans="1:5" ht="15" customHeight="1" x14ac:dyDescent="0.2">
      <c r="A14" s="30" t="s">
        <v>57</v>
      </c>
      <c r="B14" s="25"/>
      <c r="C14" s="53">
        <v>1585.3854199999998</v>
      </c>
      <c r="D14" s="53">
        <v>0</v>
      </c>
      <c r="E14" s="53"/>
    </row>
    <row r="15" spans="1:5" ht="15" customHeight="1" x14ac:dyDescent="0.2">
      <c r="A15" s="30" t="s">
        <v>58</v>
      </c>
      <c r="B15" s="25"/>
      <c r="C15" s="53">
        <v>-3540.2136800000003</v>
      </c>
      <c r="D15" s="53">
        <v>0</v>
      </c>
      <c r="E15" s="53"/>
    </row>
    <row r="16" spans="1:5" ht="15" customHeight="1" x14ac:dyDescent="0.2">
      <c r="A16" s="10" t="s">
        <v>59</v>
      </c>
      <c r="B16" s="18"/>
      <c r="C16" s="56">
        <v>0</v>
      </c>
      <c r="D16" s="53">
        <v>0</v>
      </c>
      <c r="E16" s="53"/>
    </row>
    <row r="17" spans="1:6" s="37" customFormat="1" ht="15" customHeight="1" x14ac:dyDescent="0.2">
      <c r="A17" s="13" t="s">
        <v>60</v>
      </c>
      <c r="B17" s="57"/>
      <c r="C17" s="58">
        <f>SUM(C11:C16)</f>
        <v>-5924.0104499999998</v>
      </c>
      <c r="D17" s="58">
        <f>SUM(D11:D16)</f>
        <v>0</v>
      </c>
      <c r="E17" s="58"/>
    </row>
    <row r="18" spans="1:6" ht="15" customHeight="1" x14ac:dyDescent="0.2">
      <c r="A18" s="30" t="s">
        <v>61</v>
      </c>
      <c r="B18" s="25"/>
      <c r="C18" s="53">
        <v>0</v>
      </c>
      <c r="D18" s="53">
        <v>0</v>
      </c>
      <c r="E18" s="53"/>
    </row>
    <row r="19" spans="1:6" s="37" customFormat="1" ht="15" customHeight="1" x14ac:dyDescent="0.2">
      <c r="A19" s="32" t="s">
        <v>62</v>
      </c>
      <c r="B19" s="27"/>
      <c r="C19" s="59">
        <f>SUM(C17:C18)</f>
        <v>-5924.0104499999998</v>
      </c>
      <c r="D19" s="59">
        <f>SUM(D17:D18)</f>
        <v>0</v>
      </c>
      <c r="E19" s="55"/>
    </row>
    <row r="20" spans="1:6" ht="15" customHeight="1" x14ac:dyDescent="0.2">
      <c r="A20" s="60" t="s">
        <v>63</v>
      </c>
      <c r="B20" s="25"/>
      <c r="C20" s="53">
        <v>0</v>
      </c>
      <c r="D20" s="53">
        <v>0</v>
      </c>
      <c r="E20" s="53"/>
    </row>
    <row r="21" spans="1:6" s="37" customFormat="1" ht="15" customHeight="1" x14ac:dyDescent="0.2">
      <c r="A21" s="32" t="s">
        <v>64</v>
      </c>
      <c r="B21" s="27"/>
      <c r="C21" s="61">
        <f>SUM(C19)</f>
        <v>-5924.0104499999998</v>
      </c>
      <c r="D21" s="61">
        <f>SUM(D19)</f>
        <v>0</v>
      </c>
      <c r="E21" s="62"/>
      <c r="F21" s="63"/>
    </row>
    <row r="22" spans="1:6" ht="15" customHeight="1" x14ac:dyDescent="0.2">
      <c r="A22" s="38"/>
      <c r="B22" s="2"/>
      <c r="C22" s="39"/>
      <c r="D22" s="39"/>
      <c r="E22" s="39"/>
    </row>
    <row r="23" spans="1:6" ht="15" customHeight="1" x14ac:dyDescent="0.2">
      <c r="A23" s="64" t="s">
        <v>65</v>
      </c>
      <c r="B23" s="65"/>
      <c r="C23" s="66">
        <f>C21/'[1]6'!C6*1000</f>
        <v>-42.618780215827336</v>
      </c>
      <c r="D23" s="67">
        <f>D21/'[1]6'!D6*1000</f>
        <v>0</v>
      </c>
      <c r="E23" s="68"/>
    </row>
    <row r="24" spans="1:6" ht="15" customHeight="1" x14ac:dyDescent="0.2">
      <c r="A24" s="38"/>
      <c r="B24" s="2"/>
      <c r="C24" s="2"/>
      <c r="D24" s="2"/>
      <c r="E24" s="2"/>
    </row>
    <row r="25" spans="1:6" ht="15" customHeight="1" x14ac:dyDescent="0.2">
      <c r="A25" s="69" t="s">
        <v>66</v>
      </c>
      <c r="B25" s="2"/>
      <c r="C25" s="2"/>
      <c r="D25" s="2"/>
      <c r="E25" s="2"/>
    </row>
    <row r="26" spans="1:6" ht="15" customHeight="1" x14ac:dyDescent="0.2">
      <c r="A26" s="69"/>
      <c r="B26" s="2"/>
      <c r="C26" s="70"/>
      <c r="D26" s="2"/>
      <c r="E26" s="2"/>
    </row>
    <row r="27" spans="1:6" ht="15" customHeight="1" x14ac:dyDescent="0.2">
      <c r="A27" s="69"/>
      <c r="B27" s="2"/>
      <c r="C27" s="2"/>
      <c r="D27" s="2"/>
      <c r="E27" s="2"/>
    </row>
    <row r="28" spans="1:6" ht="15" customHeight="1" x14ac:dyDescent="0.2">
      <c r="A28" s="38"/>
      <c r="B28" s="2"/>
      <c r="C28" s="2"/>
      <c r="D28" s="2"/>
      <c r="E28" s="2"/>
    </row>
    <row r="29" spans="1:6" ht="15" customHeight="1" x14ac:dyDescent="0.2">
      <c r="A29" s="38" t="s">
        <v>44</v>
      </c>
      <c r="B29" s="2"/>
      <c r="C29" s="2" t="s">
        <v>45</v>
      </c>
      <c r="D29" s="2"/>
      <c r="E29" s="2"/>
    </row>
    <row r="30" spans="1:6" ht="15" customHeight="1" x14ac:dyDescent="0.2">
      <c r="A30" s="38"/>
      <c r="B30" s="2"/>
      <c r="C30" s="2"/>
      <c r="D30" s="2"/>
      <c r="E30" s="2"/>
    </row>
    <row r="31" spans="1:6" ht="15" customHeight="1" x14ac:dyDescent="0.2">
      <c r="A31" s="38"/>
      <c r="B31" s="2"/>
      <c r="C31" s="2"/>
      <c r="D31" s="2"/>
      <c r="E31" s="2"/>
    </row>
    <row r="32" spans="1:6" ht="15" customHeight="1" x14ac:dyDescent="0.2">
      <c r="A32" s="38" t="s">
        <v>46</v>
      </c>
      <c r="B32" s="2"/>
      <c r="C32" s="2" t="s">
        <v>47</v>
      </c>
      <c r="D32" s="2"/>
      <c r="E32" s="2"/>
    </row>
  </sheetData>
  <pageMargins left="0.78740157480314965" right="0.39370078740157483" top="0.39370078740157483" bottom="0.3937007874015748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7"/>
  <sheetViews>
    <sheetView view="pageBreakPreview" zoomScaleNormal="90" zoomScaleSheetLayoutView="100" workbookViewId="0"/>
  </sheetViews>
  <sheetFormatPr defaultColWidth="8.85546875" defaultRowHeight="12.75" x14ac:dyDescent="0.2"/>
  <cols>
    <col min="1" max="1" width="0.85546875" style="3" customWidth="1"/>
    <col min="2" max="2" width="56.140625" style="3" customWidth="1"/>
    <col min="3" max="3" width="7.7109375" style="3" customWidth="1"/>
    <col min="4" max="6" width="10.7109375" style="3" customWidth="1"/>
    <col min="7" max="16384" width="8.85546875" style="3"/>
  </cols>
  <sheetData>
    <row r="1" spans="2:7" x14ac:dyDescent="0.2">
      <c r="B1" s="1" t="str">
        <f>[1]LIST!B1</f>
        <v>АО "Акжал Голд Ресорсиз"</v>
      </c>
      <c r="C1" s="38"/>
      <c r="D1" s="71"/>
      <c r="E1" s="71"/>
      <c r="F1" s="71"/>
    </row>
    <row r="2" spans="2:7" x14ac:dyDescent="0.2">
      <c r="B2" s="1" t="s">
        <v>67</v>
      </c>
      <c r="C2" s="38"/>
      <c r="D2" s="71"/>
      <c r="E2" s="71"/>
      <c r="F2" s="71"/>
    </row>
    <row r="3" spans="2:7" x14ac:dyDescent="0.2">
      <c r="B3" s="4" t="str">
        <f>IS!A3</f>
        <v>За три месяца, закончившихся 31 марта 2021 года</v>
      </c>
      <c r="C3" s="72"/>
      <c r="D3" s="72"/>
      <c r="E3" s="72"/>
      <c r="F3" s="72"/>
    </row>
    <row r="4" spans="2:7" ht="13.5" thickBot="1" x14ac:dyDescent="0.25">
      <c r="B4" s="73"/>
      <c r="C4" s="48"/>
      <c r="D4" s="48"/>
      <c r="E4" s="48"/>
      <c r="F4" s="49"/>
    </row>
    <row r="5" spans="2:7" ht="4.5" customHeight="1" x14ac:dyDescent="0.2">
      <c r="B5" s="74"/>
      <c r="C5" s="71"/>
      <c r="D5" s="71"/>
      <c r="E5" s="71"/>
      <c r="F5" s="71"/>
    </row>
    <row r="6" spans="2:7" ht="25.5" x14ac:dyDescent="0.2">
      <c r="B6" s="10" t="s">
        <v>1</v>
      </c>
      <c r="C6" s="11" t="s">
        <v>2</v>
      </c>
      <c r="D6" s="75" t="s">
        <v>3</v>
      </c>
      <c r="E6" s="75" t="s">
        <v>49</v>
      </c>
      <c r="F6" s="76"/>
      <c r="G6" s="77"/>
    </row>
    <row r="7" spans="2:7" s="37" customFormat="1" x14ac:dyDescent="0.2">
      <c r="B7" s="13" t="s">
        <v>68</v>
      </c>
      <c r="C7" s="13"/>
      <c r="D7" s="78"/>
      <c r="E7" s="79"/>
      <c r="F7" s="58"/>
      <c r="G7" s="63"/>
    </row>
    <row r="8" spans="2:7" x14ac:dyDescent="0.2">
      <c r="B8" s="23" t="s">
        <v>69</v>
      </c>
      <c r="C8" s="23"/>
      <c r="D8" s="80">
        <f>SUM(D9:D14)</f>
        <v>73.282809999999998</v>
      </c>
      <c r="E8" s="80">
        <f>SUM(E9:E14)</f>
        <v>0</v>
      </c>
      <c r="F8" s="17"/>
      <c r="G8" s="31"/>
    </row>
    <row r="9" spans="2:7" x14ac:dyDescent="0.2">
      <c r="B9" s="16" t="s">
        <v>70</v>
      </c>
      <c r="C9" s="16"/>
      <c r="D9" s="78">
        <v>0</v>
      </c>
      <c r="E9" s="79">
        <v>0</v>
      </c>
      <c r="F9" s="17"/>
      <c r="G9" s="31"/>
    </row>
    <row r="10" spans="2:7" x14ac:dyDescent="0.2">
      <c r="B10" s="16" t="s">
        <v>71</v>
      </c>
      <c r="C10" s="16"/>
      <c r="D10" s="78">
        <v>0</v>
      </c>
      <c r="E10" s="79">
        <v>0</v>
      </c>
      <c r="F10" s="17"/>
      <c r="G10" s="31"/>
    </row>
    <row r="11" spans="2:7" x14ac:dyDescent="0.2">
      <c r="B11" s="16" t="s">
        <v>72</v>
      </c>
      <c r="C11" s="16"/>
      <c r="D11" s="78">
        <v>0</v>
      </c>
      <c r="E11" s="79">
        <v>0</v>
      </c>
      <c r="F11" s="17"/>
      <c r="G11" s="31"/>
    </row>
    <row r="12" spans="2:7" x14ac:dyDescent="0.2">
      <c r="B12" s="16" t="s">
        <v>73</v>
      </c>
      <c r="C12" s="16"/>
      <c r="D12" s="78">
        <v>0</v>
      </c>
      <c r="E12" s="79">
        <v>0</v>
      </c>
      <c r="F12" s="17"/>
      <c r="G12" s="31"/>
    </row>
    <row r="13" spans="2:7" x14ac:dyDescent="0.2">
      <c r="B13" s="16" t="s">
        <v>74</v>
      </c>
      <c r="C13" s="16"/>
      <c r="D13" s="78">
        <v>0</v>
      </c>
      <c r="E13" s="79">
        <v>0</v>
      </c>
      <c r="F13" s="81"/>
      <c r="G13" s="31"/>
    </row>
    <row r="14" spans="2:7" x14ac:dyDescent="0.2">
      <c r="B14" s="16" t="s">
        <v>75</v>
      </c>
      <c r="C14" s="16"/>
      <c r="D14" s="78">
        <v>73.282809999999998</v>
      </c>
      <c r="E14" s="79">
        <v>0</v>
      </c>
      <c r="F14" s="17"/>
      <c r="G14" s="31"/>
    </row>
    <row r="15" spans="2:7" x14ac:dyDescent="0.2">
      <c r="B15" s="23" t="s">
        <v>76</v>
      </c>
      <c r="C15" s="23"/>
      <c r="D15" s="80">
        <f>SUM(D16:D22)</f>
        <v>8123.7650999999996</v>
      </c>
      <c r="E15" s="80">
        <f>SUM(E16:E22)</f>
        <v>0</v>
      </c>
      <c r="F15" s="17"/>
      <c r="G15" s="31"/>
    </row>
    <row r="16" spans="2:7" x14ac:dyDescent="0.2">
      <c r="B16" s="16" t="s">
        <v>77</v>
      </c>
      <c r="C16" s="16"/>
      <c r="D16" s="78">
        <v>6473.2843400000002</v>
      </c>
      <c r="E16" s="79">
        <v>0</v>
      </c>
      <c r="F16" s="17"/>
      <c r="G16" s="31"/>
    </row>
    <row r="17" spans="2:7" x14ac:dyDescent="0.2">
      <c r="B17" s="16" t="s">
        <v>78</v>
      </c>
      <c r="C17" s="16"/>
      <c r="D17" s="78">
        <v>692.33424000000002</v>
      </c>
      <c r="E17" s="79">
        <v>0</v>
      </c>
      <c r="F17" s="17"/>
      <c r="G17" s="31"/>
    </row>
    <row r="18" spans="2:7" x14ac:dyDescent="0.2">
      <c r="B18" s="16" t="s">
        <v>79</v>
      </c>
      <c r="C18" s="16"/>
      <c r="D18" s="78">
        <v>361.99799999999999</v>
      </c>
      <c r="E18" s="79">
        <v>0</v>
      </c>
      <c r="F18" s="17"/>
      <c r="G18" s="31"/>
    </row>
    <row r="19" spans="2:7" x14ac:dyDescent="0.2">
      <c r="B19" s="16" t="s">
        <v>80</v>
      </c>
      <c r="C19" s="16"/>
      <c r="D19" s="78">
        <v>0</v>
      </c>
      <c r="E19" s="79">
        <v>0</v>
      </c>
      <c r="F19" s="17"/>
      <c r="G19" s="31"/>
    </row>
    <row r="20" spans="2:7" x14ac:dyDescent="0.2">
      <c r="B20" s="16" t="s">
        <v>81</v>
      </c>
      <c r="C20" s="16"/>
      <c r="D20" s="78">
        <v>0</v>
      </c>
      <c r="E20" s="79">
        <v>0</v>
      </c>
      <c r="F20" s="17"/>
      <c r="G20" s="31"/>
    </row>
    <row r="21" spans="2:7" x14ac:dyDescent="0.2">
      <c r="B21" s="16" t="s">
        <v>82</v>
      </c>
      <c r="C21" s="16"/>
      <c r="D21" s="78">
        <v>130.49799999999999</v>
      </c>
      <c r="E21" s="79">
        <v>0</v>
      </c>
      <c r="F21" s="81"/>
      <c r="G21" s="31"/>
    </row>
    <row r="22" spans="2:7" x14ac:dyDescent="0.2">
      <c r="B22" s="16" t="s">
        <v>83</v>
      </c>
      <c r="C22" s="16"/>
      <c r="D22" s="78">
        <v>465.65052000000003</v>
      </c>
      <c r="E22" s="79">
        <v>0</v>
      </c>
      <c r="F22" s="26"/>
      <c r="G22" s="31"/>
    </row>
    <row r="23" spans="2:7" x14ac:dyDescent="0.2">
      <c r="B23" s="82" t="s">
        <v>84</v>
      </c>
      <c r="C23" s="82"/>
      <c r="D23" s="83">
        <f>D8-D15</f>
        <v>-8050.4822899999999</v>
      </c>
      <c r="E23" s="83">
        <f>E8-E15</f>
        <v>0</v>
      </c>
      <c r="F23" s="26"/>
      <c r="G23" s="31"/>
    </row>
    <row r="24" spans="2:7" s="37" customFormat="1" x14ac:dyDescent="0.2">
      <c r="B24" s="13" t="s">
        <v>85</v>
      </c>
      <c r="C24" s="13"/>
      <c r="D24" s="78"/>
      <c r="E24" s="79"/>
      <c r="F24" s="81"/>
      <c r="G24" s="63"/>
    </row>
    <row r="25" spans="2:7" x14ac:dyDescent="0.2">
      <c r="B25" s="23" t="s">
        <v>69</v>
      </c>
      <c r="C25" s="23"/>
      <c r="D25" s="80">
        <f>SUM(D26:D37)</f>
        <v>0</v>
      </c>
      <c r="E25" s="80">
        <f>SUM(E26:E37)</f>
        <v>0</v>
      </c>
      <c r="F25" s="17"/>
      <c r="G25" s="31"/>
    </row>
    <row r="26" spans="2:7" x14ac:dyDescent="0.2">
      <c r="B26" s="16" t="s">
        <v>86</v>
      </c>
      <c r="C26" s="16"/>
      <c r="D26" s="78">
        <v>0</v>
      </c>
      <c r="E26" s="79">
        <v>0</v>
      </c>
      <c r="F26" s="17"/>
      <c r="G26" s="31"/>
    </row>
    <row r="27" spans="2:7" x14ac:dyDescent="0.2">
      <c r="B27" s="16" t="s">
        <v>87</v>
      </c>
      <c r="C27" s="16"/>
      <c r="D27" s="78">
        <v>0</v>
      </c>
      <c r="E27" s="79">
        <v>0</v>
      </c>
      <c r="F27" s="17"/>
      <c r="G27" s="31"/>
    </row>
    <row r="28" spans="2:7" x14ac:dyDescent="0.2">
      <c r="B28" s="16" t="s">
        <v>88</v>
      </c>
      <c r="C28" s="16"/>
      <c r="D28" s="78">
        <v>0</v>
      </c>
      <c r="E28" s="79">
        <v>0</v>
      </c>
      <c r="F28" s="17"/>
      <c r="G28" s="31"/>
    </row>
    <row r="29" spans="2:7" ht="25.5" x14ac:dyDescent="0.2">
      <c r="B29" s="16" t="s">
        <v>89</v>
      </c>
      <c r="C29" s="16"/>
      <c r="D29" s="78">
        <v>0</v>
      </c>
      <c r="E29" s="79">
        <v>0</v>
      </c>
      <c r="F29" s="17"/>
      <c r="G29" s="31"/>
    </row>
    <row r="30" spans="2:7" x14ac:dyDescent="0.2">
      <c r="B30" s="16" t="s">
        <v>90</v>
      </c>
      <c r="C30" s="16"/>
      <c r="D30" s="78">
        <v>0</v>
      </c>
      <c r="E30" s="79">
        <v>0</v>
      </c>
      <c r="F30" s="17"/>
      <c r="G30" s="31"/>
    </row>
    <row r="31" spans="2:7" x14ac:dyDescent="0.2">
      <c r="B31" s="16" t="s">
        <v>91</v>
      </c>
      <c r="C31" s="16"/>
      <c r="D31" s="78">
        <v>0</v>
      </c>
      <c r="E31" s="79">
        <v>0</v>
      </c>
      <c r="F31" s="17"/>
      <c r="G31" s="31"/>
    </row>
    <row r="32" spans="2:7" s="37" customFormat="1" x14ac:dyDescent="0.2">
      <c r="B32" s="16" t="s">
        <v>92</v>
      </c>
      <c r="C32" s="16"/>
      <c r="D32" s="78">
        <v>0</v>
      </c>
      <c r="E32" s="79">
        <v>0</v>
      </c>
      <c r="F32" s="81"/>
      <c r="G32" s="63"/>
    </row>
    <row r="33" spans="2:7" x14ac:dyDescent="0.2">
      <c r="B33" s="16" t="s">
        <v>93</v>
      </c>
      <c r="C33" s="16"/>
      <c r="D33" s="78">
        <v>0</v>
      </c>
      <c r="E33" s="79">
        <v>0</v>
      </c>
      <c r="F33" s="17"/>
      <c r="G33" s="31"/>
    </row>
    <row r="34" spans="2:7" s="37" customFormat="1" x14ac:dyDescent="0.2">
      <c r="B34" s="16" t="s">
        <v>94</v>
      </c>
      <c r="C34" s="16"/>
      <c r="D34" s="78">
        <v>0</v>
      </c>
      <c r="E34" s="79">
        <v>0</v>
      </c>
      <c r="F34" s="84"/>
      <c r="G34" s="63"/>
    </row>
    <row r="35" spans="2:7" s="37" customFormat="1" x14ac:dyDescent="0.2">
      <c r="B35" s="16" t="s">
        <v>95</v>
      </c>
      <c r="C35" s="16"/>
      <c r="D35" s="78">
        <v>0</v>
      </c>
      <c r="E35" s="79">
        <v>0</v>
      </c>
      <c r="F35" s="26"/>
      <c r="G35" s="63"/>
    </row>
    <row r="36" spans="2:7" s="37" customFormat="1" x14ac:dyDescent="0.2">
      <c r="B36" s="16" t="s">
        <v>74</v>
      </c>
      <c r="C36" s="16"/>
      <c r="D36" s="78">
        <v>0</v>
      </c>
      <c r="E36" s="79">
        <v>0</v>
      </c>
      <c r="F36" s="26"/>
      <c r="G36" s="63"/>
    </row>
    <row r="37" spans="2:7" x14ac:dyDescent="0.2">
      <c r="B37" s="16" t="s">
        <v>75</v>
      </c>
      <c r="C37" s="16"/>
      <c r="D37" s="78">
        <v>0</v>
      </c>
      <c r="E37" s="79">
        <v>0</v>
      </c>
      <c r="F37" s="26"/>
      <c r="G37" s="31"/>
    </row>
    <row r="38" spans="2:7" x14ac:dyDescent="0.2">
      <c r="B38" s="23" t="s">
        <v>76</v>
      </c>
      <c r="C38" s="23"/>
      <c r="D38" s="80">
        <f>SUM(D39:D51)</f>
        <v>0</v>
      </c>
      <c r="E38" s="80">
        <f>SUM(E39:E51)</f>
        <v>0</v>
      </c>
      <c r="F38" s="26"/>
      <c r="G38" s="31"/>
    </row>
    <row r="39" spans="2:7" s="37" customFormat="1" x14ac:dyDescent="0.2">
      <c r="B39" s="16" t="s">
        <v>96</v>
      </c>
      <c r="C39" s="16"/>
      <c r="D39" s="78">
        <v>0</v>
      </c>
      <c r="E39" s="79">
        <v>0</v>
      </c>
      <c r="F39" s="81"/>
      <c r="G39" s="63"/>
    </row>
    <row r="40" spans="2:7" s="37" customFormat="1" x14ac:dyDescent="0.2">
      <c r="B40" s="16" t="s">
        <v>97</v>
      </c>
      <c r="C40" s="16"/>
      <c r="D40" s="78">
        <v>0</v>
      </c>
      <c r="E40" s="79">
        <v>0</v>
      </c>
      <c r="F40" s="35"/>
      <c r="G40" s="63"/>
    </row>
    <row r="41" spans="2:7" x14ac:dyDescent="0.2">
      <c r="B41" s="16" t="s">
        <v>98</v>
      </c>
      <c r="C41" s="16"/>
      <c r="D41" s="78">
        <v>0</v>
      </c>
      <c r="E41" s="79">
        <v>0</v>
      </c>
      <c r="F41" s="17"/>
      <c r="G41" s="31"/>
    </row>
    <row r="42" spans="2:7" ht="25.5" x14ac:dyDescent="0.2">
      <c r="B42" s="16" t="s">
        <v>99</v>
      </c>
      <c r="C42" s="16"/>
      <c r="D42" s="78">
        <v>0</v>
      </c>
      <c r="E42" s="79">
        <v>0</v>
      </c>
      <c r="F42" s="26"/>
      <c r="G42" s="31"/>
    </row>
    <row r="43" spans="2:7" x14ac:dyDescent="0.2">
      <c r="B43" s="16" t="s">
        <v>100</v>
      </c>
      <c r="C43" s="16"/>
      <c r="D43" s="78">
        <v>0</v>
      </c>
      <c r="E43" s="79">
        <v>0</v>
      </c>
      <c r="F43" s="26"/>
      <c r="G43" s="31"/>
    </row>
    <row r="44" spans="2:7" s="37" customFormat="1" x14ac:dyDescent="0.2">
      <c r="B44" s="16" t="s">
        <v>101</v>
      </c>
      <c r="C44" s="16"/>
      <c r="D44" s="78">
        <v>0</v>
      </c>
      <c r="E44" s="79">
        <v>0</v>
      </c>
      <c r="F44" s="35"/>
      <c r="G44" s="63"/>
    </row>
    <row r="45" spans="2:7" x14ac:dyDescent="0.2">
      <c r="B45" s="16" t="s">
        <v>102</v>
      </c>
      <c r="C45" s="16"/>
      <c r="D45" s="78">
        <v>0</v>
      </c>
      <c r="E45" s="79">
        <v>0</v>
      </c>
      <c r="F45" s="17"/>
    </row>
    <row r="46" spans="2:7" x14ac:dyDescent="0.2">
      <c r="B46" s="16" t="s">
        <v>80</v>
      </c>
      <c r="C46" s="16"/>
      <c r="D46" s="78">
        <v>0</v>
      </c>
      <c r="E46" s="79">
        <v>0</v>
      </c>
      <c r="F46" s="17"/>
    </row>
    <row r="47" spans="2:7" x14ac:dyDescent="0.2">
      <c r="B47" s="16" t="s">
        <v>103</v>
      </c>
      <c r="C47" s="16"/>
      <c r="D47" s="78">
        <v>0</v>
      </c>
      <c r="E47" s="79">
        <v>0</v>
      </c>
      <c r="F47" s="17"/>
    </row>
    <row r="48" spans="2:7" x14ac:dyDescent="0.2">
      <c r="B48" s="16" t="s">
        <v>104</v>
      </c>
      <c r="C48" s="16"/>
      <c r="D48" s="78">
        <v>0</v>
      </c>
      <c r="E48" s="79">
        <v>0</v>
      </c>
      <c r="F48" s="2"/>
    </row>
    <row r="49" spans="2:7" x14ac:dyDescent="0.2">
      <c r="B49" s="16" t="s">
        <v>94</v>
      </c>
      <c r="C49" s="16"/>
      <c r="D49" s="78">
        <v>0</v>
      </c>
      <c r="E49" s="79">
        <v>0</v>
      </c>
      <c r="F49" s="2"/>
    </row>
    <row r="50" spans="2:7" x14ac:dyDescent="0.2">
      <c r="B50" s="16" t="s">
        <v>105</v>
      </c>
      <c r="C50" s="16"/>
      <c r="D50" s="78">
        <v>0</v>
      </c>
      <c r="E50" s="79">
        <v>0</v>
      </c>
      <c r="F50" s="2"/>
    </row>
    <row r="51" spans="2:7" x14ac:dyDescent="0.2">
      <c r="B51" s="16" t="s">
        <v>83</v>
      </c>
      <c r="C51" s="16"/>
      <c r="D51" s="78">
        <v>0</v>
      </c>
      <c r="E51" s="79">
        <v>0</v>
      </c>
      <c r="F51" s="2"/>
    </row>
    <row r="52" spans="2:7" ht="25.5" x14ac:dyDescent="0.2">
      <c r="B52" s="82" t="s">
        <v>106</v>
      </c>
      <c r="C52" s="82"/>
      <c r="D52" s="83">
        <f>D25-D38</f>
        <v>0</v>
      </c>
      <c r="E52" s="83">
        <f>E25-E38</f>
        <v>0</v>
      </c>
      <c r="F52" s="26"/>
      <c r="G52" s="31"/>
    </row>
    <row r="53" spans="2:7" x14ac:dyDescent="0.2">
      <c r="B53" s="13" t="s">
        <v>107</v>
      </c>
      <c r="C53" s="13"/>
      <c r="D53" s="78"/>
      <c r="E53" s="79"/>
    </row>
    <row r="54" spans="2:7" x14ac:dyDescent="0.2">
      <c r="B54" s="23" t="s">
        <v>69</v>
      </c>
      <c r="C54" s="23"/>
      <c r="D54" s="80">
        <f>SUM(D55:D58)</f>
        <v>0</v>
      </c>
      <c r="E54" s="80">
        <f>SUM(E55:E58)</f>
        <v>0</v>
      </c>
    </row>
    <row r="55" spans="2:7" x14ac:dyDescent="0.2">
      <c r="B55" s="16" t="s">
        <v>108</v>
      </c>
      <c r="C55" s="16"/>
      <c r="D55" s="78">
        <v>0</v>
      </c>
      <c r="E55" s="79">
        <v>0</v>
      </c>
    </row>
    <row r="56" spans="2:7" x14ac:dyDescent="0.2">
      <c r="B56" s="16" t="s">
        <v>109</v>
      </c>
      <c r="C56" s="16"/>
      <c r="D56" s="78">
        <v>0</v>
      </c>
      <c r="E56" s="79">
        <v>0</v>
      </c>
    </row>
    <row r="57" spans="2:7" x14ac:dyDescent="0.2">
      <c r="B57" s="16" t="s">
        <v>110</v>
      </c>
      <c r="C57" s="16"/>
      <c r="D57" s="78">
        <v>0</v>
      </c>
      <c r="E57" s="79">
        <v>0</v>
      </c>
    </row>
    <row r="58" spans="2:7" x14ac:dyDescent="0.2">
      <c r="B58" s="16" t="s">
        <v>75</v>
      </c>
      <c r="C58" s="16"/>
      <c r="D58" s="78">
        <v>0</v>
      </c>
      <c r="E58" s="79">
        <v>0</v>
      </c>
    </row>
    <row r="59" spans="2:7" x14ac:dyDescent="0.2">
      <c r="B59" s="23" t="s">
        <v>76</v>
      </c>
      <c r="C59" s="23"/>
      <c r="D59" s="80">
        <f>SUM(D60:D64)</f>
        <v>0</v>
      </c>
      <c r="E59" s="80">
        <f>SUM(E60:E64)</f>
        <v>0</v>
      </c>
    </row>
    <row r="60" spans="2:7" x14ac:dyDescent="0.2">
      <c r="B60" s="16" t="s">
        <v>111</v>
      </c>
      <c r="C60" s="16"/>
      <c r="D60" s="78">
        <v>0</v>
      </c>
      <c r="E60" s="79">
        <v>0</v>
      </c>
    </row>
    <row r="61" spans="2:7" x14ac:dyDescent="0.2">
      <c r="B61" s="16" t="s">
        <v>112</v>
      </c>
      <c r="C61" s="16"/>
      <c r="D61" s="78">
        <v>0</v>
      </c>
      <c r="E61" s="79">
        <v>0</v>
      </c>
    </row>
    <row r="62" spans="2:7" x14ac:dyDescent="0.2">
      <c r="B62" s="16" t="s">
        <v>113</v>
      </c>
      <c r="C62" s="16"/>
      <c r="D62" s="78">
        <v>0</v>
      </c>
      <c r="E62" s="79">
        <v>0</v>
      </c>
    </row>
    <row r="63" spans="2:7" x14ac:dyDescent="0.2">
      <c r="B63" s="16" t="s">
        <v>114</v>
      </c>
      <c r="C63" s="16"/>
      <c r="D63" s="78">
        <v>0</v>
      </c>
      <c r="E63" s="79">
        <v>0</v>
      </c>
    </row>
    <row r="64" spans="2:7" x14ac:dyDescent="0.2">
      <c r="B64" s="16" t="s">
        <v>115</v>
      </c>
      <c r="C64" s="16"/>
      <c r="D64" s="78">
        <v>0</v>
      </c>
      <c r="E64" s="79">
        <v>0</v>
      </c>
    </row>
    <row r="65" spans="1:7" x14ac:dyDescent="0.2">
      <c r="B65" s="82" t="s">
        <v>116</v>
      </c>
      <c r="C65" s="82"/>
      <c r="D65" s="83">
        <f>D54-D59</f>
        <v>0</v>
      </c>
      <c r="E65" s="83">
        <f>E54-E59</f>
        <v>0</v>
      </c>
      <c r="F65" s="26"/>
      <c r="G65" s="31"/>
    </row>
    <row r="66" spans="1:7" x14ac:dyDescent="0.2">
      <c r="B66" s="82" t="s">
        <v>117</v>
      </c>
      <c r="C66" s="82"/>
      <c r="D66" s="83">
        <v>-1489.1777400000001</v>
      </c>
      <c r="E66" s="83">
        <v>0</v>
      </c>
      <c r="F66" s="26"/>
      <c r="G66" s="31"/>
    </row>
    <row r="67" spans="1:7" ht="25.5" x14ac:dyDescent="0.2">
      <c r="B67" s="82" t="s">
        <v>118</v>
      </c>
      <c r="C67" s="82"/>
      <c r="D67" s="83">
        <v>0</v>
      </c>
      <c r="E67" s="83">
        <v>0</v>
      </c>
      <c r="F67" s="26"/>
      <c r="G67" s="31"/>
    </row>
    <row r="68" spans="1:7" x14ac:dyDescent="0.2">
      <c r="B68" s="82" t="s">
        <v>119</v>
      </c>
      <c r="C68" s="82"/>
      <c r="D68" s="83">
        <f>D23+D52+D65+D66+D67</f>
        <v>-9539.6600299999991</v>
      </c>
      <c r="E68" s="83">
        <v>0</v>
      </c>
      <c r="F68" s="26"/>
      <c r="G68" s="31"/>
    </row>
    <row r="69" spans="1:7" ht="25.5" x14ac:dyDescent="0.2">
      <c r="B69" s="82" t="s">
        <v>120</v>
      </c>
      <c r="C69" s="82"/>
      <c r="D69" s="83">
        <v>125274.16003</v>
      </c>
      <c r="E69" s="83">
        <v>0</v>
      </c>
      <c r="F69" s="26"/>
      <c r="G69" s="31"/>
    </row>
    <row r="70" spans="1:7" ht="25.5" x14ac:dyDescent="0.2">
      <c r="B70" s="82" t="s">
        <v>121</v>
      </c>
      <c r="C70" s="82"/>
      <c r="D70" s="83">
        <f>D69+D68</f>
        <v>115734.5</v>
      </c>
      <c r="E70" s="83">
        <v>0</v>
      </c>
      <c r="F70" s="26"/>
      <c r="G70" s="31"/>
    </row>
    <row r="74" spans="1:7" x14ac:dyDescent="0.2">
      <c r="A74" s="38" t="s">
        <v>44</v>
      </c>
      <c r="B74" s="2"/>
      <c r="C74" s="2" t="s">
        <v>45</v>
      </c>
      <c r="D74" s="2"/>
      <c r="E74" s="2"/>
    </row>
    <row r="75" spans="1:7" x14ac:dyDescent="0.2">
      <c r="A75" s="38"/>
      <c r="B75" s="2"/>
      <c r="C75" s="2"/>
      <c r="D75" s="2"/>
      <c r="E75" s="2"/>
    </row>
    <row r="76" spans="1:7" x14ac:dyDescent="0.2">
      <c r="A76" s="38"/>
      <c r="B76" s="2"/>
      <c r="C76" s="2"/>
      <c r="D76" s="2"/>
      <c r="E76" s="2"/>
    </row>
    <row r="77" spans="1:7" x14ac:dyDescent="0.2">
      <c r="A77" s="38" t="s">
        <v>46</v>
      </c>
      <c r="B77" s="2"/>
      <c r="C77" s="2" t="s">
        <v>47</v>
      </c>
      <c r="D77" s="2"/>
      <c r="E77" s="2"/>
    </row>
  </sheetData>
  <pageMargins left="0.78740157480314965" right="0" top="0.78740157480314965" bottom="0.39370078740157483" header="0.31496062992125984" footer="0.31496062992125984"/>
  <pageSetup paperSize="9" orientation="portrait" horizontalDpi="200" verticalDpi="200" r:id="rId1"/>
  <headerFooter>
    <oddFooter>&amp;A&amp;RСтраница &amp;P</oddFooter>
  </headerFooter>
  <rowBreaks count="1" manualBreakCount="1">
    <brk id="5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view="pageBreakPreview" zoomScale="85" zoomScaleNormal="100" zoomScaleSheetLayoutView="85" workbookViewId="0"/>
  </sheetViews>
  <sheetFormatPr defaultColWidth="8.85546875" defaultRowHeight="12.75" x14ac:dyDescent="0.2"/>
  <cols>
    <col min="1" max="1" width="0.85546875" style="3" customWidth="1"/>
    <col min="2" max="2" width="35.5703125" style="3" customWidth="1"/>
    <col min="3" max="3" width="5.7109375" style="3" customWidth="1"/>
    <col min="4" max="4" width="10.7109375" style="3" customWidth="1"/>
    <col min="5" max="5" width="13.5703125" style="3" customWidth="1"/>
    <col min="6" max="6" width="0.5703125" style="3" customWidth="1"/>
    <col min="7" max="7" width="12.5703125" style="3" customWidth="1"/>
    <col min="8" max="8" width="10.7109375" style="3" customWidth="1"/>
    <col min="9" max="9" width="12" style="3" customWidth="1"/>
    <col min="10" max="16384" width="8.85546875" style="3"/>
  </cols>
  <sheetData>
    <row r="1" spans="1:8" ht="15" customHeight="1" x14ac:dyDescent="0.2">
      <c r="B1" s="1" t="str">
        <f>[1]LIST!B1</f>
        <v>АО "Акжал Голд Ресорсиз"</v>
      </c>
      <c r="C1" s="85"/>
      <c r="D1" s="85"/>
      <c r="E1" s="85"/>
      <c r="F1" s="85"/>
      <c r="G1" s="85"/>
      <c r="H1" s="85"/>
    </row>
    <row r="2" spans="1:8" ht="15" customHeight="1" x14ac:dyDescent="0.2">
      <c r="B2" s="1" t="s">
        <v>122</v>
      </c>
      <c r="C2" s="85"/>
      <c r="D2" s="85"/>
      <c r="E2" s="85"/>
      <c r="F2" s="85"/>
      <c r="G2" s="85"/>
      <c r="H2" s="85"/>
    </row>
    <row r="3" spans="1:8" ht="15" customHeight="1" x14ac:dyDescent="0.2">
      <c r="B3" s="4" t="str">
        <f>IS!A3</f>
        <v>За три месяца, закончившихся 31 марта 2021 года</v>
      </c>
      <c r="C3" s="72"/>
      <c r="D3" s="72"/>
      <c r="E3" s="72"/>
      <c r="F3" s="72"/>
      <c r="G3" s="5"/>
      <c r="H3" s="5"/>
    </row>
    <row r="4" spans="1:8" ht="4.5" customHeight="1" thickBot="1" x14ac:dyDescent="0.25">
      <c r="B4" s="73"/>
      <c r="C4" s="48"/>
      <c r="D4" s="48"/>
      <c r="E4" s="48"/>
      <c r="F4" s="48"/>
      <c r="G4" s="48"/>
      <c r="H4" s="48"/>
    </row>
    <row r="5" spans="1:8" ht="15" customHeight="1" x14ac:dyDescent="0.2">
      <c r="B5" s="86"/>
      <c r="C5" s="86"/>
      <c r="D5" s="86"/>
      <c r="E5" s="86"/>
      <c r="F5" s="86"/>
      <c r="G5" s="86"/>
      <c r="H5" s="86"/>
    </row>
    <row r="6" spans="1:8" ht="24.75" customHeight="1" x14ac:dyDescent="0.2">
      <c r="B6" s="10" t="s">
        <v>1</v>
      </c>
      <c r="C6" s="51" t="s">
        <v>2</v>
      </c>
      <c r="D6" s="51" t="s">
        <v>23</v>
      </c>
      <c r="E6" s="51" t="s">
        <v>25</v>
      </c>
      <c r="F6" s="51" t="s">
        <v>26</v>
      </c>
      <c r="G6" s="51" t="s">
        <v>123</v>
      </c>
      <c r="H6" s="51" t="s">
        <v>124</v>
      </c>
    </row>
    <row r="7" spans="1:8" ht="4.9000000000000004" customHeight="1" x14ac:dyDescent="0.2">
      <c r="B7" s="87"/>
      <c r="C7" s="88"/>
      <c r="D7" s="89"/>
      <c r="E7" s="89"/>
      <c r="F7" s="89"/>
      <c r="G7" s="89"/>
      <c r="H7" s="89"/>
    </row>
    <row r="8" spans="1:8" s="63" customFormat="1" ht="21" customHeight="1" x14ac:dyDescent="0.2">
      <c r="A8" s="37"/>
      <c r="B8" s="32" t="s">
        <v>125</v>
      </c>
      <c r="C8" s="32"/>
      <c r="D8" s="90">
        <v>139000.04800000001</v>
      </c>
      <c r="E8" s="90"/>
      <c r="F8" s="90"/>
      <c r="G8" s="90">
        <v>-12644.88997</v>
      </c>
      <c r="H8" s="90">
        <f>D8+E8+G8</f>
        <v>126355.15803000001</v>
      </c>
    </row>
    <row r="9" spans="1:8" s="63" customFormat="1" ht="4.9000000000000004" customHeight="1" x14ac:dyDescent="0.2">
      <c r="A9" s="37"/>
      <c r="B9" s="33"/>
      <c r="C9" s="33"/>
      <c r="D9" s="91"/>
      <c r="E9" s="91"/>
      <c r="F9" s="91"/>
      <c r="G9" s="91"/>
      <c r="H9" s="91"/>
    </row>
    <row r="10" spans="1:8" s="37" customFormat="1" ht="4.9000000000000004" customHeight="1" x14ac:dyDescent="0.2">
      <c r="B10" s="33"/>
      <c r="C10" s="33"/>
      <c r="D10" s="91"/>
      <c r="E10" s="91"/>
      <c r="F10" s="91"/>
      <c r="G10" s="91"/>
      <c r="H10" s="91"/>
    </row>
    <row r="11" spans="1:8" s="37" customFormat="1" ht="15" customHeight="1" x14ac:dyDescent="0.2">
      <c r="B11" s="30" t="s">
        <v>126</v>
      </c>
      <c r="C11" s="30"/>
      <c r="D11" s="92"/>
      <c r="E11" s="92">
        <v>0</v>
      </c>
      <c r="F11" s="92"/>
      <c r="G11" s="92">
        <v>-5924.0104499999998</v>
      </c>
      <c r="H11" s="92">
        <f>SUM(D11:G11)</f>
        <v>-5924.0104499999998</v>
      </c>
    </row>
    <row r="12" spans="1:8" s="37" customFormat="1" ht="15" hidden="1" customHeight="1" x14ac:dyDescent="0.2">
      <c r="B12" s="30" t="s">
        <v>127</v>
      </c>
      <c r="C12" s="30"/>
      <c r="D12" s="92">
        <v>0</v>
      </c>
      <c r="E12" s="92"/>
      <c r="F12" s="92"/>
      <c r="G12" s="92"/>
      <c r="H12" s="92">
        <f>SUM(D12:G12)</f>
        <v>0</v>
      </c>
    </row>
    <row r="13" spans="1:8" s="37" customFormat="1" ht="26.25" hidden="1" customHeight="1" x14ac:dyDescent="0.2">
      <c r="B13" s="30" t="s">
        <v>128</v>
      </c>
      <c r="C13" s="30"/>
      <c r="D13" s="93">
        <v>0</v>
      </c>
      <c r="E13" s="93"/>
      <c r="F13" s="92"/>
      <c r="G13" s="93"/>
      <c r="H13" s="93"/>
    </row>
    <row r="14" spans="1:8" s="37" customFormat="1" ht="15" hidden="1" customHeight="1" x14ac:dyDescent="0.2">
      <c r="B14" s="10" t="s">
        <v>129</v>
      </c>
      <c r="C14" s="18"/>
      <c r="D14" s="94">
        <v>0</v>
      </c>
      <c r="E14" s="94"/>
      <c r="F14" s="94"/>
      <c r="G14" s="94"/>
      <c r="H14" s="94"/>
    </row>
    <row r="15" spans="1:8" s="37" customFormat="1" ht="15" customHeight="1" x14ac:dyDescent="0.2">
      <c r="B15" s="24" t="s">
        <v>130</v>
      </c>
      <c r="C15" s="24"/>
      <c r="D15" s="91">
        <f>SUM(D11:D14)</f>
        <v>0</v>
      </c>
      <c r="E15" s="91">
        <f>SUM(E11:E14)</f>
        <v>0</v>
      </c>
      <c r="F15" s="91"/>
      <c r="G15" s="91">
        <f>SUM(G11:G14)</f>
        <v>-5924.0104499999998</v>
      </c>
      <c r="H15" s="91">
        <f>SUM(H11:H14)</f>
        <v>-5924.0104499999998</v>
      </c>
    </row>
    <row r="16" spans="1:8" s="37" customFormat="1" ht="4.9000000000000004" customHeight="1" x14ac:dyDescent="0.2">
      <c r="B16" s="30"/>
      <c r="C16" s="30"/>
      <c r="D16" s="92"/>
      <c r="E16" s="92"/>
      <c r="F16" s="92"/>
      <c r="G16" s="92"/>
      <c r="H16" s="92"/>
    </row>
    <row r="17" spans="2:10" s="37" customFormat="1" ht="15" customHeight="1" x14ac:dyDescent="0.25">
      <c r="B17" s="32" t="s">
        <v>131</v>
      </c>
      <c r="C17" s="32"/>
      <c r="D17" s="90">
        <f>D8+D15</f>
        <v>139000.04800000001</v>
      </c>
      <c r="E17" s="90">
        <f>E8+E15</f>
        <v>0</v>
      </c>
      <c r="F17" s="90"/>
      <c r="G17" s="90">
        <f>G8+G15</f>
        <v>-18568.900419999998</v>
      </c>
      <c r="H17" s="90">
        <f>SUM(D17:G17)</f>
        <v>120431.14758000002</v>
      </c>
      <c r="I17" s="95"/>
      <c r="J17" s="96"/>
    </row>
    <row r="18" spans="2:10" s="37" customFormat="1" ht="15" customHeight="1" x14ac:dyDescent="0.2">
      <c r="B18" s="33"/>
      <c r="C18" s="33"/>
      <c r="D18" s="91"/>
      <c r="E18" s="91"/>
      <c r="F18" s="91"/>
      <c r="G18" s="91"/>
      <c r="H18" s="91"/>
    </row>
    <row r="19" spans="2:10" s="37" customFormat="1" ht="15" customHeight="1" x14ac:dyDescent="0.2">
      <c r="B19" s="33"/>
      <c r="C19" s="33"/>
      <c r="D19" s="91"/>
      <c r="E19" s="91"/>
      <c r="F19" s="91"/>
      <c r="G19" s="91"/>
      <c r="H19" s="91"/>
      <c r="I19" s="63"/>
    </row>
    <row r="20" spans="2:10" s="37" customFormat="1" ht="15" customHeight="1" x14ac:dyDescent="0.2">
      <c r="B20" s="33"/>
      <c r="C20" s="33"/>
      <c r="D20" s="91"/>
      <c r="E20" s="91"/>
      <c r="F20" s="91"/>
      <c r="G20" s="91"/>
      <c r="H20" s="91"/>
    </row>
    <row r="21" spans="2:10" s="37" customFormat="1" ht="15" customHeight="1" x14ac:dyDescent="0.2">
      <c r="B21" s="38" t="s">
        <v>44</v>
      </c>
      <c r="C21" s="38"/>
      <c r="D21" s="97"/>
      <c r="E21" s="2"/>
      <c r="F21" s="2"/>
      <c r="G21" s="2" t="s">
        <v>45</v>
      </c>
    </row>
    <row r="22" spans="2:10" s="37" customFormat="1" ht="15" customHeight="1" x14ac:dyDescent="0.2">
      <c r="B22" s="38"/>
      <c r="C22" s="38"/>
      <c r="D22" s="2"/>
      <c r="E22" s="2"/>
      <c r="F22" s="2"/>
      <c r="G22" s="2"/>
      <c r="H22" s="2"/>
    </row>
    <row r="23" spans="2:10" s="37" customFormat="1" ht="15" customHeight="1" x14ac:dyDescent="0.2">
      <c r="B23" s="38"/>
      <c r="C23" s="38"/>
      <c r="D23" s="2"/>
      <c r="E23" s="2"/>
      <c r="F23" s="2"/>
      <c r="G23" s="2"/>
      <c r="H23" s="2"/>
    </row>
    <row r="24" spans="2:10" s="37" customFormat="1" ht="15" customHeight="1" x14ac:dyDescent="0.2">
      <c r="B24" s="38" t="s">
        <v>46</v>
      </c>
      <c r="C24" s="38"/>
      <c r="D24" s="2"/>
      <c r="E24" s="2"/>
      <c r="F24" s="2"/>
      <c r="G24" s="2" t="s">
        <v>47</v>
      </c>
    </row>
    <row r="25" spans="2:10" s="37" customFormat="1" ht="15" customHeight="1" x14ac:dyDescent="0.2">
      <c r="B25" s="33"/>
      <c r="C25" s="33"/>
    </row>
  </sheetData>
  <pageMargins left="0.78740157480314965" right="0.39370078740157483" top="0.39370078740157483" bottom="0.39370078740157483" header="0.31496062992125984" footer="0.31496062992125984"/>
  <pageSetup paperSize="9" scale="8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BS</vt:lpstr>
      <vt:lpstr>IS</vt:lpstr>
      <vt:lpstr>CF</vt:lpstr>
      <vt:lpstr>CE</vt:lpstr>
      <vt:lpstr>BS!Область_печати</vt:lpstr>
      <vt:lpstr>CE!Область_печати</vt:lpstr>
      <vt:lpstr>CF!Область_печати</vt:lpstr>
      <vt:lpstr>IS!Область_печати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Gaukhar Mukanova</dc:creator>
  <cp:lastModifiedBy>Gaukhar Mukanova</cp:lastModifiedBy>
  <dcterms:created xsi:type="dcterms:W3CDTF">2021-05-21T04:04:42Z</dcterms:created>
  <dcterms:modified xsi:type="dcterms:W3CDTF">2021-05-21T04:05:31Z</dcterms:modified>
</cp:coreProperties>
</file>