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Акжал Ресорсиз\Отчетность в KASE\KASE 2020 год\"/>
    </mc:Choice>
  </mc:AlternateContent>
  <bookViews>
    <workbookView xWindow="0" yWindow="0" windowWidth="28800" windowHeight="12135"/>
  </bookViews>
  <sheets>
    <sheet name="BS" sheetId="1" r:id="rId1"/>
    <sheet name="IS" sheetId="2" r:id="rId2"/>
    <sheet name="CF" sheetId="3" r:id="rId3"/>
    <sheet name="CE" sheetId="4" r:id="rId4"/>
  </sheets>
  <definedNames>
    <definedName name="_xlnm.Print_Area" localSheetId="0">BS!$A$1:$E$61</definedName>
    <definedName name="_xlnm.Print_Area" localSheetId="3">CE!$A$1:$H$25</definedName>
    <definedName name="_xlnm.Print_Area" localSheetId="2">CF!$A$1:$E$77</definedName>
    <definedName name="_xlnm.Print_Area" localSheetId="1">IS!$A$1:$E$32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4" l="1"/>
  <c r="H13" i="4"/>
  <c r="E15" i="4"/>
  <c r="F15" i="4"/>
  <c r="G15" i="4"/>
  <c r="H15" i="4"/>
  <c r="H17" i="4" s="1"/>
  <c r="D13" i="4"/>
  <c r="G11" i="4" l="1"/>
  <c r="E23" i="2" l="1"/>
  <c r="D69" i="3" l="1"/>
  <c r="B1" i="4"/>
  <c r="B1" i="3"/>
  <c r="A1" i="2"/>
  <c r="D48" i="1" l="1"/>
  <c r="D39" i="1"/>
  <c r="D49" i="1" s="1"/>
  <c r="D32" i="1"/>
  <c r="D24" i="1"/>
  <c r="D16" i="1"/>
  <c r="D15" i="1"/>
  <c r="D14" i="1"/>
  <c r="D13" i="1"/>
  <c r="D50" i="1" l="1"/>
  <c r="D25" i="1"/>
  <c r="D64" i="1" s="1"/>
  <c r="G17" i="4"/>
  <c r="E17" i="4"/>
  <c r="D15" i="4"/>
  <c r="D17" i="4" s="1"/>
  <c r="H11" i="4"/>
  <c r="H8" i="4"/>
  <c r="E59" i="3"/>
  <c r="D59" i="3"/>
  <c r="E54" i="3"/>
  <c r="E65" i="3" s="1"/>
  <c r="D54" i="3"/>
  <c r="E38" i="3"/>
  <c r="D38" i="3"/>
  <c r="E25" i="3"/>
  <c r="E52" i="3" s="1"/>
  <c r="D25" i="3"/>
  <c r="E15" i="3"/>
  <c r="D15" i="3"/>
  <c r="E8" i="3"/>
  <c r="E23" i="3" s="1"/>
  <c r="D8" i="3"/>
  <c r="E11" i="2"/>
  <c r="E17" i="2" s="1"/>
  <c r="E19" i="2" s="1"/>
  <c r="E21" i="2" s="1"/>
  <c r="D11" i="2"/>
  <c r="D17" i="2" s="1"/>
  <c r="D19" i="2" s="1"/>
  <c r="D21" i="2" s="1"/>
  <c r="E48" i="1"/>
  <c r="E39" i="1"/>
  <c r="E49" i="1" s="1"/>
  <c r="E32" i="1"/>
  <c r="E24" i="1"/>
  <c r="E16" i="1"/>
  <c r="E15" i="1"/>
  <c r="E14" i="1"/>
  <c r="E13" i="1"/>
  <c r="D54" i="1" l="1"/>
  <c r="E25" i="1"/>
  <c r="D23" i="2"/>
  <c r="D52" i="3"/>
  <c r="D65" i="3"/>
  <c r="D23" i="3"/>
  <c r="E50" i="1"/>
  <c r="B3" i="4"/>
  <c r="E64" i="1" l="1"/>
  <c r="D68" i="3"/>
  <c r="D70" i="3" s="1"/>
</calcChain>
</file>

<file path=xl/sharedStrings.xml><?xml version="1.0" encoding="utf-8"?>
<sst xmlns="http://schemas.openxmlformats.org/spreadsheetml/2006/main" count="169" uniqueCount="132">
  <si>
    <t>В тысячах тенге</t>
  </si>
  <si>
    <t>Прим.</t>
  </si>
  <si>
    <t>31 декабря 2020 года</t>
  </si>
  <si>
    <t xml:space="preserve">Активы </t>
  </si>
  <si>
    <t>Долгосрочные активы</t>
  </si>
  <si>
    <t>Разведочные и оценочные активы</t>
  </si>
  <si>
    <t>Прочие основные средства</t>
  </si>
  <si>
    <t>Нематериальные активы</t>
  </si>
  <si>
    <t>НДС к возмещению</t>
  </si>
  <si>
    <t>Отложенные налоговые активы</t>
  </si>
  <si>
    <t>Инвестиции в дочерние компании</t>
  </si>
  <si>
    <t>Денежные средства, ограниченные в использовании</t>
  </si>
  <si>
    <t>Текущие активы</t>
  </si>
  <si>
    <t>Товарно-материальные запасы</t>
  </si>
  <si>
    <t>Авансы выданные и прочие текущие активы</t>
  </si>
  <si>
    <t>Займы, выданные связанным сторонам</t>
  </si>
  <si>
    <t>Прочая дебиторская задолженность</t>
  </si>
  <si>
    <t>Переплата по подоходному налогу</t>
  </si>
  <si>
    <t>Денежные средства и их эквиваленты</t>
  </si>
  <si>
    <t>ВСЕГО АКТИВОВ</t>
  </si>
  <si>
    <t>Капитал</t>
  </si>
  <si>
    <t>Выпущенные акции</t>
  </si>
  <si>
    <t>Дополнительно оплаченный капитал</t>
  </si>
  <si>
    <t>Призание дисконта</t>
  </si>
  <si>
    <t xml:space="preserve">Нераспределенная прибыль (непокрытый убыток)     </t>
  </si>
  <si>
    <t>Итого капитал</t>
  </si>
  <si>
    <t>Долгосрочные обязательства</t>
  </si>
  <si>
    <t>Займы долгосрочные</t>
  </si>
  <si>
    <t>Отложенное налоговое обязательство</t>
  </si>
  <si>
    <t>Обязательство по ликвидации скважин и восстановлению участка</t>
  </si>
  <si>
    <t>Прочие долгосрочные финансовые обязательства</t>
  </si>
  <si>
    <t>Текущие обязательства</t>
  </si>
  <si>
    <t>Процентный заем</t>
  </si>
  <si>
    <t>Корпоративный подоходный налог к оплате</t>
  </si>
  <si>
    <t>Кредиторская торговая и прочая задолженность</t>
  </si>
  <si>
    <t xml:space="preserve">Вознаграждения работникам     </t>
  </si>
  <si>
    <t xml:space="preserve">Прочие краткосрочные обязательства     </t>
  </si>
  <si>
    <t>Итого обязательств</t>
  </si>
  <si>
    <t>Итого капитала и обязательств</t>
  </si>
  <si>
    <t>Количество выпущенных акций</t>
  </si>
  <si>
    <t>Балансовая стоимость одной акции (в тенге)</t>
  </si>
  <si>
    <t>Генеральный директор</t>
  </si>
  <si>
    <t>Куздибаев М.Ш.</t>
  </si>
  <si>
    <t>Главный бухгалтер</t>
  </si>
  <si>
    <t>Муканова Г.Ш.</t>
  </si>
  <si>
    <t>Выручка</t>
  </si>
  <si>
    <t>Расходы по реализации</t>
  </si>
  <si>
    <t>Административные расходы</t>
  </si>
  <si>
    <t>Убытки от обесценения</t>
  </si>
  <si>
    <t>Операционный убыток</t>
  </si>
  <si>
    <t>Финансовый доход</t>
  </si>
  <si>
    <t>Финансовый расход</t>
  </si>
  <si>
    <t>Прочие операционные доходы</t>
  </si>
  <si>
    <t>Прочие операционные расходы</t>
  </si>
  <si>
    <t>Курсовая разница, нетто</t>
  </si>
  <si>
    <t>Прибыль / (убыток) до налогообложения</t>
  </si>
  <si>
    <t>Расход по налогу на прибыль</t>
  </si>
  <si>
    <t>Чистая прибыль / (убыток)</t>
  </si>
  <si>
    <t>Прочая совокупная прибыль / (убыток)</t>
  </si>
  <si>
    <t>Итого совокупная прибыль / (убыток), за вычетом подоходного налога</t>
  </si>
  <si>
    <t>Базовая прибыль / (убыток) на акцию (в тенге)</t>
  </si>
  <si>
    <t>Транзакций, приводящих к эффекту разводнения, не было</t>
  </si>
  <si>
    <t>I. Движение денежных средств от операционной деятельности</t>
  </si>
  <si>
    <t>1. Поступление денежных средств, всего</t>
  </si>
  <si>
    <t xml:space="preserve">            реализация товаров и услуг</t>
  </si>
  <si>
    <t xml:space="preserve">            прочая выручка</t>
  </si>
  <si>
    <t xml:space="preserve">            авансы, полученные от покупателей, заказчиков</t>
  </si>
  <si>
    <t xml:space="preserve">            поступления по договорам страхования</t>
  </si>
  <si>
    <t xml:space="preserve">            полученные вознаграждения</t>
  </si>
  <si>
    <t xml:space="preserve">            прочие поступления</t>
  </si>
  <si>
    <t>2. Выбытие денежных средств, всего</t>
  </si>
  <si>
    <t xml:space="preserve">            платежи поставщикам за товары и услуги</t>
  </si>
  <si>
    <t xml:space="preserve">            авансы, выданные поставщикам товаров и услуг</t>
  </si>
  <si>
    <t xml:space="preserve">            выплаты по оплате труда</t>
  </si>
  <si>
    <t xml:space="preserve">            выплата вознаграждения</t>
  </si>
  <si>
    <t xml:space="preserve">            выплаты по договорам страхования</t>
  </si>
  <si>
    <t xml:space="preserve">            подоходный налог и другие платежи в бюджет</t>
  </si>
  <si>
    <t xml:space="preserve">            прочие выплаты</t>
  </si>
  <si>
    <t>3. Чистая сумма денежных средств от операционной деятельности</t>
  </si>
  <si>
    <t>II. Движение денежных средств от инвестиционной деятельности</t>
  </si>
  <si>
    <t xml:space="preserve">            реализация основных средств</t>
  </si>
  <si>
    <t xml:space="preserve">            реализация нематериальных активов</t>
  </si>
  <si>
    <t xml:space="preserve">            реализация других долгосрочных активов</t>
  </si>
  <si>
    <t xml:space="preserve">            реализация долевых инструментов других организаций (кроме дочерних)</t>
  </si>
  <si>
    <t xml:space="preserve">            реализация долговых инструментов других организаций</t>
  </si>
  <si>
    <t xml:space="preserve">            возмещение при потере контроля над дочерними организациями</t>
  </si>
  <si>
    <t xml:space="preserve">            изъятие денежных вкладов</t>
  </si>
  <si>
    <t xml:space="preserve">            реализация прочих финансовых активов</t>
  </si>
  <si>
    <t xml:space="preserve">            фьючерсные и форвардные контракты, опционы и свопы</t>
  </si>
  <si>
    <t xml:space="preserve">            полученные дивиденды</t>
  </si>
  <si>
    <t xml:space="preserve">            приобретение основных средств</t>
  </si>
  <si>
    <t xml:space="preserve">            приобретение нематериальных активов</t>
  </si>
  <si>
    <t xml:space="preserve">            приобретение других долгосрочных активов</t>
  </si>
  <si>
    <t xml:space="preserve">            приобретение долевых инструментов других организаций (кроме дочерних)</t>
  </si>
  <si>
    <t xml:space="preserve">            приобретение долговых инструментов других организаций</t>
  </si>
  <si>
    <t xml:space="preserve">            приобретение контроля над дочерними организациями</t>
  </si>
  <si>
    <t xml:space="preserve">            размещение денежных вкладов</t>
  </si>
  <si>
    <t xml:space="preserve">            приобретение прочих финансовых активов</t>
  </si>
  <si>
    <t xml:space="preserve">            предоставление займов</t>
  </si>
  <si>
    <t xml:space="preserve">            инвестиции в ассоциированные и дочерние организации</t>
  </si>
  <si>
    <t>3. Чистая сумма денежных средств от инвестиционной деятельности</t>
  </si>
  <si>
    <t>III. Движение денежных средств от финансовой деятельности</t>
  </si>
  <si>
    <t xml:space="preserve">            эмиссия акций и других финансовых инструментов</t>
  </si>
  <si>
    <t xml:space="preserve">            получение займов</t>
  </si>
  <si>
    <t xml:space="preserve">            полученные вознаграждения </t>
  </si>
  <si>
    <t xml:space="preserve">            погашение займов</t>
  </si>
  <si>
    <t xml:space="preserve">            выплата вознаграждения </t>
  </si>
  <si>
    <t xml:space="preserve">            выплата дивидендов</t>
  </si>
  <si>
    <t xml:space="preserve">            выплаты собственникам по акциям организации</t>
  </si>
  <si>
    <t xml:space="preserve">            прочие выбытия</t>
  </si>
  <si>
    <t>3. Чистая сумма денежных средств от финансовой деятельности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</si>
  <si>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</si>
  <si>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</si>
  <si>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 +/- уменьшение денежных средств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</si>
  <si>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</si>
  <si>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</si>
  <si>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Накопленный дефицит</t>
  </si>
  <si>
    <t>ИТОГО капитал</t>
  </si>
  <si>
    <t>На 31 декабря 2020 года</t>
  </si>
  <si>
    <t>Размещение акций</t>
  </si>
  <si>
    <t>ОТЧЕТ О ФИНАНСОВОМ ПОЛОЖЕНИИ</t>
  </si>
  <si>
    <t>По состоянию на 31 декабря 2020 года</t>
  </si>
  <si>
    <t>ОТЧЕТ О ПРИБЫЛЯХ И УБЫТКАХ</t>
  </si>
  <si>
    <t>За год, закончившийся 31 декабря 2020 года</t>
  </si>
  <si>
    <t>ОТЧЕТ О ДВИЖЕНИИ ДЕНЕЖНЫХ СРЕДСТВ</t>
  </si>
  <si>
    <t>АО "Акжал Голд Ресорсиз"</t>
  </si>
  <si>
    <t>31 декабря 2019 года</t>
  </si>
  <si>
    <t>ОТЧЕТ ОБ ИЗМЕНЕНИЯХ В КАПИТАЛЕ</t>
  </si>
  <si>
    <t>На 31 декабря 2019 года</t>
  </si>
  <si>
    <t>Прибыль (убыток) за год</t>
  </si>
  <si>
    <t>Итого  за год</t>
  </si>
  <si>
    <t>Взсноы собственников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</si>
</sst>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)\ _₽_ ;_ * \(#,##0.00\)\ _₽_ ;_ * &quot;-&quot;??_)\ _₽_ ;_ @_ "/>
    <numFmt numFmtId="164" formatCode="_(* #,##0_);_(* \(#,##0\);_(* &quot;-&quot;??_);_(@_)"/>
    <numFmt numFmtId="165" formatCode="_(* #,##0_);_(* \(#,##0\);_(* \-_);_(@_)"/>
    <numFmt numFmtId="166" formatCode="_(* #,##0.00_);_(* \(#,##0.00\);_(* \-_);_(@_)"/>
    <numFmt numFmtId="167" formatCode="_(* #,##0.0_);_(* \(#,##0.0\);_(* \-_);_(@_)"/>
    <numFmt numFmtId="168" formatCode="_-* #,##0.00\ _₽_-;\-* #,##0.00\ _₽_-;_-* &quot;-&quot;??\ _₽_-;_-@_-"/>
    <numFmt numFmtId="169" formatCode="_ * #,##0_)\ _₽_ ;_ * \(#,##0\)\ _₽_ ;_ * &quot;-&quot;??_)\ _₽_ ;_ @_ "/>
    <numFmt numFmtId="170" formatCode="#,##0.0"/>
    <numFmt numFmtId="171" formatCode="_(* #,##0_);_(* \(#,##0\);_(* &quot;-&quot;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 tint="-0.499984740745262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0"/>
      <color theme="0" tint="-0.499984740745262"/>
      <name val="Arial Narrow"/>
      <family val="2"/>
      <charset val="204"/>
    </font>
    <font>
      <b/>
      <i/>
      <sz val="10"/>
      <name val="Arial Narrow"/>
      <family val="2"/>
      <charset val="204"/>
    </font>
    <font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rgb="FF000000"/>
      <name val="Arial Narrow"/>
      <family val="2"/>
      <charset val="204"/>
    </font>
    <font>
      <sz val="10"/>
      <color rgb="FFFF000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rgb="FF000000"/>
      <name val="Arial Narrow"/>
      <family val="2"/>
      <charset val="204"/>
    </font>
    <font>
      <sz val="10"/>
      <name val="Arial"/>
      <family val="2"/>
    </font>
    <font>
      <sz val="9"/>
      <color rgb="FFFF000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98">
    <xf numFmtId="0" fontId="0" fillId="0" borderId="0" xfId="0"/>
    <xf numFmtId="0" fontId="2" fillId="2" borderId="0" xfId="0" applyFont="1" applyFill="1" applyAlignment="1"/>
    <xf numFmtId="0" fontId="3" fillId="2" borderId="0" xfId="0" applyFont="1" applyFill="1"/>
    <xf numFmtId="0" fontId="4" fillId="2" borderId="0" xfId="0" applyFont="1" applyFill="1"/>
    <xf numFmtId="14" fontId="5" fillId="2" borderId="0" xfId="0" applyNumberFormat="1" applyFont="1" applyFill="1" applyAlignment="1"/>
    <xf numFmtId="14" fontId="6" fillId="2" borderId="0" xfId="0" applyNumberFormat="1" applyFont="1" applyFill="1" applyAlignment="1"/>
    <xf numFmtId="14" fontId="3" fillId="2" borderId="1" xfId="0" applyNumberFormat="1" applyFont="1" applyFill="1" applyBorder="1" applyAlignment="1"/>
    <xf numFmtId="14" fontId="6" fillId="2" borderId="1" xfId="0" applyNumberFormat="1" applyFont="1" applyFill="1" applyBorder="1" applyAlignment="1"/>
    <xf numFmtId="0" fontId="7" fillId="2" borderId="0" xfId="0" applyFont="1" applyFill="1" applyAlignment="1"/>
    <xf numFmtId="0" fontId="3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wrapText="1"/>
    </xf>
    <xf numFmtId="14" fontId="8" fillId="2" borderId="2" xfId="0" quotePrefix="1" applyNumberFormat="1" applyFont="1" applyFill="1" applyBorder="1" applyAlignment="1">
      <alignment horizontal="center" vertical="top" wrapText="1"/>
    </xf>
    <xf numFmtId="0" fontId="9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164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wrapText="1"/>
    </xf>
    <xf numFmtId="165" fontId="3" fillId="2" borderId="0" xfId="0" applyNumberFormat="1" applyFont="1" applyFill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wrapText="1"/>
    </xf>
    <xf numFmtId="165" fontId="3" fillId="2" borderId="3" xfId="0" applyNumberFormat="1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0" fontId="8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wrapText="1"/>
    </xf>
    <xf numFmtId="0" fontId="8" fillId="2" borderId="3" xfId="0" applyFont="1" applyFill="1" applyBorder="1" applyAlignment="1">
      <alignment horizontal="center" wrapText="1"/>
    </xf>
    <xf numFmtId="165" fontId="8" fillId="2" borderId="3" xfId="0" applyNumberFormat="1" applyFont="1" applyFill="1" applyBorder="1" applyAlignment="1">
      <alignment wrapText="1"/>
    </xf>
    <xf numFmtId="166" fontId="4" fillId="2" borderId="0" xfId="0" applyNumberFormat="1" applyFont="1" applyFill="1"/>
    <xf numFmtId="0" fontId="3" fillId="2" borderId="0" xfId="0" applyFont="1" applyFill="1" applyBorder="1" applyAlignment="1">
      <alignment wrapText="1"/>
    </xf>
    <xf numFmtId="165" fontId="4" fillId="2" borderId="0" xfId="0" applyNumberFormat="1" applyFont="1" applyFill="1"/>
    <xf numFmtId="0" fontId="9" fillId="2" borderId="3" xfId="0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center" wrapText="1"/>
    </xf>
    <xf numFmtId="165" fontId="8" fillId="2" borderId="0" xfId="0" applyNumberFormat="1" applyFont="1" applyFill="1" applyBorder="1" applyAlignment="1">
      <alignment wrapText="1"/>
    </xf>
    <xf numFmtId="165" fontId="10" fillId="2" borderId="0" xfId="0" applyNumberFormat="1" applyFont="1" applyFill="1" applyAlignment="1">
      <alignment wrapText="1"/>
    </xf>
    <xf numFmtId="0" fontId="11" fillId="2" borderId="0" xfId="0" applyFont="1" applyFill="1"/>
    <xf numFmtId="0" fontId="3" fillId="2" borderId="0" xfId="0" applyFont="1" applyFill="1" applyAlignment="1"/>
    <xf numFmtId="165" fontId="3" fillId="2" borderId="0" xfId="0" applyNumberFormat="1" applyFont="1" applyFill="1"/>
    <xf numFmtId="0" fontId="3" fillId="2" borderId="4" xfId="0" applyFont="1" applyFill="1" applyBorder="1" applyAlignment="1"/>
    <xf numFmtId="0" fontId="3" fillId="2" borderId="4" xfId="0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wrapText="1"/>
    </xf>
    <xf numFmtId="0" fontId="8" fillId="2" borderId="2" xfId="0" applyFont="1" applyFill="1" applyBorder="1" applyAlignment="1"/>
    <xf numFmtId="0" fontId="8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/>
    <xf numFmtId="0" fontId="3" fillId="2" borderId="1" xfId="0" applyFont="1" applyFill="1" applyBorder="1"/>
    <xf numFmtId="0" fontId="3" fillId="2" borderId="0" xfId="0" applyFont="1" applyFill="1" applyBorder="1"/>
    <xf numFmtId="0" fontId="6" fillId="2" borderId="0" xfId="0" applyFont="1" applyFill="1" applyAlignment="1"/>
    <xf numFmtId="0" fontId="8" fillId="2" borderId="2" xfId="0" applyFont="1" applyFill="1" applyBorder="1" applyAlignment="1">
      <alignment horizontal="center" vertical="top" wrapText="1"/>
    </xf>
    <xf numFmtId="14" fontId="8" fillId="2" borderId="0" xfId="0" quotePrefix="1" applyNumberFormat="1" applyFont="1" applyFill="1" applyBorder="1" applyAlignment="1">
      <alignment horizontal="center" vertical="top" wrapText="1"/>
    </xf>
    <xf numFmtId="165" fontId="3" fillId="2" borderId="0" xfId="0" applyNumberFormat="1" applyFont="1" applyFill="1" applyBorder="1" applyAlignment="1">
      <alignment horizontal="right" wrapText="1"/>
    </xf>
    <xf numFmtId="165" fontId="3" fillId="2" borderId="2" xfId="0" applyNumberFormat="1" applyFont="1" applyFill="1" applyBorder="1" applyAlignment="1">
      <alignment horizontal="right" wrapText="1"/>
    </xf>
    <xf numFmtId="165" fontId="8" fillId="2" borderId="0" xfId="0" applyNumberFormat="1" applyFont="1" applyFill="1" applyBorder="1" applyAlignment="1">
      <alignment horizontal="right" wrapText="1"/>
    </xf>
    <xf numFmtId="165" fontId="3" fillId="2" borderId="2" xfId="0" applyNumberFormat="1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165" fontId="8" fillId="2" borderId="0" xfId="0" applyNumberFormat="1" applyFont="1" applyFill="1" applyAlignment="1">
      <alignment horizontal="right" wrapText="1"/>
    </xf>
    <xf numFmtId="165" fontId="8" fillId="2" borderId="3" xfId="0" applyNumberFormat="1" applyFont="1" applyFill="1" applyBorder="1" applyAlignment="1">
      <alignment horizontal="right" wrapText="1"/>
    </xf>
    <xf numFmtId="0" fontId="12" fillId="2" borderId="0" xfId="0" applyFont="1" applyFill="1" applyBorder="1" applyAlignment="1">
      <alignment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0" xfId="0" applyNumberFormat="1" applyFont="1" applyFill="1" applyBorder="1" applyAlignment="1">
      <alignment horizontal="center" wrapText="1"/>
    </xf>
    <xf numFmtId="165" fontId="11" fillId="2" borderId="0" xfId="0" applyNumberFormat="1" applyFont="1" applyFill="1"/>
    <xf numFmtId="0" fontId="8" fillId="2" borderId="3" xfId="0" applyFont="1" applyFill="1" applyBorder="1" applyAlignment="1"/>
    <xf numFmtId="0" fontId="8" fillId="2" borderId="3" xfId="0" applyFont="1" applyFill="1" applyBorder="1"/>
    <xf numFmtId="165" fontId="8" fillId="2" borderId="3" xfId="0" applyNumberFormat="1" applyFont="1" applyFill="1" applyBorder="1"/>
    <xf numFmtId="167" fontId="8" fillId="2" borderId="0" xfId="0" applyNumberFormat="1" applyFont="1" applyFill="1" applyBorder="1"/>
    <xf numFmtId="0" fontId="7" fillId="2" borderId="0" xfId="0" applyFont="1" applyFill="1"/>
    <xf numFmtId="168" fontId="3" fillId="2" borderId="0" xfId="0" applyNumberFormat="1" applyFont="1" applyFill="1"/>
    <xf numFmtId="37" fontId="3" fillId="2" borderId="0" xfId="2" applyNumberFormat="1" applyFont="1" applyFill="1"/>
    <xf numFmtId="14" fontId="7" fillId="2" borderId="0" xfId="0" applyNumberFormat="1" applyFont="1" applyFill="1" applyAlignment="1"/>
    <xf numFmtId="0" fontId="7" fillId="2" borderId="1" xfId="0" applyFont="1" applyFill="1" applyBorder="1" applyAlignment="1"/>
    <xf numFmtId="37" fontId="3" fillId="2" borderId="0" xfId="2" applyNumberFormat="1" applyFont="1" applyFill="1" applyAlignment="1"/>
    <xf numFmtId="14" fontId="8" fillId="2" borderId="2" xfId="0" quotePrefix="1" applyNumberFormat="1" applyFont="1" applyFill="1" applyBorder="1" applyAlignment="1">
      <alignment horizontal="center" vertical="center" wrapText="1"/>
    </xf>
    <xf numFmtId="14" fontId="8" fillId="2" borderId="0" xfId="0" quotePrefix="1" applyNumberFormat="1" applyFont="1" applyFill="1" applyBorder="1" applyAlignment="1">
      <alignment horizontal="center" vertical="center" wrapText="1"/>
    </xf>
    <xf numFmtId="14" fontId="4" fillId="2" borderId="0" xfId="0" applyNumberFormat="1" applyFont="1" applyFill="1" applyAlignment="1">
      <alignment wrapText="1"/>
    </xf>
    <xf numFmtId="169" fontId="3" fillId="2" borderId="0" xfId="1" applyNumberFormat="1" applyFont="1" applyFill="1" applyAlignment="1">
      <alignment horizontal="center" wrapText="1"/>
    </xf>
    <xf numFmtId="169" fontId="3" fillId="2" borderId="0" xfId="1" applyNumberFormat="1" applyFont="1" applyFill="1" applyAlignment="1">
      <alignment wrapText="1"/>
    </xf>
    <xf numFmtId="169" fontId="8" fillId="2" borderId="0" xfId="1" applyNumberFormat="1" applyFont="1" applyFill="1" applyAlignment="1">
      <alignment horizontal="center" wrapText="1"/>
    </xf>
    <xf numFmtId="165" fontId="8" fillId="2" borderId="0" xfId="0" applyNumberFormat="1" applyFont="1" applyFill="1" applyBorder="1" applyAlignment="1">
      <alignment vertical="top" wrapText="1"/>
    </xf>
    <xf numFmtId="0" fontId="8" fillId="2" borderId="2" xfId="0" applyFont="1" applyFill="1" applyBorder="1" applyAlignment="1">
      <alignment wrapText="1"/>
    </xf>
    <xf numFmtId="169" fontId="8" fillId="2" borderId="2" xfId="1" applyNumberFormat="1" applyFont="1" applyFill="1" applyBorder="1" applyAlignment="1">
      <alignment horizontal="center" wrapText="1"/>
    </xf>
    <xf numFmtId="165" fontId="8" fillId="2" borderId="0" xfId="0" applyNumberFormat="1" applyFont="1" applyFill="1" applyAlignment="1">
      <alignment wrapText="1"/>
    </xf>
    <xf numFmtId="0" fontId="8" fillId="2" borderId="0" xfId="0" applyFont="1" applyFill="1" applyAlignment="1"/>
    <xf numFmtId="14" fontId="6" fillId="2" borderId="0" xfId="0" applyNumberFormat="1" applyFont="1" applyFill="1" applyAlignment="1">
      <alignment horizontal="left"/>
    </xf>
    <xf numFmtId="0" fontId="7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 wrapText="1"/>
    </xf>
    <xf numFmtId="165" fontId="8" fillId="2" borderId="3" xfId="0" applyNumberFormat="1" applyFont="1" applyFill="1" applyBorder="1" applyAlignment="1"/>
    <xf numFmtId="165" fontId="8" fillId="2" borderId="0" xfId="0" applyNumberFormat="1" applyFont="1" applyFill="1" applyBorder="1" applyAlignment="1"/>
    <xf numFmtId="165" fontId="3" fillId="2" borderId="0" xfId="0" applyNumberFormat="1" applyFont="1" applyFill="1" applyBorder="1" applyAlignment="1"/>
    <xf numFmtId="165" fontId="3" fillId="2" borderId="0" xfId="0" applyNumberFormat="1" applyFont="1" applyFill="1" applyBorder="1" applyAlignment="1">
      <alignment vertical="top"/>
    </xf>
    <xf numFmtId="165" fontId="3" fillId="2" borderId="2" xfId="0" applyNumberFormat="1" applyFont="1" applyFill="1" applyBorder="1" applyAlignment="1"/>
    <xf numFmtId="165" fontId="10" fillId="2" borderId="0" xfId="0" applyNumberFormat="1" applyFont="1" applyFill="1"/>
    <xf numFmtId="170" fontId="14" fillId="2" borderId="0" xfId="0" applyNumberFormat="1" applyFont="1" applyFill="1"/>
    <xf numFmtId="171" fontId="3" fillId="2" borderId="0" xfId="0" applyNumberFormat="1" applyFont="1" applyFill="1"/>
    <xf numFmtId="166" fontId="8" fillId="2" borderId="2" xfId="0" applyNumberFormat="1" applyFont="1" applyFill="1" applyBorder="1" applyAlignment="1">
      <alignment wrapText="1"/>
    </xf>
    <xf numFmtId="166" fontId="8" fillId="2" borderId="3" xfId="0" applyNumberFormat="1" applyFont="1" applyFill="1" applyBorder="1"/>
    <xf numFmtId="0" fontId="8" fillId="2" borderId="1" xfId="0" applyFont="1" applyFill="1" applyBorder="1"/>
    <xf numFmtId="165" fontId="8" fillId="2" borderId="2" xfId="0" applyNumberFormat="1" applyFont="1" applyFill="1" applyBorder="1" applyAlignment="1"/>
    <xf numFmtId="0" fontId="8" fillId="2" borderId="0" xfId="0" applyFont="1" applyFill="1"/>
  </cellXfs>
  <cellStyles count="3">
    <cellStyle name="Normal_Worksheet in 2251 Cash Flow Worksheet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82"/>
  <sheetViews>
    <sheetView tabSelected="1" view="pageBreakPreview" zoomScaleNormal="100" zoomScaleSheetLayoutView="100" workbookViewId="0"/>
  </sheetViews>
  <sheetFormatPr defaultColWidth="8.85546875" defaultRowHeight="12.75" x14ac:dyDescent="0.2"/>
  <cols>
    <col min="1" max="1" width="0.85546875" style="3" customWidth="1"/>
    <col min="2" max="2" width="50.7109375" style="3" customWidth="1"/>
    <col min="3" max="3" width="7.7109375" style="3" customWidth="1"/>
    <col min="4" max="4" width="11.7109375" style="3" customWidth="1"/>
    <col min="5" max="5" width="10.7109375" style="3" customWidth="1"/>
    <col min="6" max="16384" width="8.85546875" style="3"/>
  </cols>
  <sheetData>
    <row r="1" spans="2:5" ht="15" customHeight="1" x14ac:dyDescent="0.2">
      <c r="B1" s="1" t="s">
        <v>125</v>
      </c>
      <c r="C1" s="2"/>
      <c r="D1" s="2"/>
      <c r="E1" s="2"/>
    </row>
    <row r="2" spans="2:5" ht="15" customHeight="1" x14ac:dyDescent="0.2">
      <c r="B2" s="1" t="s">
        <v>120</v>
      </c>
      <c r="C2" s="2"/>
      <c r="D2" s="2"/>
      <c r="E2" s="2"/>
    </row>
    <row r="3" spans="2:5" ht="15" customHeight="1" x14ac:dyDescent="0.2">
      <c r="B3" s="4" t="s">
        <v>121</v>
      </c>
      <c r="C3" s="5"/>
      <c r="D3" s="5"/>
      <c r="E3" s="5"/>
    </row>
    <row r="4" spans="2:5" ht="4.9000000000000004" customHeight="1" thickBot="1" x14ac:dyDescent="0.25">
      <c r="B4" s="6"/>
      <c r="C4" s="7"/>
      <c r="D4" s="7"/>
      <c r="E4" s="7"/>
    </row>
    <row r="5" spans="2:5" ht="15" customHeight="1" x14ac:dyDescent="0.2">
      <c r="B5" s="8"/>
      <c r="C5" s="2"/>
      <c r="D5" s="2"/>
      <c r="E5" s="2"/>
    </row>
    <row r="6" spans="2:5" ht="25.15" customHeight="1" x14ac:dyDescent="0.2">
      <c r="B6" s="9" t="s">
        <v>0</v>
      </c>
      <c r="C6" s="10" t="s">
        <v>1</v>
      </c>
      <c r="D6" s="11" t="s">
        <v>2</v>
      </c>
      <c r="E6" s="11" t="s">
        <v>126</v>
      </c>
    </row>
    <row r="7" spans="2:5" ht="15" customHeight="1" x14ac:dyDescent="0.2">
      <c r="B7" s="12" t="s">
        <v>3</v>
      </c>
      <c r="C7" s="13"/>
      <c r="D7" s="14"/>
      <c r="E7" s="14"/>
    </row>
    <row r="8" spans="2:5" ht="15" customHeight="1" x14ac:dyDescent="0.2">
      <c r="B8" s="12" t="s">
        <v>4</v>
      </c>
      <c r="C8" s="13"/>
      <c r="D8" s="14"/>
      <c r="E8" s="14"/>
    </row>
    <row r="9" spans="2:5" ht="15" hidden="1" customHeight="1" x14ac:dyDescent="0.2">
      <c r="B9" s="15" t="s">
        <v>5</v>
      </c>
      <c r="C9" s="13"/>
      <c r="D9" s="14">
        <v>0</v>
      </c>
      <c r="E9" s="14">
        <v>0</v>
      </c>
    </row>
    <row r="10" spans="2:5" ht="15" customHeight="1" x14ac:dyDescent="0.2">
      <c r="B10" s="15" t="s">
        <v>6</v>
      </c>
      <c r="C10" s="13"/>
      <c r="D10" s="14">
        <v>0</v>
      </c>
      <c r="E10" s="14">
        <v>0</v>
      </c>
    </row>
    <row r="11" spans="2:5" ht="15" customHeight="1" x14ac:dyDescent="0.2">
      <c r="B11" s="15" t="s">
        <v>7</v>
      </c>
      <c r="C11" s="13"/>
      <c r="D11" s="14">
        <v>0</v>
      </c>
      <c r="E11" s="14">
        <v>0</v>
      </c>
    </row>
    <row r="12" spans="2:5" ht="15" hidden="1" customHeight="1" x14ac:dyDescent="0.2">
      <c r="B12" s="15" t="s">
        <v>8</v>
      </c>
      <c r="C12" s="13"/>
      <c r="D12" s="14">
        <v>0</v>
      </c>
      <c r="E12" s="14">
        <v>0</v>
      </c>
    </row>
    <row r="13" spans="2:5" ht="15" hidden="1" customHeight="1" x14ac:dyDescent="0.2">
      <c r="B13" s="15" t="s">
        <v>9</v>
      </c>
      <c r="C13" s="13"/>
      <c r="D13" s="14" t="e">
        <f>#REF!</f>
        <v>#REF!</v>
      </c>
      <c r="E13" s="14" t="e">
        <f>#REF!</f>
        <v>#REF!</v>
      </c>
    </row>
    <row r="14" spans="2:5" ht="15" hidden="1" customHeight="1" x14ac:dyDescent="0.2">
      <c r="B14" s="15" t="s">
        <v>10</v>
      </c>
      <c r="C14" s="13"/>
      <c r="D14" s="14" t="e">
        <f>#REF!</f>
        <v>#REF!</v>
      </c>
      <c r="E14" s="14" t="e">
        <f>#REF!</f>
        <v>#REF!</v>
      </c>
    </row>
    <row r="15" spans="2:5" ht="15" hidden="1" customHeight="1" x14ac:dyDescent="0.2">
      <c r="B15" s="9" t="s">
        <v>11</v>
      </c>
      <c r="C15" s="17"/>
      <c r="D15" s="14" t="e">
        <f>#REF!</f>
        <v>#REF!</v>
      </c>
      <c r="E15" s="14" t="e">
        <f>#REF!</f>
        <v>#REF!</v>
      </c>
    </row>
    <row r="16" spans="2:5" ht="15" customHeight="1" x14ac:dyDescent="0.2">
      <c r="B16" s="18"/>
      <c r="C16" s="19"/>
      <c r="D16" s="20">
        <f>SUM(D9:D12)</f>
        <v>0</v>
      </c>
      <c r="E16" s="20">
        <f>SUM(E9:E12)</f>
        <v>0</v>
      </c>
    </row>
    <row r="17" spans="2:7" ht="15" customHeight="1" x14ac:dyDescent="0.2">
      <c r="B17" s="21" t="s">
        <v>12</v>
      </c>
      <c r="C17" s="13"/>
      <c r="D17" s="16"/>
      <c r="E17" s="16"/>
    </row>
    <row r="18" spans="2:7" ht="15" customHeight="1" x14ac:dyDescent="0.2">
      <c r="B18" s="15" t="s">
        <v>13</v>
      </c>
      <c r="C18" s="13"/>
      <c r="D18" s="16">
        <v>2.5</v>
      </c>
      <c r="E18" s="16">
        <v>0</v>
      </c>
    </row>
    <row r="19" spans="2:7" ht="15" customHeight="1" x14ac:dyDescent="0.2">
      <c r="B19" s="15" t="s">
        <v>14</v>
      </c>
      <c r="C19" s="13"/>
      <c r="D19" s="16">
        <v>7010.3339999999998</v>
      </c>
      <c r="E19" s="16">
        <v>0</v>
      </c>
    </row>
    <row r="20" spans="2:7" ht="15" hidden="1" customHeight="1" x14ac:dyDescent="0.2">
      <c r="B20" s="15" t="s">
        <v>15</v>
      </c>
      <c r="C20" s="13"/>
      <c r="D20" s="16">
        <v>0</v>
      </c>
      <c r="E20" s="16">
        <v>0</v>
      </c>
    </row>
    <row r="21" spans="2:7" ht="15" customHeight="1" x14ac:dyDescent="0.2">
      <c r="B21" s="15" t="s">
        <v>16</v>
      </c>
      <c r="C21" s="13"/>
      <c r="D21" s="16">
        <v>0</v>
      </c>
      <c r="E21" s="16">
        <v>0</v>
      </c>
    </row>
    <row r="22" spans="2:7" ht="15" customHeight="1" x14ac:dyDescent="0.2">
      <c r="B22" s="15" t="s">
        <v>17</v>
      </c>
      <c r="C22" s="13"/>
      <c r="D22" s="16">
        <v>0</v>
      </c>
      <c r="E22" s="16">
        <v>0</v>
      </c>
    </row>
    <row r="23" spans="2:7" ht="15" customHeight="1" x14ac:dyDescent="0.2">
      <c r="B23" s="9" t="s">
        <v>18</v>
      </c>
      <c r="C23" s="17"/>
      <c r="D23" s="16">
        <v>125274.16003</v>
      </c>
      <c r="E23" s="16">
        <v>0</v>
      </c>
    </row>
    <row r="24" spans="2:7" ht="15" customHeight="1" x14ac:dyDescent="0.2">
      <c r="B24" s="22"/>
      <c r="C24" s="23"/>
      <c r="D24" s="20">
        <f>SUM(D18:D23)</f>
        <v>132286.99403</v>
      </c>
      <c r="E24" s="20">
        <f>SUM(E18:E23)</f>
        <v>0</v>
      </c>
    </row>
    <row r="25" spans="2:7" ht="15" customHeight="1" x14ac:dyDescent="0.2">
      <c r="B25" s="18" t="s">
        <v>19</v>
      </c>
      <c r="C25" s="25"/>
      <c r="D25" s="26">
        <f>SUM(D16,D24)</f>
        <v>132286.99403</v>
      </c>
      <c r="E25" s="26">
        <f>SUM(E16,E24)</f>
        <v>0</v>
      </c>
      <c r="F25" s="27"/>
      <c r="G25" s="27"/>
    </row>
    <row r="26" spans="2:7" ht="4.9000000000000004" customHeight="1" x14ac:dyDescent="0.2">
      <c r="B26" s="12"/>
      <c r="C26" s="28"/>
      <c r="D26" s="24"/>
      <c r="E26" s="24"/>
    </row>
    <row r="27" spans="2:7" ht="15" customHeight="1" x14ac:dyDescent="0.2">
      <c r="B27" s="12" t="s">
        <v>20</v>
      </c>
      <c r="C27" s="15"/>
      <c r="D27" s="16"/>
      <c r="E27" s="16"/>
    </row>
    <row r="28" spans="2:7" ht="15" customHeight="1" x14ac:dyDescent="0.2">
      <c r="B28" s="15" t="s">
        <v>21</v>
      </c>
      <c r="C28" s="13"/>
      <c r="D28" s="16">
        <v>139000.04800000001</v>
      </c>
      <c r="E28" s="16">
        <v>0</v>
      </c>
    </row>
    <row r="29" spans="2:7" ht="15" hidden="1" customHeight="1" x14ac:dyDescent="0.2">
      <c r="B29" s="15" t="s">
        <v>22</v>
      </c>
      <c r="C29" s="13"/>
      <c r="D29" s="16">
        <v>0</v>
      </c>
      <c r="E29" s="16">
        <v>0</v>
      </c>
    </row>
    <row r="30" spans="2:7" ht="15" hidden="1" customHeight="1" x14ac:dyDescent="0.2">
      <c r="B30" s="15" t="s">
        <v>23</v>
      </c>
      <c r="C30" s="13"/>
      <c r="D30" s="16">
        <v>0</v>
      </c>
      <c r="E30" s="16">
        <v>0</v>
      </c>
    </row>
    <row r="31" spans="2:7" ht="15" customHeight="1" x14ac:dyDescent="0.2">
      <c r="B31" s="28" t="s">
        <v>24</v>
      </c>
      <c r="C31" s="23"/>
      <c r="D31" s="16">
        <v>-12644.88997</v>
      </c>
      <c r="E31" s="16">
        <v>0</v>
      </c>
      <c r="G31" s="29"/>
    </row>
    <row r="32" spans="2:7" ht="15" customHeight="1" x14ac:dyDescent="0.2">
      <c r="B32" s="30" t="s">
        <v>25</v>
      </c>
      <c r="C32" s="25"/>
      <c r="D32" s="26">
        <f>SUM(D28:D31)</f>
        <v>126355.15803000001</v>
      </c>
      <c r="E32" s="26">
        <f>SUM(E28:E31)</f>
        <v>0</v>
      </c>
    </row>
    <row r="33" spans="2:5" x14ac:dyDescent="0.2">
      <c r="B33" s="31"/>
      <c r="C33" s="32"/>
      <c r="D33" s="33"/>
      <c r="E33" s="33"/>
    </row>
    <row r="34" spans="2:5" ht="15" customHeight="1" x14ac:dyDescent="0.2">
      <c r="B34" s="12" t="s">
        <v>26</v>
      </c>
      <c r="C34" s="13"/>
      <c r="D34" s="16"/>
      <c r="E34" s="16"/>
    </row>
    <row r="35" spans="2:5" ht="15" customHeight="1" x14ac:dyDescent="0.2">
      <c r="B35" s="15" t="s">
        <v>27</v>
      </c>
      <c r="C35" s="13"/>
      <c r="D35" s="34">
        <v>0</v>
      </c>
      <c r="E35" s="34">
        <v>0</v>
      </c>
    </row>
    <row r="36" spans="2:5" ht="15" hidden="1" customHeight="1" x14ac:dyDescent="0.2">
      <c r="B36" s="15" t="s">
        <v>28</v>
      </c>
      <c r="C36" s="13"/>
      <c r="D36" s="16">
        <v>0</v>
      </c>
      <c r="E36" s="16">
        <v>0</v>
      </c>
    </row>
    <row r="37" spans="2:5" ht="15" hidden="1" customHeight="1" x14ac:dyDescent="0.2">
      <c r="B37" s="15" t="s">
        <v>29</v>
      </c>
      <c r="C37" s="13"/>
      <c r="D37" s="16">
        <v>0</v>
      </c>
      <c r="E37" s="16">
        <v>0</v>
      </c>
    </row>
    <row r="38" spans="2:5" ht="15" customHeight="1" x14ac:dyDescent="0.2">
      <c r="B38" s="9" t="s">
        <v>30</v>
      </c>
      <c r="C38" s="17"/>
      <c r="D38" s="16">
        <v>0</v>
      </c>
      <c r="E38" s="16">
        <v>0</v>
      </c>
    </row>
    <row r="39" spans="2:5" ht="15" customHeight="1" x14ac:dyDescent="0.2">
      <c r="B39" s="30"/>
      <c r="C39" s="19"/>
      <c r="D39" s="20">
        <f>SUM(D35:D38)</f>
        <v>0</v>
      </c>
      <c r="E39" s="20">
        <f>SUM(E35:E38)</f>
        <v>0</v>
      </c>
    </row>
    <row r="40" spans="2:5" ht="15" customHeight="1" x14ac:dyDescent="0.2">
      <c r="B40" s="12" t="s">
        <v>31</v>
      </c>
      <c r="C40" s="13"/>
      <c r="D40" s="16"/>
      <c r="E40" s="16"/>
    </row>
    <row r="41" spans="2:5" ht="15" hidden="1" customHeight="1" x14ac:dyDescent="0.2">
      <c r="B41" s="15" t="s">
        <v>29</v>
      </c>
      <c r="C41" s="13"/>
      <c r="D41" s="24">
        <v>0</v>
      </c>
      <c r="E41" s="24">
        <v>0</v>
      </c>
    </row>
    <row r="42" spans="2:5" ht="25.5" hidden="1" customHeight="1" x14ac:dyDescent="0.2">
      <c r="B42" s="15" t="s">
        <v>30</v>
      </c>
      <c r="C42" s="13">
        <v>7</v>
      </c>
      <c r="D42" s="24">
        <v>0</v>
      </c>
      <c r="E42" s="24">
        <v>0</v>
      </c>
    </row>
    <row r="43" spans="2:5" ht="15" hidden="1" customHeight="1" x14ac:dyDescent="0.2">
      <c r="B43" s="15" t="s">
        <v>32</v>
      </c>
      <c r="C43" s="13"/>
      <c r="D43" s="24">
        <v>0</v>
      </c>
      <c r="E43" s="24">
        <v>0</v>
      </c>
    </row>
    <row r="44" spans="2:5" ht="20.25" hidden="1" customHeight="1" x14ac:dyDescent="0.2">
      <c r="B44" s="15" t="s">
        <v>33</v>
      </c>
      <c r="C44" s="13"/>
      <c r="D44" s="16">
        <v>0</v>
      </c>
      <c r="E44" s="16">
        <v>0</v>
      </c>
    </row>
    <row r="45" spans="2:5" ht="15" customHeight="1" x14ac:dyDescent="0.2">
      <c r="B45" s="15" t="s">
        <v>34</v>
      </c>
      <c r="C45" s="13"/>
      <c r="D45" s="24">
        <v>5931.8360000000002</v>
      </c>
      <c r="E45" s="24">
        <v>0</v>
      </c>
    </row>
    <row r="46" spans="2:5" ht="15" customHeight="1" x14ac:dyDescent="0.2">
      <c r="B46" s="15" t="s">
        <v>35</v>
      </c>
      <c r="C46" s="13"/>
      <c r="D46" s="16">
        <v>0</v>
      </c>
      <c r="E46" s="16">
        <v>0</v>
      </c>
    </row>
    <row r="47" spans="2:5" ht="15" customHeight="1" x14ac:dyDescent="0.2">
      <c r="B47" s="9" t="s">
        <v>36</v>
      </c>
      <c r="C47" s="17"/>
      <c r="D47" s="24">
        <v>0</v>
      </c>
      <c r="E47" s="24">
        <v>0</v>
      </c>
    </row>
    <row r="48" spans="2:5" ht="15" customHeight="1" x14ac:dyDescent="0.2">
      <c r="B48" s="30"/>
      <c r="C48" s="19"/>
      <c r="D48" s="20">
        <f>SUM(D41:D47)</f>
        <v>5931.8360000000002</v>
      </c>
      <c r="E48" s="20">
        <f>SUM(E41:E47)</f>
        <v>0</v>
      </c>
    </row>
    <row r="49" spans="2:5" s="35" customFormat="1" ht="15" customHeight="1" x14ac:dyDescent="0.2">
      <c r="B49" s="30" t="s">
        <v>37</v>
      </c>
      <c r="C49" s="25"/>
      <c r="D49" s="26">
        <f>SUM(D39,D48)</f>
        <v>5931.8360000000002</v>
      </c>
      <c r="E49" s="26">
        <f>SUM(E39,E48)</f>
        <v>0</v>
      </c>
    </row>
    <row r="50" spans="2:5" s="35" customFormat="1" ht="15" customHeight="1" x14ac:dyDescent="0.2">
      <c r="B50" s="30" t="s">
        <v>38</v>
      </c>
      <c r="C50" s="25"/>
      <c r="D50" s="26">
        <f>SUM(D32,D49)</f>
        <v>132286.99403</v>
      </c>
      <c r="E50" s="26">
        <f>SUM(E32,E49)</f>
        <v>0</v>
      </c>
    </row>
    <row r="51" spans="2:5" ht="15" customHeight="1" x14ac:dyDescent="0.2">
      <c r="B51" s="36"/>
      <c r="C51" s="2"/>
      <c r="D51" s="37"/>
      <c r="E51" s="37"/>
    </row>
    <row r="52" spans="2:5" ht="4.9000000000000004" customHeight="1" x14ac:dyDescent="0.2">
      <c r="B52" s="36"/>
      <c r="C52" s="2"/>
      <c r="D52" s="37"/>
      <c r="E52" s="37"/>
    </row>
    <row r="53" spans="2:5" ht="15" customHeight="1" x14ac:dyDescent="0.2">
      <c r="B53" s="38" t="s">
        <v>39</v>
      </c>
      <c r="C53" s="39"/>
      <c r="D53" s="40">
        <v>139000</v>
      </c>
      <c r="E53" s="40">
        <v>0</v>
      </c>
    </row>
    <row r="54" spans="2:5" s="35" customFormat="1" ht="15" customHeight="1" x14ac:dyDescent="0.2">
      <c r="B54" s="41" t="s">
        <v>40</v>
      </c>
      <c r="C54" s="42"/>
      <c r="D54" s="93">
        <f>(D25-D49)/D53*1000</f>
        <v>909.02991388489215</v>
      </c>
      <c r="E54" s="93"/>
    </row>
    <row r="55" spans="2:5" ht="15" customHeight="1" x14ac:dyDescent="0.2">
      <c r="B55" s="36"/>
      <c r="C55" s="2"/>
      <c r="D55" s="2"/>
      <c r="E55" s="2"/>
    </row>
    <row r="56" spans="2:5" ht="15" customHeight="1" x14ac:dyDescent="0.2">
      <c r="B56" s="36"/>
      <c r="C56" s="2"/>
    </row>
    <row r="57" spans="2:5" ht="15" customHeight="1" x14ac:dyDescent="0.2">
      <c r="B57" s="36"/>
      <c r="C57" s="2"/>
      <c r="D57" s="2"/>
      <c r="E57" s="2"/>
    </row>
    <row r="58" spans="2:5" ht="15" customHeight="1" x14ac:dyDescent="0.2">
      <c r="B58" s="36" t="s">
        <v>41</v>
      </c>
      <c r="C58" s="2"/>
      <c r="D58" s="2" t="s">
        <v>42</v>
      </c>
      <c r="E58" s="2"/>
    </row>
    <row r="59" spans="2:5" ht="15" customHeight="1" x14ac:dyDescent="0.2">
      <c r="B59" s="36"/>
      <c r="C59" s="2"/>
      <c r="D59" s="2"/>
      <c r="E59" s="2"/>
    </row>
    <row r="60" spans="2:5" ht="15" customHeight="1" x14ac:dyDescent="0.2">
      <c r="B60" s="36"/>
      <c r="C60" s="2"/>
      <c r="D60" s="2"/>
      <c r="E60" s="2"/>
    </row>
    <row r="61" spans="2:5" ht="15" customHeight="1" x14ac:dyDescent="0.2">
      <c r="B61" s="36" t="s">
        <v>43</v>
      </c>
      <c r="C61" s="2"/>
      <c r="D61" s="2" t="s">
        <v>44</v>
      </c>
      <c r="E61" s="2"/>
    </row>
    <row r="62" spans="2:5" ht="12.75" customHeight="1" x14ac:dyDescent="0.2"/>
    <row r="63" spans="2:5" ht="12.75" customHeight="1" x14ac:dyDescent="0.2"/>
    <row r="64" spans="2:5" x14ac:dyDescent="0.2">
      <c r="D64" s="37" t="b">
        <f>D25=D50</f>
        <v>1</v>
      </c>
      <c r="E64" s="37" t="b">
        <f>E25=E50</f>
        <v>1</v>
      </c>
    </row>
    <row r="69" ht="12.75" customHeight="1" x14ac:dyDescent="0.2"/>
    <row r="71" ht="12.75" customHeight="1" x14ac:dyDescent="0.2"/>
    <row r="72" ht="12.75" customHeight="1" x14ac:dyDescent="0.2"/>
    <row r="74" ht="12.75" customHeight="1" x14ac:dyDescent="0.2"/>
    <row r="82" ht="12.75" customHeight="1" x14ac:dyDescent="0.2"/>
  </sheetData>
  <pageMargins left="0.78740157480314965" right="0.39370078740157483" top="0.39370078740157483" bottom="0.39370078740157483" header="0.31496062992125984" footer="0.31496062992125984"/>
  <pageSetup paperSize="9" scale="95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9"/>
  <sheetViews>
    <sheetView view="pageBreakPreview" zoomScale="85" zoomScaleNormal="100" zoomScaleSheetLayoutView="85" workbookViewId="0">
      <selection activeCell="D37" sqref="D37"/>
    </sheetView>
  </sheetViews>
  <sheetFormatPr defaultColWidth="8.85546875" defaultRowHeight="12.75" x14ac:dyDescent="0.2"/>
  <cols>
    <col min="1" max="1" width="67.140625" style="3" customWidth="1"/>
    <col min="2" max="2" width="4.7109375" style="3" hidden="1" customWidth="1"/>
    <col min="3" max="3" width="13.5703125" style="3" hidden="1" customWidth="1"/>
    <col min="4" max="6" width="10.7109375" style="3" customWidth="1"/>
    <col min="7" max="16384" width="8.85546875" style="3"/>
  </cols>
  <sheetData>
    <row r="1" spans="1:6" ht="15" customHeight="1" x14ac:dyDescent="0.2">
      <c r="A1" s="1" t="str">
        <f>BS!B1</f>
        <v>АО "Акжал Голд Ресорсиз"</v>
      </c>
      <c r="B1" s="2"/>
      <c r="C1" s="2"/>
      <c r="D1" s="2"/>
      <c r="E1" s="2"/>
      <c r="F1" s="2"/>
    </row>
    <row r="2" spans="1:6" ht="15" customHeight="1" x14ac:dyDescent="0.2">
      <c r="A2" s="1" t="s">
        <v>122</v>
      </c>
      <c r="B2" s="2"/>
      <c r="C2" s="2"/>
      <c r="D2" s="2"/>
      <c r="E2" s="2"/>
      <c r="F2" s="2"/>
    </row>
    <row r="3" spans="1:6" ht="15" customHeight="1" x14ac:dyDescent="0.2">
      <c r="A3" s="4" t="s">
        <v>123</v>
      </c>
      <c r="B3" s="5"/>
      <c r="C3" s="5"/>
      <c r="D3" s="5"/>
      <c r="E3" s="5"/>
      <c r="F3" s="5"/>
    </row>
    <row r="4" spans="1:6" ht="4.9000000000000004" customHeight="1" thickBot="1" x14ac:dyDescent="0.25">
      <c r="A4" s="43"/>
      <c r="B4" s="44"/>
      <c r="C4" s="44"/>
      <c r="D4" s="44"/>
      <c r="E4" s="44"/>
      <c r="F4" s="45"/>
    </row>
    <row r="5" spans="1:6" ht="15" customHeight="1" x14ac:dyDescent="0.2">
      <c r="A5" s="46"/>
      <c r="B5" s="2"/>
      <c r="C5" s="2"/>
      <c r="D5" s="2"/>
      <c r="E5" s="2"/>
      <c r="F5" s="2"/>
    </row>
    <row r="6" spans="1:6" ht="25.15" customHeight="1" x14ac:dyDescent="0.2">
      <c r="A6" s="9" t="s">
        <v>0</v>
      </c>
      <c r="B6" s="47" t="s">
        <v>1</v>
      </c>
      <c r="C6" s="47"/>
      <c r="D6" s="11" t="s">
        <v>2</v>
      </c>
      <c r="E6" s="11" t="s">
        <v>126</v>
      </c>
      <c r="F6" s="48"/>
    </row>
    <row r="7" spans="1:6" ht="15" customHeight="1" x14ac:dyDescent="0.2">
      <c r="A7" s="15" t="s">
        <v>45</v>
      </c>
      <c r="B7" s="13"/>
      <c r="C7" s="13"/>
      <c r="D7" s="49">
        <v>0</v>
      </c>
      <c r="E7" s="49">
        <v>0</v>
      </c>
      <c r="F7" s="49"/>
    </row>
    <row r="8" spans="1:6" ht="15" customHeight="1" x14ac:dyDescent="0.2">
      <c r="A8" s="15" t="s">
        <v>46</v>
      </c>
      <c r="B8" s="13"/>
      <c r="C8" s="13"/>
      <c r="D8" s="49">
        <v>0</v>
      </c>
      <c r="E8" s="49">
        <v>0</v>
      </c>
      <c r="F8" s="49"/>
    </row>
    <row r="9" spans="1:6" ht="15" customHeight="1" x14ac:dyDescent="0.2">
      <c r="A9" s="28" t="s">
        <v>47</v>
      </c>
      <c r="B9" s="23"/>
      <c r="C9" s="23"/>
      <c r="D9" s="49">
        <v>-13571.27103</v>
      </c>
      <c r="E9" s="49">
        <v>0</v>
      </c>
      <c r="F9" s="49"/>
    </row>
    <row r="10" spans="1:6" ht="15" customHeight="1" x14ac:dyDescent="0.2">
      <c r="A10" s="9" t="s">
        <v>48</v>
      </c>
      <c r="B10" s="17"/>
      <c r="C10" s="17"/>
      <c r="D10" s="17"/>
      <c r="E10" s="50">
        <v>0</v>
      </c>
      <c r="F10" s="49"/>
    </row>
    <row r="11" spans="1:6" s="35" customFormat="1" ht="15" customHeight="1" x14ac:dyDescent="0.2">
      <c r="A11" s="31" t="s">
        <v>49</v>
      </c>
      <c r="B11" s="32"/>
      <c r="C11" s="32"/>
      <c r="D11" s="51">
        <f>SUM(D7:D10)</f>
        <v>-13571.27103</v>
      </c>
      <c r="E11" s="51">
        <f>SUM(E7:E10)</f>
        <v>0</v>
      </c>
      <c r="F11" s="51"/>
    </row>
    <row r="12" spans="1:6" ht="15" customHeight="1" x14ac:dyDescent="0.2">
      <c r="A12" s="28" t="s">
        <v>50</v>
      </c>
      <c r="B12" s="32"/>
      <c r="C12" s="32"/>
      <c r="D12" s="49">
        <v>0</v>
      </c>
      <c r="E12" s="49">
        <v>0</v>
      </c>
      <c r="F12" s="49"/>
    </row>
    <row r="13" spans="1:6" ht="15" customHeight="1" x14ac:dyDescent="0.2">
      <c r="A13" s="28" t="s">
        <v>51</v>
      </c>
      <c r="B13" s="32"/>
      <c r="C13" s="32"/>
      <c r="D13" s="49">
        <v>0</v>
      </c>
      <c r="E13" s="49">
        <v>0</v>
      </c>
      <c r="F13" s="49"/>
    </row>
    <row r="14" spans="1:6" ht="15" customHeight="1" x14ac:dyDescent="0.2">
      <c r="A14" s="28" t="s">
        <v>52</v>
      </c>
      <c r="B14" s="23"/>
      <c r="C14" s="23"/>
      <c r="D14" s="49">
        <v>6081.8089400000008</v>
      </c>
      <c r="E14" s="49">
        <v>0</v>
      </c>
      <c r="F14" s="49"/>
    </row>
    <row r="15" spans="1:6" ht="15" customHeight="1" x14ac:dyDescent="0.2">
      <c r="A15" s="28" t="s">
        <v>53</v>
      </c>
      <c r="B15" s="23"/>
      <c r="C15" s="23"/>
      <c r="D15" s="49">
        <v>-5155.4278800000002</v>
      </c>
      <c r="E15" s="49">
        <v>0</v>
      </c>
      <c r="F15" s="49"/>
    </row>
    <row r="16" spans="1:6" ht="15" customHeight="1" x14ac:dyDescent="0.2">
      <c r="A16" s="9" t="s">
        <v>54</v>
      </c>
      <c r="B16" s="17"/>
      <c r="C16" s="17"/>
      <c r="D16" s="52">
        <v>0</v>
      </c>
      <c r="E16" s="49">
        <v>0</v>
      </c>
      <c r="F16" s="49"/>
    </row>
    <row r="17" spans="1:6" s="35" customFormat="1" ht="15" customHeight="1" x14ac:dyDescent="0.2">
      <c r="A17" s="12" t="s">
        <v>55</v>
      </c>
      <c r="B17" s="53"/>
      <c r="C17" s="53"/>
      <c r="D17" s="54">
        <f>SUM(D11:D16)</f>
        <v>-12644.88997</v>
      </c>
      <c r="E17" s="54">
        <f>SUM(E11:E16)</f>
        <v>0</v>
      </c>
      <c r="F17" s="54"/>
    </row>
    <row r="18" spans="1:6" ht="15" customHeight="1" x14ac:dyDescent="0.2">
      <c r="A18" s="28" t="s">
        <v>56</v>
      </c>
      <c r="B18" s="23"/>
      <c r="C18" s="23"/>
      <c r="D18" s="49">
        <v>0</v>
      </c>
      <c r="E18" s="49">
        <v>0</v>
      </c>
      <c r="F18" s="49"/>
    </row>
    <row r="19" spans="1:6" s="35" customFormat="1" ht="15" customHeight="1" x14ac:dyDescent="0.2">
      <c r="A19" s="30" t="s">
        <v>57</v>
      </c>
      <c r="B19" s="25"/>
      <c r="C19" s="25"/>
      <c r="D19" s="55">
        <f>SUM(D17:D18)</f>
        <v>-12644.88997</v>
      </c>
      <c r="E19" s="55">
        <f>SUM(E17:E18)</f>
        <v>0</v>
      </c>
      <c r="F19" s="51"/>
    </row>
    <row r="20" spans="1:6" ht="15" customHeight="1" x14ac:dyDescent="0.2">
      <c r="A20" s="56" t="s">
        <v>58</v>
      </c>
      <c r="B20" s="23"/>
      <c r="C20" s="23"/>
      <c r="D20" s="49">
        <v>0</v>
      </c>
      <c r="E20" s="49">
        <v>0</v>
      </c>
      <c r="F20" s="49"/>
    </row>
    <row r="21" spans="1:6" s="35" customFormat="1" ht="15" customHeight="1" x14ac:dyDescent="0.2">
      <c r="A21" s="30" t="s">
        <v>59</v>
      </c>
      <c r="B21" s="25"/>
      <c r="C21" s="25"/>
      <c r="D21" s="57">
        <f>SUM(D19)</f>
        <v>-12644.88997</v>
      </c>
      <c r="E21" s="57">
        <f>SUM(E19)</f>
        <v>0</v>
      </c>
      <c r="F21" s="58"/>
    </row>
    <row r="22" spans="1:6" ht="15" customHeight="1" x14ac:dyDescent="0.2">
      <c r="A22" s="36"/>
      <c r="B22" s="2"/>
      <c r="C22" s="2"/>
      <c r="D22" s="37"/>
      <c r="E22" s="37"/>
      <c r="F22" s="37"/>
    </row>
    <row r="23" spans="1:6" ht="15" customHeight="1" x14ac:dyDescent="0.2">
      <c r="A23" s="60" t="s">
        <v>60</v>
      </c>
      <c r="B23" s="61"/>
      <c r="C23" s="61"/>
      <c r="D23" s="94">
        <f>D21/139000*1000</f>
        <v>-90.970431438848919</v>
      </c>
      <c r="E23" s="62">
        <f>E21/139000*1000</f>
        <v>0</v>
      </c>
      <c r="F23" s="63"/>
    </row>
    <row r="24" spans="1:6" ht="15" customHeight="1" x14ac:dyDescent="0.2">
      <c r="A24" s="36"/>
      <c r="B24" s="2"/>
      <c r="C24" s="2"/>
      <c r="D24" s="2"/>
      <c r="E24" s="2"/>
      <c r="F24" s="2"/>
    </row>
    <row r="25" spans="1:6" ht="15" customHeight="1" x14ac:dyDescent="0.2">
      <c r="A25" s="64" t="s">
        <v>61</v>
      </c>
      <c r="B25" s="2"/>
      <c r="C25" s="2"/>
      <c r="D25" s="2"/>
      <c r="E25" s="2"/>
      <c r="F25" s="2"/>
    </row>
    <row r="26" spans="1:6" ht="15" customHeight="1" x14ac:dyDescent="0.2">
      <c r="A26" s="64"/>
      <c r="B26" s="2"/>
      <c r="C26" s="2"/>
      <c r="D26" s="65"/>
      <c r="E26" s="2"/>
      <c r="F26" s="2"/>
    </row>
    <row r="27" spans="1:6" ht="15" customHeight="1" x14ac:dyDescent="0.2">
      <c r="A27" s="64"/>
      <c r="B27" s="2"/>
      <c r="C27" s="2"/>
      <c r="D27" s="2"/>
      <c r="E27" s="2"/>
      <c r="F27" s="2"/>
    </row>
    <row r="28" spans="1:6" ht="15" customHeight="1" x14ac:dyDescent="0.2">
      <c r="A28" s="36"/>
      <c r="B28" s="2"/>
      <c r="C28" s="2"/>
      <c r="D28" s="2"/>
      <c r="E28" s="2"/>
      <c r="F28" s="2"/>
    </row>
    <row r="29" spans="1:6" ht="15" customHeight="1" x14ac:dyDescent="0.2">
      <c r="A29" s="36" t="s">
        <v>41</v>
      </c>
      <c r="B29" s="2"/>
      <c r="C29" s="2"/>
      <c r="D29" s="2" t="s">
        <v>42</v>
      </c>
      <c r="E29" s="2"/>
      <c r="F29" s="2"/>
    </row>
    <row r="30" spans="1:6" ht="15" customHeight="1" x14ac:dyDescent="0.2">
      <c r="A30" s="36"/>
      <c r="B30" s="2"/>
      <c r="C30" s="2"/>
      <c r="D30" s="2"/>
      <c r="E30" s="2"/>
      <c r="F30" s="2"/>
    </row>
    <row r="31" spans="1:6" ht="15" customHeight="1" x14ac:dyDescent="0.2">
      <c r="A31" s="36"/>
      <c r="B31" s="2"/>
      <c r="C31" s="2"/>
      <c r="D31" s="2"/>
      <c r="E31" s="2"/>
      <c r="F31" s="2"/>
    </row>
    <row r="32" spans="1:6" ht="15" customHeight="1" x14ac:dyDescent="0.2">
      <c r="A32" s="36" t="s">
        <v>43</v>
      </c>
      <c r="B32" s="2"/>
      <c r="C32" s="2"/>
      <c r="D32" s="2" t="s">
        <v>44</v>
      </c>
      <c r="E32" s="2"/>
      <c r="F32" s="2"/>
    </row>
    <row r="33" spans="4:4" ht="12.75" customHeight="1" x14ac:dyDescent="0.2"/>
    <row r="34" spans="4:4" ht="12.75" customHeight="1" x14ac:dyDescent="0.2"/>
    <row r="35" spans="4:4" ht="12.75" customHeight="1" x14ac:dyDescent="0.2"/>
    <row r="36" spans="4:4" ht="12.75" customHeight="1" x14ac:dyDescent="0.2"/>
    <row r="37" spans="4:4" ht="12.75" customHeight="1" x14ac:dyDescent="0.2">
      <c r="D37" s="29"/>
    </row>
    <row r="38" spans="4:4" ht="12.75" customHeight="1" x14ac:dyDescent="0.2"/>
    <row r="39" spans="4:4" ht="13.5" customHeight="1" x14ac:dyDescent="0.2"/>
  </sheetData>
  <pageMargins left="0.78740157480314965" right="0.39370078740157483" top="0.39370078740157483" bottom="0.39370078740157483" header="0.31496062992125984" footer="0.31496062992125984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8"/>
  <sheetViews>
    <sheetView view="pageBreakPreview" zoomScaleNormal="90" zoomScaleSheetLayoutView="100" workbookViewId="0"/>
  </sheetViews>
  <sheetFormatPr defaultColWidth="8.85546875" defaultRowHeight="12.75" x14ac:dyDescent="0.2"/>
  <cols>
    <col min="1" max="1" width="0.85546875" style="3" customWidth="1"/>
    <col min="2" max="2" width="56.140625" style="3" customWidth="1"/>
    <col min="3" max="3" width="7.7109375" style="3" customWidth="1"/>
    <col min="4" max="6" width="10.7109375" style="3" customWidth="1"/>
    <col min="7" max="16384" width="8.85546875" style="3"/>
  </cols>
  <sheetData>
    <row r="1" spans="2:7" x14ac:dyDescent="0.2">
      <c r="B1" s="1" t="str">
        <f>BS!B1</f>
        <v>АО "Акжал Голд Ресорсиз"</v>
      </c>
      <c r="C1" s="36"/>
      <c r="D1" s="66"/>
      <c r="E1" s="66"/>
      <c r="F1" s="66"/>
    </row>
    <row r="2" spans="2:7" x14ac:dyDescent="0.2">
      <c r="B2" s="1" t="s">
        <v>124</v>
      </c>
      <c r="C2" s="36"/>
      <c r="D2" s="66"/>
      <c r="E2" s="66"/>
      <c r="F2" s="66"/>
    </row>
    <row r="3" spans="2:7" x14ac:dyDescent="0.2">
      <c r="B3" s="4" t="s">
        <v>123</v>
      </c>
      <c r="C3" s="67"/>
      <c r="D3" s="67"/>
      <c r="E3" s="67"/>
      <c r="F3" s="67"/>
    </row>
    <row r="4" spans="2:7" ht="13.5" thickBot="1" x14ac:dyDescent="0.25">
      <c r="B4" s="68"/>
      <c r="C4" s="44"/>
      <c r="D4" s="44"/>
      <c r="E4" s="44"/>
      <c r="F4" s="45"/>
    </row>
    <row r="5" spans="2:7" ht="4.5" customHeight="1" x14ac:dyDescent="0.2">
      <c r="B5" s="69"/>
      <c r="C5" s="66"/>
      <c r="D5" s="66"/>
      <c r="E5" s="66"/>
      <c r="F5" s="66"/>
    </row>
    <row r="6" spans="2:7" ht="25.5" x14ac:dyDescent="0.2">
      <c r="B6" s="9" t="s">
        <v>0</v>
      </c>
      <c r="C6" s="10"/>
      <c r="D6" s="70" t="s">
        <v>2</v>
      </c>
      <c r="E6" s="70" t="s">
        <v>126</v>
      </c>
      <c r="F6" s="71"/>
      <c r="G6" s="72"/>
    </row>
    <row r="7" spans="2:7" s="35" customFormat="1" x14ac:dyDescent="0.2">
      <c r="B7" s="12" t="s">
        <v>62</v>
      </c>
      <c r="C7" s="12"/>
      <c r="D7" s="73"/>
      <c r="E7" s="74"/>
      <c r="F7" s="54"/>
      <c r="G7" s="59"/>
    </row>
    <row r="8" spans="2:7" x14ac:dyDescent="0.2">
      <c r="B8" s="21" t="s">
        <v>63</v>
      </c>
      <c r="C8" s="21"/>
      <c r="D8" s="75">
        <f>SUM(D9:D14)</f>
        <v>0</v>
      </c>
      <c r="E8" s="75">
        <f>SUM(E9:E14)</f>
        <v>0</v>
      </c>
      <c r="F8" s="16"/>
      <c r="G8" s="29"/>
    </row>
    <row r="9" spans="2:7" x14ac:dyDescent="0.2">
      <c r="B9" s="15" t="s">
        <v>64</v>
      </c>
      <c r="C9" s="15"/>
      <c r="D9" s="73">
        <v>0</v>
      </c>
      <c r="E9" s="74">
        <v>0</v>
      </c>
      <c r="F9" s="16"/>
      <c r="G9" s="29"/>
    </row>
    <row r="10" spans="2:7" x14ac:dyDescent="0.2">
      <c r="B10" s="15" t="s">
        <v>65</v>
      </c>
      <c r="C10" s="15"/>
      <c r="D10" s="73">
        <v>0</v>
      </c>
      <c r="E10" s="74">
        <v>0</v>
      </c>
      <c r="F10" s="16"/>
      <c r="G10" s="29"/>
    </row>
    <row r="11" spans="2:7" x14ac:dyDescent="0.2">
      <c r="B11" s="15" t="s">
        <v>66</v>
      </c>
      <c r="C11" s="15"/>
      <c r="D11" s="73">
        <v>0</v>
      </c>
      <c r="E11" s="74">
        <v>0</v>
      </c>
      <c r="F11" s="16"/>
      <c r="G11" s="29"/>
    </row>
    <row r="12" spans="2:7" x14ac:dyDescent="0.2">
      <c r="B12" s="15" t="s">
        <v>67</v>
      </c>
      <c r="C12" s="15"/>
      <c r="D12" s="73">
        <v>0</v>
      </c>
      <c r="E12" s="74">
        <v>0</v>
      </c>
      <c r="F12" s="16"/>
      <c r="G12" s="29"/>
    </row>
    <row r="13" spans="2:7" x14ac:dyDescent="0.2">
      <c r="B13" s="15" t="s">
        <v>68</v>
      </c>
      <c r="C13" s="15"/>
      <c r="D13" s="73">
        <v>0</v>
      </c>
      <c r="E13" s="74">
        <v>0</v>
      </c>
      <c r="F13" s="76"/>
      <c r="G13" s="29"/>
    </row>
    <row r="14" spans="2:7" x14ac:dyDescent="0.2">
      <c r="B14" s="15" t="s">
        <v>69</v>
      </c>
      <c r="C14" s="15"/>
      <c r="D14" s="73">
        <v>0</v>
      </c>
      <c r="E14" s="74">
        <v>0</v>
      </c>
      <c r="F14" s="16"/>
      <c r="G14" s="29"/>
    </row>
    <row r="15" spans="2:7" x14ac:dyDescent="0.2">
      <c r="B15" s="21" t="s">
        <v>70</v>
      </c>
      <c r="C15" s="21"/>
      <c r="D15" s="75">
        <f>SUM(D16:D22)</f>
        <v>14679.6047</v>
      </c>
      <c r="E15" s="75">
        <f>SUM(E16:E22)</f>
        <v>0</v>
      </c>
      <c r="F15" s="16"/>
      <c r="G15" s="29"/>
    </row>
    <row r="16" spans="2:7" x14ac:dyDescent="0.2">
      <c r="B16" s="15" t="s">
        <v>71</v>
      </c>
      <c r="C16" s="15"/>
      <c r="D16" s="73">
        <v>5328.5681299999997</v>
      </c>
      <c r="E16" s="74">
        <v>0</v>
      </c>
      <c r="F16" s="16"/>
      <c r="G16" s="29"/>
    </row>
    <row r="17" spans="2:7" x14ac:dyDescent="0.2">
      <c r="B17" s="15" t="s">
        <v>72</v>
      </c>
      <c r="C17" s="15"/>
      <c r="D17" s="73">
        <v>9316.2008999999998</v>
      </c>
      <c r="E17" s="74">
        <v>0</v>
      </c>
      <c r="F17" s="16"/>
      <c r="G17" s="29"/>
    </row>
    <row r="18" spans="2:7" ht="12.75" customHeight="1" x14ac:dyDescent="0.2">
      <c r="B18" s="15" t="s">
        <v>73</v>
      </c>
      <c r="C18" s="15"/>
      <c r="D18" s="73">
        <v>0</v>
      </c>
      <c r="E18" s="74">
        <v>0</v>
      </c>
      <c r="F18" s="16"/>
      <c r="G18" s="29"/>
    </row>
    <row r="19" spans="2:7" x14ac:dyDescent="0.2">
      <c r="B19" s="15" t="s">
        <v>74</v>
      </c>
      <c r="C19" s="15"/>
      <c r="D19" s="73">
        <v>0</v>
      </c>
      <c r="E19" s="74">
        <v>0</v>
      </c>
      <c r="F19" s="16"/>
      <c r="G19" s="29"/>
    </row>
    <row r="20" spans="2:7" x14ac:dyDescent="0.2">
      <c r="B20" s="15" t="s">
        <v>75</v>
      </c>
      <c r="C20" s="15"/>
      <c r="D20" s="73">
        <v>0</v>
      </c>
      <c r="E20" s="74">
        <v>0</v>
      </c>
      <c r="F20" s="16"/>
      <c r="G20" s="29"/>
    </row>
    <row r="21" spans="2:7" x14ac:dyDescent="0.2">
      <c r="B21" s="15" t="s">
        <v>76</v>
      </c>
      <c r="C21" s="15"/>
      <c r="D21" s="73">
        <v>0</v>
      </c>
      <c r="E21" s="74">
        <v>0</v>
      </c>
      <c r="F21" s="76"/>
      <c r="G21" s="29"/>
    </row>
    <row r="22" spans="2:7" x14ac:dyDescent="0.2">
      <c r="B22" s="15" t="s">
        <v>77</v>
      </c>
      <c r="C22" s="15"/>
      <c r="D22" s="73">
        <v>34.83567</v>
      </c>
      <c r="E22" s="74">
        <v>0</v>
      </c>
      <c r="F22" s="24"/>
      <c r="G22" s="29"/>
    </row>
    <row r="23" spans="2:7" x14ac:dyDescent="0.2">
      <c r="B23" s="77" t="s">
        <v>78</v>
      </c>
      <c r="C23" s="77"/>
      <c r="D23" s="78">
        <f>D8-D15</f>
        <v>-14679.6047</v>
      </c>
      <c r="E23" s="78">
        <f>E8-E15</f>
        <v>0</v>
      </c>
      <c r="F23" s="24"/>
      <c r="G23" s="29"/>
    </row>
    <row r="24" spans="2:7" s="35" customFormat="1" x14ac:dyDescent="0.2">
      <c r="B24" s="12" t="s">
        <v>79</v>
      </c>
      <c r="C24" s="12"/>
      <c r="D24" s="73"/>
      <c r="E24" s="74"/>
      <c r="F24" s="76"/>
      <c r="G24" s="59"/>
    </row>
    <row r="25" spans="2:7" x14ac:dyDescent="0.2">
      <c r="B25" s="21" t="s">
        <v>63</v>
      </c>
      <c r="C25" s="21"/>
      <c r="D25" s="75">
        <f>SUM(D26:D37)</f>
        <v>0</v>
      </c>
      <c r="E25" s="75">
        <f>SUM(E26:E37)</f>
        <v>0</v>
      </c>
      <c r="F25" s="16"/>
      <c r="G25" s="29"/>
    </row>
    <row r="26" spans="2:7" x14ac:dyDescent="0.2">
      <c r="B26" s="15" t="s">
        <v>80</v>
      </c>
      <c r="C26" s="15"/>
      <c r="D26" s="73">
        <v>0</v>
      </c>
      <c r="E26" s="74">
        <v>0</v>
      </c>
      <c r="F26" s="16"/>
      <c r="G26" s="29"/>
    </row>
    <row r="27" spans="2:7" ht="12.75" customHeight="1" x14ac:dyDescent="0.2">
      <c r="B27" s="15" t="s">
        <v>81</v>
      </c>
      <c r="C27" s="15"/>
      <c r="D27" s="73">
        <v>0</v>
      </c>
      <c r="E27" s="74">
        <v>0</v>
      </c>
      <c r="F27" s="16"/>
      <c r="G27" s="29"/>
    </row>
    <row r="28" spans="2:7" x14ac:dyDescent="0.2">
      <c r="B28" s="15" t="s">
        <v>82</v>
      </c>
      <c r="C28" s="15"/>
      <c r="D28" s="73">
        <v>0</v>
      </c>
      <c r="E28" s="74">
        <v>0</v>
      </c>
      <c r="F28" s="16"/>
      <c r="G28" s="29"/>
    </row>
    <row r="29" spans="2:7" ht="25.5" x14ac:dyDescent="0.2">
      <c r="B29" s="15" t="s">
        <v>83</v>
      </c>
      <c r="C29" s="15"/>
      <c r="D29" s="73">
        <v>0</v>
      </c>
      <c r="E29" s="74">
        <v>0</v>
      </c>
      <c r="F29" s="16"/>
      <c r="G29" s="29"/>
    </row>
    <row r="30" spans="2:7" x14ac:dyDescent="0.2">
      <c r="B30" s="15" t="s">
        <v>84</v>
      </c>
      <c r="C30" s="15"/>
      <c r="D30" s="73">
        <v>0</v>
      </c>
      <c r="E30" s="74">
        <v>0</v>
      </c>
      <c r="F30" s="16"/>
      <c r="G30" s="29"/>
    </row>
    <row r="31" spans="2:7" x14ac:dyDescent="0.2">
      <c r="B31" s="15" t="s">
        <v>85</v>
      </c>
      <c r="C31" s="15"/>
      <c r="D31" s="73">
        <v>0</v>
      </c>
      <c r="E31" s="74">
        <v>0</v>
      </c>
      <c r="F31" s="16"/>
      <c r="G31" s="29"/>
    </row>
    <row r="32" spans="2:7" s="35" customFormat="1" x14ac:dyDescent="0.2">
      <c r="B32" s="15" t="s">
        <v>86</v>
      </c>
      <c r="C32" s="15"/>
      <c r="D32" s="73">
        <v>0</v>
      </c>
      <c r="E32" s="74">
        <v>0</v>
      </c>
      <c r="F32" s="76"/>
      <c r="G32" s="59"/>
    </row>
    <row r="33" spans="2:7" x14ac:dyDescent="0.2">
      <c r="B33" s="15" t="s">
        <v>87</v>
      </c>
      <c r="C33" s="15"/>
      <c r="D33" s="73">
        <v>0</v>
      </c>
      <c r="E33" s="74">
        <v>0</v>
      </c>
      <c r="F33" s="16"/>
      <c r="G33" s="29"/>
    </row>
    <row r="34" spans="2:7" s="35" customFormat="1" ht="12.75" customHeight="1" x14ac:dyDescent="0.2">
      <c r="B34" s="15" t="s">
        <v>88</v>
      </c>
      <c r="C34" s="15"/>
      <c r="D34" s="73">
        <v>0</v>
      </c>
      <c r="E34" s="74">
        <v>0</v>
      </c>
      <c r="F34" s="79"/>
      <c r="G34" s="59"/>
    </row>
    <row r="35" spans="2:7" s="35" customFormat="1" ht="12.75" customHeight="1" x14ac:dyDescent="0.2">
      <c r="B35" s="15" t="s">
        <v>89</v>
      </c>
      <c r="C35" s="15"/>
      <c r="D35" s="73">
        <v>0</v>
      </c>
      <c r="E35" s="74">
        <v>0</v>
      </c>
      <c r="F35" s="24"/>
      <c r="G35" s="59"/>
    </row>
    <row r="36" spans="2:7" s="35" customFormat="1" ht="12.75" customHeight="1" x14ac:dyDescent="0.2">
      <c r="B36" s="15" t="s">
        <v>68</v>
      </c>
      <c r="C36" s="15"/>
      <c r="D36" s="73">
        <v>0</v>
      </c>
      <c r="E36" s="74">
        <v>0</v>
      </c>
      <c r="F36" s="24"/>
      <c r="G36" s="59"/>
    </row>
    <row r="37" spans="2:7" ht="12.75" customHeight="1" x14ac:dyDescent="0.2">
      <c r="B37" s="15" t="s">
        <v>69</v>
      </c>
      <c r="C37" s="15"/>
      <c r="D37" s="73">
        <v>0</v>
      </c>
      <c r="E37" s="74">
        <v>0</v>
      </c>
      <c r="F37" s="24"/>
      <c r="G37" s="29"/>
    </row>
    <row r="38" spans="2:7" ht="12.75" customHeight="1" x14ac:dyDescent="0.2">
      <c r="B38" s="21" t="s">
        <v>70</v>
      </c>
      <c r="C38" s="21"/>
      <c r="D38" s="75">
        <f>SUM(D39:D51)</f>
        <v>0</v>
      </c>
      <c r="E38" s="75">
        <f>SUM(E39:E51)</f>
        <v>0</v>
      </c>
      <c r="F38" s="24"/>
      <c r="G38" s="29"/>
    </row>
    <row r="39" spans="2:7" s="35" customFormat="1" ht="12.75" customHeight="1" x14ac:dyDescent="0.2">
      <c r="B39" s="15" t="s">
        <v>90</v>
      </c>
      <c r="C39" s="15"/>
      <c r="D39" s="73">
        <v>0</v>
      </c>
      <c r="E39" s="74">
        <v>0</v>
      </c>
      <c r="F39" s="76"/>
      <c r="G39" s="59"/>
    </row>
    <row r="40" spans="2:7" s="35" customFormat="1" ht="12.75" customHeight="1" x14ac:dyDescent="0.2">
      <c r="B40" s="15" t="s">
        <v>91</v>
      </c>
      <c r="C40" s="15"/>
      <c r="D40" s="73">
        <v>0</v>
      </c>
      <c r="E40" s="74">
        <v>0</v>
      </c>
      <c r="F40" s="33"/>
      <c r="G40" s="59"/>
    </row>
    <row r="41" spans="2:7" ht="12.75" customHeight="1" x14ac:dyDescent="0.2">
      <c r="B41" s="15" t="s">
        <v>92</v>
      </c>
      <c r="C41" s="15"/>
      <c r="D41" s="73">
        <v>0</v>
      </c>
      <c r="E41" s="74">
        <v>0</v>
      </c>
      <c r="F41" s="16"/>
      <c r="G41" s="29"/>
    </row>
    <row r="42" spans="2:7" ht="25.5" x14ac:dyDescent="0.2">
      <c r="B42" s="15" t="s">
        <v>93</v>
      </c>
      <c r="C42" s="15"/>
      <c r="D42" s="73">
        <v>0</v>
      </c>
      <c r="E42" s="74">
        <v>0</v>
      </c>
      <c r="F42" s="24"/>
      <c r="G42" s="29"/>
    </row>
    <row r="43" spans="2:7" x14ac:dyDescent="0.2">
      <c r="B43" s="15" t="s">
        <v>94</v>
      </c>
      <c r="C43" s="15"/>
      <c r="D43" s="73">
        <v>0</v>
      </c>
      <c r="E43" s="74">
        <v>0</v>
      </c>
      <c r="F43" s="24"/>
      <c r="G43" s="29"/>
    </row>
    <row r="44" spans="2:7" s="35" customFormat="1" x14ac:dyDescent="0.2">
      <c r="B44" s="15" t="s">
        <v>95</v>
      </c>
      <c r="C44" s="15"/>
      <c r="D44" s="73">
        <v>0</v>
      </c>
      <c r="E44" s="74">
        <v>0</v>
      </c>
      <c r="F44" s="33"/>
      <c r="G44" s="59"/>
    </row>
    <row r="45" spans="2:7" x14ac:dyDescent="0.2">
      <c r="B45" s="15" t="s">
        <v>96</v>
      </c>
      <c r="C45" s="15"/>
      <c r="D45" s="73">
        <v>0</v>
      </c>
      <c r="E45" s="74">
        <v>0</v>
      </c>
      <c r="F45" s="16"/>
    </row>
    <row r="46" spans="2:7" x14ac:dyDescent="0.2">
      <c r="B46" s="15" t="s">
        <v>74</v>
      </c>
      <c r="C46" s="15"/>
      <c r="D46" s="73">
        <v>0</v>
      </c>
      <c r="E46" s="74">
        <v>0</v>
      </c>
      <c r="F46" s="16"/>
    </row>
    <row r="47" spans="2:7" x14ac:dyDescent="0.2">
      <c r="B47" s="15" t="s">
        <v>97</v>
      </c>
      <c r="C47" s="15"/>
      <c r="D47" s="73">
        <v>0</v>
      </c>
      <c r="E47" s="74">
        <v>0</v>
      </c>
      <c r="F47" s="16"/>
    </row>
    <row r="48" spans="2:7" ht="12.75" customHeight="1" x14ac:dyDescent="0.2">
      <c r="B48" s="15" t="s">
        <v>98</v>
      </c>
      <c r="C48" s="15"/>
      <c r="D48" s="73">
        <v>0</v>
      </c>
      <c r="E48" s="74">
        <v>0</v>
      </c>
      <c r="F48" s="2"/>
    </row>
    <row r="49" spans="2:7" x14ac:dyDescent="0.2">
      <c r="B49" s="15" t="s">
        <v>88</v>
      </c>
      <c r="C49" s="15"/>
      <c r="D49" s="73">
        <v>0</v>
      </c>
      <c r="E49" s="74">
        <v>0</v>
      </c>
      <c r="F49" s="2"/>
    </row>
    <row r="50" spans="2:7" x14ac:dyDescent="0.2">
      <c r="B50" s="15" t="s">
        <v>99</v>
      </c>
      <c r="C50" s="15"/>
      <c r="D50" s="73">
        <v>0</v>
      </c>
      <c r="E50" s="74">
        <v>0</v>
      </c>
      <c r="F50" s="2"/>
    </row>
    <row r="51" spans="2:7" ht="12.75" customHeight="1" x14ac:dyDescent="0.2">
      <c r="B51" s="15" t="s">
        <v>77</v>
      </c>
      <c r="C51" s="15"/>
      <c r="D51" s="73">
        <v>0</v>
      </c>
      <c r="E51" s="74">
        <v>0</v>
      </c>
      <c r="F51" s="2"/>
    </row>
    <row r="52" spans="2:7" ht="25.5" x14ac:dyDescent="0.2">
      <c r="B52" s="77" t="s">
        <v>100</v>
      </c>
      <c r="C52" s="77"/>
      <c r="D52" s="78">
        <f>D25-D38</f>
        <v>0</v>
      </c>
      <c r="E52" s="78">
        <f>E25-E38</f>
        <v>0</v>
      </c>
      <c r="F52" s="24"/>
      <c r="G52" s="29"/>
    </row>
    <row r="53" spans="2:7" x14ac:dyDescent="0.2">
      <c r="B53" s="12" t="s">
        <v>101</v>
      </c>
      <c r="C53" s="12"/>
      <c r="D53" s="73"/>
      <c r="E53" s="74"/>
    </row>
    <row r="54" spans="2:7" x14ac:dyDescent="0.2">
      <c r="B54" s="21" t="s">
        <v>63</v>
      </c>
      <c r="C54" s="21"/>
      <c r="D54" s="75">
        <f>SUM(D55:D58)</f>
        <v>139000.04800000001</v>
      </c>
      <c r="E54" s="75">
        <f>SUM(E55:E58)</f>
        <v>0</v>
      </c>
    </row>
    <row r="55" spans="2:7" x14ac:dyDescent="0.2">
      <c r="B55" s="15" t="s">
        <v>102</v>
      </c>
      <c r="C55" s="15"/>
      <c r="D55" s="73">
        <v>0</v>
      </c>
      <c r="E55" s="74">
        <v>0</v>
      </c>
    </row>
    <row r="56" spans="2:7" x14ac:dyDescent="0.2">
      <c r="B56" s="15" t="s">
        <v>103</v>
      </c>
      <c r="C56" s="15"/>
      <c r="D56" s="73">
        <v>0</v>
      </c>
      <c r="E56" s="74">
        <v>0</v>
      </c>
    </row>
    <row r="57" spans="2:7" ht="12.75" customHeight="1" x14ac:dyDescent="0.2">
      <c r="B57" s="15" t="s">
        <v>104</v>
      </c>
      <c r="C57" s="15"/>
      <c r="D57" s="73">
        <v>0</v>
      </c>
      <c r="E57" s="74">
        <v>0</v>
      </c>
    </row>
    <row r="58" spans="2:7" ht="12.75" customHeight="1" x14ac:dyDescent="0.2">
      <c r="B58" s="15" t="s">
        <v>69</v>
      </c>
      <c r="C58" s="15"/>
      <c r="D58" s="73">
        <v>139000.04800000001</v>
      </c>
      <c r="E58" s="74">
        <v>0</v>
      </c>
    </row>
    <row r="59" spans="2:7" x14ac:dyDescent="0.2">
      <c r="B59" s="21" t="s">
        <v>70</v>
      </c>
      <c r="C59" s="21"/>
      <c r="D59" s="75">
        <f>SUM(D60:D64)</f>
        <v>0</v>
      </c>
      <c r="E59" s="75">
        <f>SUM(E60:E64)</f>
        <v>0</v>
      </c>
    </row>
    <row r="60" spans="2:7" x14ac:dyDescent="0.2">
      <c r="B60" s="15" t="s">
        <v>105</v>
      </c>
      <c r="C60" s="15"/>
      <c r="D60" s="73">
        <v>0</v>
      </c>
      <c r="E60" s="74">
        <v>0</v>
      </c>
    </row>
    <row r="61" spans="2:7" x14ac:dyDescent="0.2">
      <c r="B61" s="15" t="s">
        <v>106</v>
      </c>
      <c r="C61" s="15"/>
      <c r="D61" s="73">
        <v>0</v>
      </c>
      <c r="E61" s="74">
        <v>0</v>
      </c>
    </row>
    <row r="62" spans="2:7" x14ac:dyDescent="0.2">
      <c r="B62" s="15" t="s">
        <v>107</v>
      </c>
      <c r="C62" s="15"/>
      <c r="D62" s="73">
        <v>0</v>
      </c>
      <c r="E62" s="74">
        <v>0</v>
      </c>
    </row>
    <row r="63" spans="2:7" x14ac:dyDescent="0.2">
      <c r="B63" s="15" t="s">
        <v>108</v>
      </c>
      <c r="C63" s="15"/>
      <c r="D63" s="73">
        <v>0</v>
      </c>
      <c r="E63" s="74">
        <v>0</v>
      </c>
    </row>
    <row r="64" spans="2:7" x14ac:dyDescent="0.2">
      <c r="B64" s="15" t="s">
        <v>109</v>
      </c>
      <c r="C64" s="15"/>
      <c r="D64" s="73">
        <v>0</v>
      </c>
      <c r="E64" s="74">
        <v>0</v>
      </c>
    </row>
    <row r="65" spans="1:7" x14ac:dyDescent="0.2">
      <c r="B65" s="77" t="s">
        <v>110</v>
      </c>
      <c r="C65" s="77"/>
      <c r="D65" s="78">
        <f>D54-D59</f>
        <v>139000.04800000001</v>
      </c>
      <c r="E65" s="78">
        <f>E54-E59</f>
        <v>0</v>
      </c>
      <c r="F65" s="24"/>
      <c r="G65" s="29"/>
    </row>
    <row r="66" spans="1:7" x14ac:dyDescent="0.2">
      <c r="B66" s="77" t="s">
        <v>111</v>
      </c>
      <c r="C66" s="77"/>
      <c r="D66" s="78">
        <v>953.71672999999998</v>
      </c>
      <c r="E66" s="78">
        <v>0</v>
      </c>
      <c r="F66" s="24"/>
      <c r="G66" s="29"/>
    </row>
    <row r="67" spans="1:7" ht="25.5" x14ac:dyDescent="0.2">
      <c r="B67" s="77" t="s">
        <v>112</v>
      </c>
      <c r="C67" s="77"/>
      <c r="D67" s="78">
        <v>0</v>
      </c>
      <c r="E67" s="78">
        <v>0</v>
      </c>
      <c r="F67" s="24"/>
      <c r="G67" s="29"/>
    </row>
    <row r="68" spans="1:7" x14ac:dyDescent="0.2">
      <c r="B68" s="77" t="s">
        <v>113</v>
      </c>
      <c r="C68" s="77"/>
      <c r="D68" s="78">
        <f>D23+D52+D65+D66+D67</f>
        <v>125274.16003000001</v>
      </c>
      <c r="E68" s="78">
        <v>0</v>
      </c>
      <c r="F68" s="24"/>
      <c r="G68" s="29"/>
    </row>
    <row r="69" spans="1:7" ht="25.5" x14ac:dyDescent="0.2">
      <c r="B69" s="77" t="s">
        <v>114</v>
      </c>
      <c r="C69" s="77"/>
      <c r="D69" s="78">
        <f>E70</f>
        <v>0</v>
      </c>
      <c r="E69" s="78">
        <v>0</v>
      </c>
      <c r="F69" s="24"/>
      <c r="G69" s="29"/>
    </row>
    <row r="70" spans="1:7" ht="25.5" x14ac:dyDescent="0.2">
      <c r="B70" s="77" t="s">
        <v>115</v>
      </c>
      <c r="C70" s="77"/>
      <c r="D70" s="78">
        <f>D69+D68</f>
        <v>125274.16003000001</v>
      </c>
      <c r="E70" s="78">
        <v>0</v>
      </c>
      <c r="F70" s="24"/>
      <c r="G70" s="29"/>
    </row>
    <row r="73" spans="1:7" ht="12.75" customHeight="1" x14ac:dyDescent="0.2"/>
    <row r="74" spans="1:7" ht="12.75" customHeight="1" x14ac:dyDescent="0.2">
      <c r="A74" s="36" t="s">
        <v>41</v>
      </c>
      <c r="B74" s="2"/>
      <c r="C74" s="2" t="s">
        <v>42</v>
      </c>
      <c r="D74" s="2"/>
      <c r="E74" s="2"/>
    </row>
    <row r="75" spans="1:7" ht="12.75" customHeight="1" x14ac:dyDescent="0.2">
      <c r="A75" s="36"/>
      <c r="B75" s="2"/>
      <c r="C75" s="2"/>
      <c r="D75" s="2"/>
      <c r="E75" s="2"/>
    </row>
    <row r="76" spans="1:7" ht="12.75" customHeight="1" x14ac:dyDescent="0.2">
      <c r="A76" s="36"/>
      <c r="B76" s="2"/>
      <c r="C76" s="2"/>
      <c r="D76" s="2"/>
      <c r="E76" s="2"/>
    </row>
    <row r="77" spans="1:7" ht="12.75" customHeight="1" x14ac:dyDescent="0.2">
      <c r="A77" s="36" t="s">
        <v>43</v>
      </c>
      <c r="B77" s="2"/>
      <c r="C77" s="2" t="s">
        <v>44</v>
      </c>
      <c r="D77" s="2"/>
      <c r="E77" s="2"/>
    </row>
    <row r="78" spans="1:7" ht="12.75" customHeight="1" x14ac:dyDescent="0.2"/>
  </sheetData>
  <pageMargins left="0.78740157480314965" right="0" top="0.78740157480314965" bottom="0.39370078740157483" header="0.31496062992125984" footer="0.31496062992125984"/>
  <pageSetup paperSize="9" orientation="portrait" horizontalDpi="200" verticalDpi="200" r:id="rId1"/>
  <headerFooter>
    <oddFooter>&amp;A&amp;RСтраница &amp;P</oddFooter>
  </headerFooter>
  <rowBreaks count="1" manualBreakCount="1">
    <brk id="52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5"/>
  <sheetViews>
    <sheetView view="pageBreakPreview" zoomScale="85" zoomScaleNormal="100" zoomScaleSheetLayoutView="85" workbookViewId="0"/>
  </sheetViews>
  <sheetFormatPr defaultColWidth="8.85546875" defaultRowHeight="12.75" x14ac:dyDescent="0.2"/>
  <cols>
    <col min="1" max="1" width="0.85546875" style="3" customWidth="1"/>
    <col min="2" max="2" width="35.5703125" style="3" customWidth="1"/>
    <col min="3" max="3" width="5.7109375" style="3" customWidth="1"/>
    <col min="4" max="4" width="10.7109375" style="3" customWidth="1"/>
    <col min="5" max="5" width="13.5703125" style="3" customWidth="1"/>
    <col min="6" max="6" width="0.5703125" style="3" customWidth="1"/>
    <col min="7" max="7" width="12.5703125" style="3" customWidth="1"/>
    <col min="8" max="8" width="10.7109375" style="35" customWidth="1"/>
    <col min="9" max="9" width="12" style="3" customWidth="1"/>
    <col min="10" max="16384" width="8.85546875" style="3"/>
  </cols>
  <sheetData>
    <row r="1" spans="1:8" ht="15" customHeight="1" x14ac:dyDescent="0.2">
      <c r="B1" s="1" t="str">
        <f>BS!B1</f>
        <v>АО "Акжал Голд Ресорсиз"</v>
      </c>
      <c r="C1" s="80"/>
      <c r="D1" s="80"/>
      <c r="E1" s="80"/>
      <c r="F1" s="80"/>
      <c r="G1" s="80"/>
      <c r="H1" s="80"/>
    </row>
    <row r="2" spans="1:8" ht="15" customHeight="1" x14ac:dyDescent="0.2">
      <c r="B2" s="1" t="s">
        <v>127</v>
      </c>
      <c r="C2" s="80"/>
      <c r="D2" s="80"/>
      <c r="E2" s="80"/>
      <c r="F2" s="80"/>
      <c r="G2" s="80"/>
      <c r="H2" s="80"/>
    </row>
    <row r="3" spans="1:8" ht="15" customHeight="1" x14ac:dyDescent="0.2">
      <c r="B3" s="4" t="str">
        <f>IS!A3</f>
        <v>За год, закончившийся 31 декабря 2020 года</v>
      </c>
      <c r="C3" s="67"/>
      <c r="D3" s="67"/>
      <c r="E3" s="67"/>
      <c r="F3" s="67"/>
      <c r="G3" s="5"/>
      <c r="H3" s="5"/>
    </row>
    <row r="4" spans="1:8" ht="4.5" customHeight="1" thickBot="1" x14ac:dyDescent="0.25">
      <c r="B4" s="68"/>
      <c r="C4" s="44"/>
      <c r="D4" s="44"/>
      <c r="E4" s="44"/>
      <c r="F4" s="44"/>
      <c r="G4" s="44"/>
      <c r="H4" s="95"/>
    </row>
    <row r="5" spans="1:8" ht="15" customHeight="1" x14ac:dyDescent="0.2">
      <c r="B5" s="81"/>
      <c r="C5" s="81"/>
      <c r="D5" s="81"/>
      <c r="E5" s="81"/>
      <c r="F5" s="81"/>
      <c r="G5" s="81"/>
      <c r="H5" s="81"/>
    </row>
    <row r="6" spans="1:8" ht="24.75" customHeight="1" x14ac:dyDescent="0.2">
      <c r="B6" s="9" t="s">
        <v>0</v>
      </c>
      <c r="C6" s="47" t="s">
        <v>1</v>
      </c>
      <c r="D6" s="47" t="s">
        <v>20</v>
      </c>
      <c r="E6" s="47" t="s">
        <v>22</v>
      </c>
      <c r="F6" s="47" t="s">
        <v>23</v>
      </c>
      <c r="G6" s="47" t="s">
        <v>116</v>
      </c>
      <c r="H6" s="47" t="s">
        <v>117</v>
      </c>
    </row>
    <row r="7" spans="1:8" ht="4.9000000000000004" customHeight="1" x14ac:dyDescent="0.2">
      <c r="B7" s="82"/>
      <c r="C7" s="83"/>
      <c r="D7" s="84"/>
      <c r="E7" s="84"/>
      <c r="F7" s="84"/>
      <c r="G7" s="84"/>
      <c r="H7" s="84"/>
    </row>
    <row r="8" spans="1:8" s="59" customFormat="1" ht="21" customHeight="1" x14ac:dyDescent="0.2">
      <c r="A8" s="35"/>
      <c r="B8" s="30" t="s">
        <v>128</v>
      </c>
      <c r="C8" s="30"/>
      <c r="D8" s="85">
        <v>0</v>
      </c>
      <c r="E8" s="85"/>
      <c r="F8" s="85"/>
      <c r="G8" s="85">
        <v>0</v>
      </c>
      <c r="H8" s="85">
        <f>D8+E8+G8</f>
        <v>0</v>
      </c>
    </row>
    <row r="9" spans="1:8" s="59" customFormat="1" ht="4.9000000000000004" customHeight="1" x14ac:dyDescent="0.2">
      <c r="A9" s="35"/>
      <c r="B9" s="31"/>
      <c r="C9" s="31"/>
      <c r="D9" s="86"/>
      <c r="E9" s="86"/>
      <c r="F9" s="86"/>
      <c r="G9" s="86"/>
      <c r="H9" s="86"/>
    </row>
    <row r="10" spans="1:8" s="35" customFormat="1" ht="4.5" customHeight="1" x14ac:dyDescent="0.2">
      <c r="B10" s="31"/>
      <c r="C10" s="31"/>
      <c r="D10" s="86"/>
      <c r="E10" s="86"/>
      <c r="F10" s="86"/>
      <c r="G10" s="86"/>
      <c r="H10" s="86"/>
    </row>
    <row r="11" spans="1:8" s="35" customFormat="1" x14ac:dyDescent="0.2">
      <c r="B11" s="28" t="s">
        <v>129</v>
      </c>
      <c r="C11" s="28"/>
      <c r="D11" s="87"/>
      <c r="E11" s="87">
        <v>0</v>
      </c>
      <c r="F11" s="87"/>
      <c r="G11" s="87">
        <f>-12644889.97/1000</f>
        <v>-12644.88997</v>
      </c>
      <c r="H11" s="86">
        <f>SUM(D11:G11)</f>
        <v>-12644.88997</v>
      </c>
    </row>
    <row r="12" spans="1:8" s="35" customFormat="1" hidden="1" x14ac:dyDescent="0.2">
      <c r="B12" s="28" t="s">
        <v>119</v>
      </c>
      <c r="C12" s="28"/>
      <c r="D12" s="87">
        <v>0</v>
      </c>
      <c r="E12" s="87"/>
      <c r="F12" s="87"/>
      <c r="G12" s="87"/>
      <c r="H12" s="86">
        <f t="shared" ref="H12:H13" si="0">SUM(D12:G12)</f>
        <v>0</v>
      </c>
    </row>
    <row r="13" spans="1:8" s="35" customFormat="1" x14ac:dyDescent="0.2">
      <c r="B13" s="28" t="s">
        <v>131</v>
      </c>
      <c r="C13" s="28"/>
      <c r="D13" s="88">
        <f>139000048/1000</f>
        <v>139000.04800000001</v>
      </c>
      <c r="E13" s="88"/>
      <c r="F13" s="87"/>
      <c r="G13" s="88"/>
      <c r="H13" s="86">
        <f t="shared" si="0"/>
        <v>139000.04800000001</v>
      </c>
    </row>
    <row r="14" spans="1:8" s="35" customFormat="1" x14ac:dyDescent="0.2">
      <c r="B14" s="9"/>
      <c r="C14" s="17"/>
      <c r="D14" s="89">
        <v>0</v>
      </c>
      <c r="E14" s="89"/>
      <c r="F14" s="89"/>
      <c r="G14" s="89"/>
      <c r="H14" s="96"/>
    </row>
    <row r="15" spans="1:8" s="35" customFormat="1" x14ac:dyDescent="0.2">
      <c r="B15" s="22" t="s">
        <v>130</v>
      </c>
      <c r="C15" s="22"/>
      <c r="D15" s="86">
        <f>SUM(D11:D14)</f>
        <v>139000.04800000001</v>
      </c>
      <c r="E15" s="86">
        <f t="shared" ref="E15:H15" si="1">SUM(E11:E14)</f>
        <v>0</v>
      </c>
      <c r="F15" s="86">
        <f t="shared" si="1"/>
        <v>0</v>
      </c>
      <c r="G15" s="86">
        <f t="shared" si="1"/>
        <v>-12644.88997</v>
      </c>
      <c r="H15" s="86">
        <f t="shared" si="1"/>
        <v>126355.15803000001</v>
      </c>
    </row>
    <row r="16" spans="1:8" s="35" customFormat="1" x14ac:dyDescent="0.2">
      <c r="B16" s="28"/>
      <c r="C16" s="28"/>
      <c r="D16" s="87"/>
      <c r="E16" s="87"/>
      <c r="F16" s="87"/>
      <c r="G16" s="87"/>
      <c r="H16" s="86"/>
    </row>
    <row r="17" spans="2:10" s="35" customFormat="1" ht="15" customHeight="1" x14ac:dyDescent="0.25">
      <c r="B17" s="30" t="s">
        <v>118</v>
      </c>
      <c r="C17" s="30"/>
      <c r="D17" s="85">
        <f>D8+D15</f>
        <v>139000.04800000001</v>
      </c>
      <c r="E17" s="85">
        <f>E8+E15</f>
        <v>0</v>
      </c>
      <c r="F17" s="85"/>
      <c r="G17" s="85">
        <f>G8+G15</f>
        <v>-12644.88997</v>
      </c>
      <c r="H17" s="85">
        <f>H8+H15</f>
        <v>126355.15803000001</v>
      </c>
      <c r="I17" s="90"/>
      <c r="J17" s="91"/>
    </row>
    <row r="18" spans="2:10" s="35" customFormat="1" ht="15" customHeight="1" x14ac:dyDescent="0.2">
      <c r="B18" s="31"/>
      <c r="C18" s="31"/>
      <c r="D18" s="86"/>
      <c r="E18" s="86"/>
      <c r="F18" s="86"/>
      <c r="G18" s="86"/>
      <c r="H18" s="86"/>
    </row>
    <row r="19" spans="2:10" s="35" customFormat="1" ht="15" customHeight="1" x14ac:dyDescent="0.2">
      <c r="B19" s="31"/>
      <c r="C19" s="31"/>
      <c r="D19" s="86"/>
      <c r="E19" s="86"/>
      <c r="F19" s="86"/>
      <c r="G19" s="86"/>
      <c r="H19" s="86"/>
      <c r="I19" s="59"/>
    </row>
    <row r="20" spans="2:10" s="35" customFormat="1" ht="15" customHeight="1" x14ac:dyDescent="0.2">
      <c r="B20" s="31"/>
      <c r="C20" s="31"/>
      <c r="D20" s="86"/>
      <c r="E20" s="86"/>
      <c r="F20" s="86"/>
      <c r="G20" s="86"/>
      <c r="H20" s="86"/>
    </row>
    <row r="21" spans="2:10" s="35" customFormat="1" ht="15" customHeight="1" x14ac:dyDescent="0.2">
      <c r="B21" s="36" t="s">
        <v>41</v>
      </c>
      <c r="C21" s="36"/>
      <c r="D21" s="92"/>
      <c r="E21" s="2"/>
      <c r="F21" s="2"/>
      <c r="G21" s="2" t="s">
        <v>42</v>
      </c>
    </row>
    <row r="22" spans="2:10" s="35" customFormat="1" ht="15" customHeight="1" x14ac:dyDescent="0.2">
      <c r="B22" s="36"/>
      <c r="C22" s="36"/>
      <c r="D22" s="2"/>
      <c r="E22" s="2"/>
      <c r="F22" s="2"/>
      <c r="G22" s="2"/>
      <c r="H22" s="97"/>
    </row>
    <row r="23" spans="2:10" s="35" customFormat="1" ht="15" customHeight="1" x14ac:dyDescent="0.2">
      <c r="B23" s="36"/>
      <c r="C23" s="36"/>
      <c r="D23" s="2"/>
      <c r="E23" s="2"/>
      <c r="F23" s="2"/>
      <c r="G23" s="2"/>
      <c r="H23" s="97"/>
    </row>
    <row r="24" spans="2:10" s="35" customFormat="1" ht="15" customHeight="1" x14ac:dyDescent="0.2">
      <c r="B24" s="36" t="s">
        <v>43</v>
      </c>
      <c r="C24" s="36"/>
      <c r="D24" s="2"/>
      <c r="E24" s="2"/>
      <c r="F24" s="2"/>
      <c r="G24" s="2" t="s">
        <v>44</v>
      </c>
    </row>
    <row r="25" spans="2:10" s="35" customFormat="1" ht="15" customHeight="1" x14ac:dyDescent="0.2">
      <c r="B25" s="31"/>
      <c r="C25" s="31"/>
    </row>
  </sheetData>
  <pageMargins left="0.78740157480314965" right="0.39370078740157483" top="0.39370078740157483" bottom="0.39370078740157483" header="0.31496062992125984" footer="0.31496062992125984"/>
  <pageSetup paperSize="9" scale="85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BS</vt:lpstr>
      <vt:lpstr>IS</vt:lpstr>
      <vt:lpstr>CF</vt:lpstr>
      <vt:lpstr>CE</vt:lpstr>
      <vt:lpstr>BS!Область_печати</vt:lpstr>
      <vt:lpstr>CE!Область_печати</vt:lpstr>
      <vt:lpstr>CF!Область_печати</vt:lpstr>
      <vt:lpstr>IS!Область_печати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Gaukhar Mukanova</dc:creator>
  <cp:lastModifiedBy>Gaukhar Mukanova</cp:lastModifiedBy>
  <cp:lastPrinted>2021-05-28T10:29:22Z</cp:lastPrinted>
  <dcterms:created xsi:type="dcterms:W3CDTF">2021-05-21T04:04:42Z</dcterms:created>
  <dcterms:modified xsi:type="dcterms:W3CDTF">2021-05-28T11:29:49Z</dcterms:modified>
</cp:coreProperties>
</file>