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O:\Almaty\ACCOUNTING DEPARTMENT\Financial Reporting Subdivision\Отдел отчетности\4. DFO &amp; KASE\Forma 189 - Ежеквартальная отчетность\2024Y\3Q\AGR\"/>
    </mc:Choice>
  </mc:AlternateContent>
  <xr:revisionPtr revIDLastSave="0" documentId="13_ncr:1_{ED692AED-F22B-4FEB-A095-9A95E18366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" sheetId="1" r:id="rId1"/>
    <sheet name="BS" sheetId="2" r:id="rId2"/>
    <sheet name="Eq" sheetId="3" r:id="rId3"/>
    <sheet name="C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4" l="1"/>
  <c r="F17" i="4"/>
  <c r="F26" i="4" s="1"/>
  <c r="F29" i="4" s="1"/>
  <c r="F35" i="4" s="1"/>
  <c r="F37" i="4" s="1"/>
  <c r="F38" i="4" s="1"/>
  <c r="H17" i="4"/>
  <c r="H26" i="4" s="1"/>
  <c r="H29" i="4" s="1"/>
  <c r="H35" i="4" s="1"/>
  <c r="H37" i="4" s="1"/>
  <c r="G14" i="3"/>
  <c r="G9" i="3"/>
  <c r="G22" i="3"/>
  <c r="E22" i="3"/>
  <c r="C22" i="3"/>
  <c r="E21" i="3"/>
  <c r="C21" i="3"/>
  <c r="G16" i="3"/>
  <c r="G21" i="3"/>
  <c r="G18" i="3"/>
  <c r="E35" i="2"/>
  <c r="D35" i="2"/>
  <c r="E17" i="1"/>
  <c r="E20" i="1" s="1"/>
  <c r="J10" i="4" l="1"/>
  <c r="E24" i="1"/>
  <c r="E26" i="1" s="1"/>
  <c r="E11" i="3" s="1"/>
  <c r="G11" i="3" s="1"/>
  <c r="D26" i="1"/>
  <c r="D24" i="1"/>
  <c r="D20" i="1"/>
  <c r="D17" i="1"/>
  <c r="D11" i="2"/>
  <c r="E11" i="2"/>
  <c r="D18" i="2"/>
  <c r="E18" i="2"/>
  <c r="D25" i="2"/>
  <c r="E25" i="2"/>
  <c r="D32" i="2"/>
  <c r="D33" i="2" s="1"/>
  <c r="E32" i="2"/>
  <c r="E33" i="2" s="1"/>
  <c r="E34" i="2" s="1"/>
  <c r="E19" i="3"/>
  <c r="G19" i="3"/>
  <c r="E12" i="3" l="1"/>
  <c r="G12" i="3" s="1"/>
  <c r="D19" i="2"/>
  <c r="E19" i="2"/>
  <c r="D34" i="2"/>
  <c r="E31" i="1" l="1"/>
  <c r="E32" i="1" s="1"/>
  <c r="E33" i="1" s="1"/>
  <c r="D31" i="1"/>
  <c r="D32" i="1" s="1"/>
  <c r="D33" i="1" s="1"/>
</calcChain>
</file>

<file path=xl/sharedStrings.xml><?xml version="1.0" encoding="utf-8"?>
<sst xmlns="http://schemas.openxmlformats.org/spreadsheetml/2006/main" count="159" uniqueCount="96">
  <si>
    <t>XXXXXXXXXXXXXXXXXXXXXXXXXXXXXXXXXXXXXXXXX</t>
  </si>
  <si>
    <t>X</t>
  </si>
  <si>
    <t>XXXXX</t>
  </si>
  <si>
    <t>XXXXXXXXXXXXX</t>
  </si>
  <si>
    <t>Прим.</t>
  </si>
  <si>
    <t>Общие и административные расходы</t>
  </si>
  <si>
    <t>Прочие расходы</t>
  </si>
  <si>
    <t>Финансовые доходы</t>
  </si>
  <si>
    <t>Долгосрочные активы</t>
  </si>
  <si>
    <t>Основные средства</t>
  </si>
  <si>
    <t>Краткосрочные активы</t>
  </si>
  <si>
    <t>Активы по налогам, помимо подоходного налога</t>
  </si>
  <si>
    <t>Денежные средства и их эквиваленты</t>
  </si>
  <si>
    <t>Капитал</t>
  </si>
  <si>
    <t>Акционерный капитал</t>
  </si>
  <si>
    <t>Краткосрочные обязательства</t>
  </si>
  <si>
    <t>Торговая и прочая кредиторская задолженность</t>
  </si>
  <si>
    <t>Накопленный убыток</t>
  </si>
  <si>
    <t>Текущие налоговые обязательства</t>
  </si>
  <si>
    <t>Прочие краткосрочные обязательства</t>
  </si>
  <si>
    <t>XXXXXXXXXXXXXXX</t>
  </si>
  <si>
    <t>XXXXXXXX</t>
  </si>
  <si>
    <t>Приходится на акционеров материнской компании</t>
  </si>
  <si>
    <t>Итого</t>
  </si>
  <si>
    <t>Денежные потоки от операционной деятельности</t>
  </si>
  <si>
    <t>Корректировки на:</t>
  </si>
  <si>
    <t>Начисление резерва по неиспользованным отпускам</t>
  </si>
  <si>
    <t>Денежные потоки от операционной деятельности до изменений в 
    оборотном капитале</t>
  </si>
  <si>
    <t>Изменение в оборотном капитале</t>
  </si>
  <si>
    <t>Изменение в активах по налогам, помимо подоходного налога</t>
  </si>
  <si>
    <t>Изменение в торговой и прочей кредиторской задолженности</t>
  </si>
  <si>
    <t>Изменение в обязательствах по налогам, помимо подоходного налога</t>
  </si>
  <si>
    <t>Подоходный налог уплаченный</t>
  </si>
  <si>
    <t>Чистые денежные потоки от операционной деятельности</t>
  </si>
  <si>
    <t>Денежные потоки от инвестиционной деятельности</t>
  </si>
  <si>
    <t>Вознаграждения, полученные по депозитам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</si>
  <si>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</si>
  <si>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</si>
  <si>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</si>
  <si>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Изменение в прочих краткосрочных активах</t>
  </si>
  <si>
    <t>Изменение в прочих краткосрочных обязательствах</t>
  </si>
  <si>
    <t>Чистые денежные потоки, использованные в операционной деятельности</t>
  </si>
  <si>
    <t>Чистые денежные потоки от инвестиционной 
    деятельности</t>
  </si>
  <si>
    <t>Прибыль на акцию</t>
  </si>
  <si>
    <t>Количество простых акций</t>
  </si>
  <si>
    <t>Объявленные дивиденды по привилегированным акциям в тыс.тг</t>
  </si>
  <si>
    <t>Базовая прибыль на акцию в тенге</t>
  </si>
  <si>
    <t>Разводненная прибыль на акцию в тенге</t>
  </si>
  <si>
    <t>Базовая и разводнённая, в отношении прибыли за период, приходящейся на держателей на простых акций материнской организации, в тенге</t>
  </si>
  <si>
    <t>(В тысячах тенге)</t>
  </si>
  <si>
    <t>Главный бухгалтер</t>
  </si>
  <si>
    <t>Директор</t>
  </si>
  <si>
    <t>Онланбекова Ф.И.</t>
  </si>
  <si>
    <t>АО "Акбакай Голд Ресорсиз"</t>
  </si>
  <si>
    <t>АКТИВЫ</t>
  </si>
  <si>
    <t>ИТОГО АКТИВЫ</t>
  </si>
  <si>
    <t>КАПИТАЛ И ОБЯЗАТЕЛЬСТВА</t>
  </si>
  <si>
    <t>ИТОГО КАПИТАЛ</t>
  </si>
  <si>
    <t>ИТОГО ОБЯЗАТЕЛЬСТВА</t>
  </si>
  <si>
    <t>ИТОГО КАПИТАЛ И ОБЯЗАТЕЛЬСТВА</t>
  </si>
  <si>
    <t xml:space="preserve">2023 года </t>
  </si>
  <si>
    <t>Прочие доходы</t>
  </si>
  <si>
    <t>Торговая и прочая дебиторская задолженность</t>
  </si>
  <si>
    <t>2023 года</t>
  </si>
  <si>
    <t>Износ и амортизацию</t>
  </si>
  <si>
    <t>Изменение в торговой дебиторской задолженности</t>
  </si>
  <si>
    <t>Расходы по подоходному налогу</t>
  </si>
  <si>
    <t xml:space="preserve">2024 года </t>
  </si>
  <si>
    <t>31 декабря
2023 года</t>
  </si>
  <si>
    <t>Прочие краткосрочные активы</t>
  </si>
  <si>
    <t>Обязательства по корпоративному подоходному налогу</t>
  </si>
  <si>
    <t>На 1 января 2024 года</t>
  </si>
  <si>
    <t>Накопленный прибыль/ (убыток)</t>
  </si>
  <si>
    <t>2024 года</t>
  </si>
  <si>
    <t>На 1 января 2023 года</t>
  </si>
  <si>
    <t>Искакова М.С.</t>
  </si>
  <si>
    <t>Прибыль за период</t>
  </si>
  <si>
    <t>Отчет о прибылях и убытках и прочем совокупном доходе
за период, закончившийся 30 сентября 2024 года</t>
  </si>
  <si>
    <t>За 9 месяцев, закончившихся 30 сентября</t>
  </si>
  <si>
    <t>Отчет о финансовом положении
по состоянию на 30 сентября 2024 года</t>
  </si>
  <si>
    <t>30 сентября
2024 года</t>
  </si>
  <si>
    <t>Отчет об изменениях в капитале
за период, закончившийся 30 сентября 2024 года</t>
  </si>
  <si>
    <t>На 30 сентября 2023 года</t>
  </si>
  <si>
    <t>На 30 сентября 2024 года</t>
  </si>
  <si>
    <t>Отчет о движении денежных средств
за период, закончившийся 30 сентября 2024 года</t>
  </si>
  <si>
    <t>За 9 месяцев закончившихся 30 сентября</t>
  </si>
  <si>
    <t>Восстановлоение убытка от обесценения финансовых активов</t>
  </si>
  <si>
    <t>Операционный (убыток)/ прибыль</t>
  </si>
  <si>
    <t>(Убыток)/ прибыль до налогообложения</t>
  </si>
  <si>
    <t>(Убыток)/ прибыль за период</t>
  </si>
  <si>
    <t>Итого совокупный (убыток)/доход за период</t>
  </si>
  <si>
    <t>Убыток за период</t>
  </si>
  <si>
    <t>Итого совокупный убыток за период</t>
  </si>
  <si>
    <t>Итого совокупная прибыль за период</t>
  </si>
  <si>
    <t>(Убыток)/прибыль до налогообложения</t>
  </si>
  <si>
    <t>Восстановление резерва по ожидаемым кредитным убыткам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</si>
</sst>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[$-419]mmm\ yy;@"/>
    <numFmt numFmtId="165" formatCode="_(* #,##0.00_);_(* \(#,##0.00\);_(* &quot;-&quot;??_);_(@_)"/>
    <numFmt numFmtId="166" formatCode="_(* #,##0.00_);_(* \(#,##0.00\);_(* &quot;-&quot;_);_(@_)"/>
    <numFmt numFmtId="167" formatCode="_(* #,##0_);_(* \(#,##0\);_(* &quot;-&quot;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0"/>
      <color indexed="12"/>
      <name val="Arial"/>
      <family val="2"/>
      <charset val="204"/>
    </font>
    <font>
      <sz val="10"/>
      <color theme="0" tint="-4.9989318521683403E-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0" tint="-4.9989318521683403E-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164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165" fontId="4" fillId="0" borderId="0" xfId="2" applyNumberFormat="1" applyFont="1" applyAlignment="1">
      <alignment horizontal="left"/>
    </xf>
    <xf numFmtId="0" fontId="5" fillId="0" borderId="0" xfId="3" applyFont="1"/>
    <xf numFmtId="166" fontId="5" fillId="0" borderId="0" xfId="3" applyNumberFormat="1" applyFont="1"/>
    <xf numFmtId="0" fontId="6" fillId="0" borderId="0" xfId="0" applyFont="1"/>
    <xf numFmtId="14" fontId="4" fillId="0" borderId="0" xfId="2" applyNumberFormat="1" applyFont="1" applyAlignment="1">
      <alignment horizontal="left"/>
    </xf>
    <xf numFmtId="166" fontId="7" fillId="0" borderId="0" xfId="0" applyNumberFormat="1" applyFont="1"/>
    <xf numFmtId="164" fontId="9" fillId="0" borderId="0" xfId="2" applyFont="1" applyAlignment="1">
      <alignment horizontal="left"/>
    </xf>
    <xf numFmtId="167" fontId="12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7" fontId="7" fillId="0" borderId="0" xfId="0" applyNumberFormat="1" applyFont="1"/>
    <xf numFmtId="167" fontId="8" fillId="0" borderId="1" xfId="0" applyNumberFormat="1" applyFont="1" applyBorder="1" applyAlignment="1">
      <alignment vertical="center"/>
    </xf>
    <xf numFmtId="0" fontId="7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6" fontId="12" fillId="0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vertical="center"/>
    </xf>
    <xf numFmtId="167" fontId="7" fillId="0" borderId="0" xfId="0" applyNumberFormat="1" applyFont="1" applyFill="1"/>
    <xf numFmtId="167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vertical="center"/>
    </xf>
    <xf numFmtId="167" fontId="7" fillId="0" borderId="0" xfId="1" applyNumberFormat="1" applyFont="1" applyFill="1"/>
    <xf numFmtId="167" fontId="6" fillId="0" borderId="0" xfId="0" applyNumberFormat="1" applyFont="1"/>
    <xf numFmtId="3" fontId="13" fillId="2" borderId="0" xfId="0" applyNumberFormat="1" applyFont="1" applyFill="1" applyAlignment="1">
      <alignment vertical="center" wrapText="1"/>
    </xf>
    <xf numFmtId="167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7" fontId="11" fillId="0" borderId="0" xfId="1" applyNumberFormat="1" applyFont="1" applyFill="1" applyAlignment="1">
      <alignment horizontal="center" vertical="center"/>
    </xf>
    <xf numFmtId="167" fontId="12" fillId="0" borderId="0" xfId="1" applyNumberFormat="1" applyFont="1" applyFill="1" applyAlignment="1">
      <alignment horizontal="center" vertical="center"/>
    </xf>
    <xf numFmtId="4" fontId="12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0" fontId="11" fillId="0" borderId="0" xfId="4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11" fillId="0" borderId="0" xfId="0" applyNumberFormat="1" applyFont="1" applyFill="1" applyAlignment="1">
      <alignment horizontal="center" vertical="center"/>
    </xf>
    <xf numFmtId="167" fontId="11" fillId="0" borderId="0" xfId="0" applyNumberFormat="1" applyFont="1" applyFill="1" applyAlignment="1">
      <alignment vertical="center"/>
    </xf>
    <xf numFmtId="0" fontId="7" fillId="0" borderId="0" xfId="3" applyFont="1"/>
    <xf numFmtId="0" fontId="10" fillId="0" borderId="0" xfId="0" applyFont="1" applyAlignment="1">
      <alignment vertical="center"/>
    </xf>
    <xf numFmtId="49" fontId="5" fillId="0" borderId="0" xfId="3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7" fontId="8" fillId="0" borderId="0" xfId="0" applyNumberFormat="1" applyFont="1"/>
    <xf numFmtId="166" fontId="8" fillId="0" borderId="0" xfId="0" applyNumberFormat="1" applyFont="1"/>
    <xf numFmtId="167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wrapText="1"/>
    </xf>
    <xf numFmtId="166" fontId="7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center"/>
    </xf>
    <xf numFmtId="0" fontId="15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4" applyNumberFormat="1" applyFont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/>
    <xf numFmtId="166" fontId="5" fillId="0" borderId="0" xfId="3" applyNumberFormat="1" applyFont="1" applyFill="1"/>
    <xf numFmtId="0" fontId="6" fillId="0" borderId="0" xfId="0" applyFont="1" applyFill="1"/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Fill="1" applyBorder="1" applyAlignment="1">
      <alignment vertical="center"/>
    </xf>
    <xf numFmtId="0" fontId="16" fillId="0" borderId="0" xfId="3" applyFont="1"/>
    <xf numFmtId="0" fontId="17" fillId="0" borderId="0" xfId="0" applyFont="1"/>
    <xf numFmtId="0" fontId="6" fillId="0" borderId="0" xfId="0" applyFont="1" applyBorder="1"/>
    <xf numFmtId="167" fontId="18" fillId="0" borderId="0" xfId="0" applyNumberFormat="1" applyFont="1"/>
    <xf numFmtId="167" fontId="19" fillId="0" borderId="0" xfId="0" applyNumberFormat="1" applyFont="1"/>
    <xf numFmtId="166" fontId="12" fillId="0" borderId="1" xfId="0" applyNumberFormat="1" applyFont="1" applyBorder="1" applyAlignment="1">
      <alignment horizontal="center"/>
    </xf>
    <xf numFmtId="167" fontId="7" fillId="0" borderId="1" xfId="0" applyNumberFormat="1" applyFont="1" applyBorder="1"/>
    <xf numFmtId="167" fontId="8" fillId="0" borderId="1" xfId="0" applyNumberFormat="1" applyFont="1" applyBorder="1"/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horizontal="center" vertical="center"/>
    </xf>
    <xf numFmtId="167" fontId="8" fillId="0" borderId="0" xfId="0" applyNumberFormat="1" applyFont="1" applyFill="1" applyBorder="1" applyAlignment="1">
      <alignment vertical="center"/>
    </xf>
    <xf numFmtId="167" fontId="8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6" fontId="8" fillId="0" borderId="1" xfId="4" applyNumberFormat="1" applyFont="1" applyFill="1" applyBorder="1" applyAlignment="1">
      <alignment horizontal="right"/>
    </xf>
    <xf numFmtId="0" fontId="7" fillId="0" borderId="1" xfId="4" applyFont="1" applyBorder="1" applyAlignment="1">
      <alignment horizontal="right"/>
    </xf>
    <xf numFmtId="0" fontId="7" fillId="0" borderId="0" xfId="0" applyFont="1" applyBorder="1"/>
    <xf numFmtId="0" fontId="7" fillId="0" borderId="1" xfId="0" applyFont="1" applyBorder="1"/>
    <xf numFmtId="0" fontId="11" fillId="0" borderId="1" xfId="0" applyFont="1" applyBorder="1" applyAlignment="1">
      <alignment vertical="center"/>
    </xf>
    <xf numFmtId="167" fontId="7" fillId="0" borderId="1" xfId="0" applyNumberFormat="1" applyFont="1" applyFill="1" applyBorder="1" applyAlignment="1">
      <alignment vertical="center"/>
    </xf>
    <xf numFmtId="3" fontId="1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67" fontId="7" fillId="0" borderId="2" xfId="0" applyNumberFormat="1" applyFont="1" applyFill="1" applyBorder="1"/>
    <xf numFmtId="167" fontId="7" fillId="0" borderId="0" xfId="0" applyNumberFormat="1" applyFont="1" applyBorder="1"/>
    <xf numFmtId="0" fontId="20" fillId="0" borderId="0" xfId="0" applyFont="1"/>
    <xf numFmtId="0" fontId="0" fillId="0" borderId="0" xfId="0" applyAlignment="1">
      <alignment horizontal="center"/>
    </xf>
    <xf numFmtId="166" fontId="12" fillId="0" borderId="0" xfId="0" applyNumberFormat="1" applyFont="1" applyAlignment="1">
      <alignment horizontal="left" vertical="center"/>
    </xf>
    <xf numFmtId="3" fontId="8" fillId="0" borderId="1" xfId="0" applyNumberFormat="1" applyFont="1" applyBorder="1" applyAlignment="1">
      <alignment horizontal="center"/>
    </xf>
    <xf numFmtId="167" fontId="12" fillId="0" borderId="1" xfId="4" applyNumberFormat="1" applyFont="1" applyBorder="1" applyAlignment="1">
      <alignment horizontal="right" vertical="center" wrapText="1"/>
    </xf>
    <xf numFmtId="0" fontId="5" fillId="0" borderId="1" xfId="3" applyFont="1" applyBorder="1"/>
    <xf numFmtId="0" fontId="16" fillId="0" borderId="1" xfId="3" applyFont="1" applyBorder="1"/>
    <xf numFmtId="166" fontId="5" fillId="0" borderId="1" xfId="3" applyNumberFormat="1" applyFont="1" applyBorder="1"/>
    <xf numFmtId="0" fontId="21" fillId="0" borderId="0" xfId="0" applyFont="1" applyAlignment="1">
      <alignment vertical="center"/>
    </xf>
    <xf numFmtId="166" fontId="11" fillId="0" borderId="1" xfId="0" applyNumberFormat="1" applyFont="1" applyBorder="1" applyAlignment="1">
      <alignment vertical="center"/>
    </xf>
    <xf numFmtId="167" fontId="11" fillId="0" borderId="1" xfId="0" applyNumberFormat="1" applyFont="1" applyFill="1" applyBorder="1" applyAlignment="1">
      <alignment vertical="center"/>
    </xf>
    <xf numFmtId="167" fontId="7" fillId="0" borderId="1" xfId="0" applyNumberFormat="1" applyFont="1" applyFill="1" applyBorder="1"/>
    <xf numFmtId="167" fontId="8" fillId="0" borderId="2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67" fontId="8" fillId="0" borderId="2" xfId="0" applyNumberFormat="1" applyFont="1" applyFill="1" applyBorder="1"/>
    <xf numFmtId="167" fontId="1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66" fontId="12" fillId="0" borderId="1" xfId="4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1" xfId="4" applyFont="1" applyBorder="1" applyAlignment="1">
      <alignment vertical="center"/>
    </xf>
    <xf numFmtId="167" fontId="7" fillId="0" borderId="1" xfId="0" applyNumberFormat="1" applyFont="1" applyBorder="1" applyAlignment="1">
      <alignment vertical="center"/>
    </xf>
    <xf numFmtId="167" fontId="7" fillId="0" borderId="2" xfId="0" applyNumberFormat="1" applyFont="1" applyBorder="1" applyAlignment="1">
      <alignment vertical="center"/>
    </xf>
    <xf numFmtId="166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167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7" fillId="0" borderId="2" xfId="0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167" fontId="8" fillId="0" borderId="2" xfId="0" applyNumberFormat="1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/>
    <xf numFmtId="166" fontId="8" fillId="0" borderId="2" xfId="0" applyNumberFormat="1" applyFont="1" applyBorder="1" applyAlignment="1">
      <alignment wrapText="1"/>
    </xf>
    <xf numFmtId="3" fontId="7" fillId="0" borderId="2" xfId="0" applyNumberFormat="1" applyFont="1" applyBorder="1"/>
    <xf numFmtId="0" fontId="22" fillId="0" borderId="0" xfId="0" applyFont="1"/>
    <xf numFmtId="0" fontId="12" fillId="0" borderId="0" xfId="4" applyFont="1" applyBorder="1" applyAlignment="1">
      <alignment vertical="center"/>
    </xf>
    <xf numFmtId="49" fontId="7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left" vertical="top"/>
    </xf>
    <xf numFmtId="0" fontId="11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Fill="1" applyBorder="1" applyAlignment="1">
      <alignment vertical="center"/>
    </xf>
    <xf numFmtId="167" fontId="7" fillId="0" borderId="0" xfId="0" applyNumberFormat="1" applyFont="1" applyFill="1" applyBorder="1"/>
    <xf numFmtId="0" fontId="6" fillId="0" borderId="0" xfId="0" applyFont="1"/>
    <xf numFmtId="3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/>
    <xf numFmtId="3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41" fontId="8" fillId="0" borderId="2" xfId="0" applyNumberFormat="1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left" vertical="top" wrapText="1"/>
    </xf>
    <xf numFmtId="0" fontId="20" fillId="0" borderId="0" xfId="0" applyFont="1" applyFill="1"/>
    <xf numFmtId="0" fontId="0" fillId="0" borderId="0" xfId="0" applyFill="1"/>
    <xf numFmtId="0" fontId="8" fillId="0" borderId="0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/>
    </xf>
  </cellXfs>
  <cellStyles count="9">
    <cellStyle name="Comma 2" xfId="5" xr:uid="{9400A5AB-11D4-4FD8-AEE4-C90AA9661890}"/>
    <cellStyle name="Normal 13" xfId="2" xr:uid="{1C0544B8-1E07-4C2E-80EF-48B565075600}"/>
    <cellStyle name="Normal 13 2" xfId="6" xr:uid="{ADAC00E7-BF83-4551-ABAF-11F5C97B2529}"/>
    <cellStyle name="Normal 2" xfId="3" xr:uid="{6B90910D-8ED4-4BE2-940C-7FED9C79EB07}"/>
    <cellStyle name="Normal 2 2" xfId="7" xr:uid="{225233D7-8A1E-4784-88AA-D8B1844FAC4F}"/>
    <cellStyle name="Normal 2 2 8" xfId="4" xr:uid="{9EBF2F12-B709-4D67-9A1B-B962750B0A0E}"/>
    <cellStyle name="Normal 2 2 8 2" xfId="8" xr:uid="{D6D76018-82AB-4A73-9EFE-E250F6D9C83B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tabSelected="1" zoomScale="80" zoomScaleNormal="80" workbookViewId="0"/>
  </sheetViews>
  <sheetFormatPr defaultColWidth="8.88671875" defaultRowHeight="13.2" x14ac:dyDescent="0.25"/>
  <cols>
    <col min="1" max="1" width="9.44140625" style="4" customWidth="1"/>
    <col min="2" max="2" width="56.88671875" style="4" bestFit="1" customWidth="1"/>
    <col min="3" max="3" width="7.6640625" style="4" bestFit="1" customWidth="1"/>
    <col min="4" max="4" width="19.88671875" style="57" bestFit="1" customWidth="1"/>
    <col min="5" max="5" width="18.5546875" style="4" bestFit="1" customWidth="1"/>
    <col min="6" max="6" width="2.33203125" style="4" bestFit="1" customWidth="1"/>
    <col min="7" max="7" width="18.5546875" style="4" bestFit="1" customWidth="1"/>
    <col min="8" max="8" width="2.33203125" style="4" bestFit="1" customWidth="1"/>
    <col min="9" max="9" width="18.5546875" style="4" bestFit="1" customWidth="1"/>
    <col min="10" max="10" width="2.33203125" style="4" bestFit="1" customWidth="1"/>
    <col min="11" max="16384" width="8.88671875" style="4"/>
  </cols>
  <sheetData>
    <row r="1" spans="1:10" x14ac:dyDescent="0.25">
      <c r="A1" s="1"/>
      <c r="B1" s="2" t="s">
        <v>0</v>
      </c>
      <c r="C1" s="2" t="s">
        <v>2</v>
      </c>
      <c r="D1" s="56" t="s">
        <v>3</v>
      </c>
      <c r="E1" s="2" t="s">
        <v>3</v>
      </c>
      <c r="F1" s="2" t="s">
        <v>1</v>
      </c>
      <c r="G1" s="2" t="s">
        <v>3</v>
      </c>
      <c r="H1" s="2" t="s">
        <v>1</v>
      </c>
      <c r="I1" s="2" t="s">
        <v>3</v>
      </c>
      <c r="J1" s="2" t="s">
        <v>1</v>
      </c>
    </row>
    <row r="2" spans="1:10" ht="15.6" x14ac:dyDescent="0.3">
      <c r="A2" s="1"/>
      <c r="B2" s="122" t="s">
        <v>53</v>
      </c>
      <c r="C2" s="2"/>
      <c r="D2" s="56"/>
      <c r="E2" s="2"/>
      <c r="F2" s="2"/>
      <c r="G2" s="2"/>
      <c r="H2" s="2"/>
      <c r="I2" s="2"/>
      <c r="J2" s="2"/>
    </row>
    <row r="3" spans="1:10" ht="13.2" customHeight="1" x14ac:dyDescent="0.25">
      <c r="A3" s="1"/>
      <c r="B3" s="142" t="s">
        <v>77</v>
      </c>
      <c r="C3" s="142"/>
      <c r="D3" s="142"/>
      <c r="E3" s="142"/>
      <c r="F3" s="142"/>
    </row>
    <row r="4" spans="1:10" ht="22.95" customHeight="1" x14ac:dyDescent="0.25">
      <c r="A4" s="1"/>
      <c r="B4" s="142"/>
      <c r="C4" s="142"/>
      <c r="D4" s="142"/>
      <c r="E4" s="142"/>
      <c r="F4" s="142"/>
    </row>
    <row r="5" spans="1:10" x14ac:dyDescent="0.25">
      <c r="A5" s="1"/>
    </row>
    <row r="6" spans="1:10" x14ac:dyDescent="0.25">
      <c r="A6" s="1"/>
    </row>
    <row r="7" spans="1:10" ht="13.2" customHeight="1" x14ac:dyDescent="0.25">
      <c r="A7" s="5"/>
    </row>
    <row r="8" spans="1:10" ht="13.2" customHeight="1" x14ac:dyDescent="0.25">
      <c r="A8" s="7"/>
      <c r="B8" s="76"/>
      <c r="C8" s="76"/>
      <c r="D8" s="140" t="s">
        <v>78</v>
      </c>
      <c r="E8" s="140"/>
      <c r="F8" s="140"/>
    </row>
    <row r="9" spans="1:10" ht="15" customHeight="1" thickBot="1" x14ac:dyDescent="0.3">
      <c r="B9" s="77"/>
      <c r="C9" s="77"/>
      <c r="D9" s="141"/>
      <c r="E9" s="141"/>
      <c r="F9" s="141"/>
    </row>
    <row r="10" spans="1:10" ht="13.8" thickBot="1" x14ac:dyDescent="0.3">
      <c r="B10" s="78" t="s">
        <v>49</v>
      </c>
      <c r="C10" s="48" t="s">
        <v>4</v>
      </c>
      <c r="D10" s="74" t="s">
        <v>67</v>
      </c>
      <c r="E10" s="74" t="s">
        <v>60</v>
      </c>
      <c r="F10" s="75"/>
    </row>
    <row r="11" spans="1:10" x14ac:dyDescent="0.25">
      <c r="B11" s="14"/>
      <c r="C11" s="15"/>
      <c r="D11" s="18"/>
      <c r="E11" s="18"/>
      <c r="F11" s="8"/>
    </row>
    <row r="12" spans="1:10" x14ac:dyDescent="0.25">
      <c r="B12" s="17"/>
      <c r="C12" s="16"/>
      <c r="D12" s="20"/>
      <c r="E12" s="20"/>
      <c r="F12" s="10"/>
    </row>
    <row r="13" spans="1:10" x14ac:dyDescent="0.25">
      <c r="B13" s="14" t="s">
        <v>5</v>
      </c>
      <c r="C13" s="16">
        <v>6</v>
      </c>
      <c r="D13" s="19">
        <v>-15273</v>
      </c>
      <c r="E13" s="19">
        <v>-25126</v>
      </c>
      <c r="F13" s="10"/>
    </row>
    <row r="14" spans="1:10" x14ac:dyDescent="0.25">
      <c r="B14" s="14" t="s">
        <v>86</v>
      </c>
      <c r="C14" s="16"/>
      <c r="D14" s="19">
        <v>1064</v>
      </c>
      <c r="E14" s="65">
        <v>2834</v>
      </c>
      <c r="F14" s="10"/>
    </row>
    <row r="15" spans="1:10" x14ac:dyDescent="0.25">
      <c r="B15" s="14" t="s">
        <v>61</v>
      </c>
      <c r="C15" s="16">
        <v>7</v>
      </c>
      <c r="D15" s="19">
        <v>2232</v>
      </c>
      <c r="E15" s="65">
        <v>409558</v>
      </c>
      <c r="F15" s="10"/>
    </row>
    <row r="16" spans="1:10" ht="13.8" thickBot="1" x14ac:dyDescent="0.3">
      <c r="B16" s="78" t="s">
        <v>6</v>
      </c>
      <c r="C16" s="59">
        <v>7</v>
      </c>
      <c r="D16" s="79">
        <v>-40758</v>
      </c>
      <c r="E16" s="79">
        <v>-267159</v>
      </c>
      <c r="F16" s="12"/>
    </row>
    <row r="17" spans="2:6" ht="13.8" thickBot="1" x14ac:dyDescent="0.3">
      <c r="B17" s="58" t="s">
        <v>87</v>
      </c>
      <c r="C17" s="59"/>
      <c r="D17" s="60">
        <f>SUM(D13:D16)</f>
        <v>-52735</v>
      </c>
      <c r="E17" s="60">
        <f>SUM(E13:E16)</f>
        <v>120107</v>
      </c>
      <c r="F17" s="12"/>
    </row>
    <row r="18" spans="2:6" x14ac:dyDescent="0.25">
      <c r="B18" s="14"/>
      <c r="C18" s="16"/>
      <c r="D18" s="20"/>
      <c r="E18" s="20"/>
      <c r="F18" s="10"/>
    </row>
    <row r="19" spans="2:6" ht="13.8" thickBot="1" x14ac:dyDescent="0.3">
      <c r="B19" s="78" t="s">
        <v>7</v>
      </c>
      <c r="C19" s="59">
        <v>8</v>
      </c>
      <c r="D19" s="79">
        <v>1143</v>
      </c>
      <c r="E19" s="79">
        <v>13587</v>
      </c>
      <c r="F19" s="12"/>
    </row>
    <row r="20" spans="2:6" x14ac:dyDescent="0.25">
      <c r="B20" s="69" t="s">
        <v>88</v>
      </c>
      <c r="C20" s="70"/>
      <c r="D20" s="71">
        <f>SUM(D17,D19)</f>
        <v>-51592</v>
      </c>
      <c r="E20" s="71">
        <f>SUM(E17,E19)</f>
        <v>133694</v>
      </c>
      <c r="F20" s="72"/>
    </row>
    <row r="21" spans="2:6" x14ac:dyDescent="0.25">
      <c r="B21" s="69"/>
      <c r="C21" s="70"/>
      <c r="D21" s="71"/>
      <c r="E21" s="71"/>
      <c r="F21" s="72"/>
    </row>
    <row r="22" spans="2:6" x14ac:dyDescent="0.25">
      <c r="B22" s="126" t="s">
        <v>66</v>
      </c>
      <c r="C22" s="70"/>
      <c r="D22" s="71">
        <v>-4091</v>
      </c>
      <c r="E22" s="71">
        <v>-25194</v>
      </c>
      <c r="F22" s="72"/>
    </row>
    <row r="23" spans="2:6" ht="13.8" thickBot="1" x14ac:dyDescent="0.3">
      <c r="B23" s="78"/>
      <c r="C23" s="59"/>
      <c r="D23" s="79"/>
      <c r="E23" s="79"/>
      <c r="F23" s="12"/>
    </row>
    <row r="24" spans="2:6" ht="13.8" thickBot="1" x14ac:dyDescent="0.3">
      <c r="B24" s="58" t="s">
        <v>89</v>
      </c>
      <c r="C24" s="59"/>
      <c r="D24" s="60">
        <f>SUM(D20,D22)</f>
        <v>-55683</v>
      </c>
      <c r="E24" s="60">
        <f>SUM(E20,E22)</f>
        <v>108500</v>
      </c>
      <c r="F24" s="12"/>
    </row>
    <row r="25" spans="2:6" ht="13.8" thickBot="1" x14ac:dyDescent="0.3">
      <c r="B25" s="82"/>
      <c r="C25" s="80"/>
      <c r="D25" s="83"/>
      <c r="E25" s="83"/>
      <c r="F25" s="81"/>
    </row>
    <row r="26" spans="2:6" ht="13.8" thickBot="1" x14ac:dyDescent="0.3">
      <c r="B26" s="58" t="s">
        <v>90</v>
      </c>
      <c r="C26" s="59"/>
      <c r="D26" s="60">
        <f>D24</f>
        <v>-55683</v>
      </c>
      <c r="E26" s="60">
        <f>E24</f>
        <v>108500</v>
      </c>
      <c r="F26" s="12"/>
    </row>
    <row r="27" spans="2:6" x14ac:dyDescent="0.25">
      <c r="B27" s="69"/>
      <c r="C27" s="70"/>
      <c r="D27" s="71"/>
      <c r="E27" s="71"/>
      <c r="F27" s="72"/>
    </row>
    <row r="28" spans="2:6" x14ac:dyDescent="0.25">
      <c r="B28" s="87" t="s">
        <v>43</v>
      </c>
      <c r="C28" s="6"/>
      <c r="D28" s="64"/>
      <c r="E28" s="64"/>
      <c r="F28" s="64"/>
    </row>
    <row r="29" spans="2:6" x14ac:dyDescent="0.25">
      <c r="B29" s="45" t="s">
        <v>44</v>
      </c>
      <c r="C29" s="131">
        <v>13</v>
      </c>
      <c r="D29" s="9">
        <v>145850</v>
      </c>
      <c r="E29" s="9">
        <v>145850</v>
      </c>
      <c r="F29" s="9"/>
    </row>
    <row r="30" spans="2:6" x14ac:dyDescent="0.25">
      <c r="B30" s="45" t="s">
        <v>45</v>
      </c>
      <c r="C30" s="6"/>
      <c r="D30" s="65">
        <v>0</v>
      </c>
      <c r="E30" s="65">
        <v>0</v>
      </c>
      <c r="F30" s="65"/>
    </row>
    <row r="31" spans="2:6" x14ac:dyDescent="0.25">
      <c r="B31" s="45" t="s">
        <v>46</v>
      </c>
      <c r="C31" s="6"/>
      <c r="D31" s="11">
        <f>D26/D29*1000</f>
        <v>-381.78265341103872</v>
      </c>
      <c r="E31" s="11">
        <f>E26/E29*1000</f>
        <v>743.91498114501201</v>
      </c>
      <c r="F31" s="9"/>
    </row>
    <row r="32" spans="2:6" x14ac:dyDescent="0.25">
      <c r="B32" s="45" t="s">
        <v>47</v>
      </c>
      <c r="C32" s="6"/>
      <c r="D32" s="9">
        <f>D31</f>
        <v>-381.78265341103872</v>
      </c>
      <c r="E32" s="9">
        <f>E31</f>
        <v>743.91498114501201</v>
      </c>
      <c r="F32" s="9"/>
    </row>
    <row r="33" spans="2:7" ht="29.4" customHeight="1" thickBot="1" x14ac:dyDescent="0.3">
      <c r="B33" s="137" t="s">
        <v>48</v>
      </c>
      <c r="C33" s="66"/>
      <c r="D33" s="67">
        <f>D32</f>
        <v>-381.78265341103872</v>
      </c>
      <c r="E33" s="67">
        <f>E32</f>
        <v>743.91498114501201</v>
      </c>
      <c r="F33" s="68"/>
    </row>
    <row r="35" spans="2:7" ht="28.95" customHeight="1" x14ac:dyDescent="0.25"/>
    <row r="36" spans="2:7" ht="14.4" x14ac:dyDescent="0.3">
      <c r="B36" s="85" t="s">
        <v>51</v>
      </c>
      <c r="D36" s="4"/>
      <c r="E36" s="138" t="s">
        <v>75</v>
      </c>
      <c r="F36" s="57"/>
      <c r="G36" s="130"/>
    </row>
    <row r="37" spans="2:7" ht="14.4" x14ac:dyDescent="0.3">
      <c r="B37"/>
      <c r="D37" s="4"/>
      <c r="E37" s="139"/>
      <c r="F37" s="57"/>
      <c r="G37" s="130"/>
    </row>
    <row r="38" spans="2:7" ht="14.4" x14ac:dyDescent="0.3">
      <c r="B38" s="85" t="s">
        <v>50</v>
      </c>
      <c r="D38" s="4"/>
      <c r="E38" s="138" t="s">
        <v>52</v>
      </c>
      <c r="F38" s="57"/>
      <c r="G38" s="130"/>
    </row>
    <row r="39" spans="2:7" ht="13.95" customHeight="1" x14ac:dyDescent="0.25"/>
    <row r="44" spans="2:7" ht="13.95" customHeight="1" x14ac:dyDescent="0.25"/>
  </sheetData>
  <mergeCells count="2">
    <mergeCell ref="D8:F9"/>
    <mergeCell ref="B3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8977-43AF-4CED-B442-89D786E7A28B}">
  <dimension ref="A1:K40"/>
  <sheetViews>
    <sheetView showGridLines="0" topLeftCell="A3" zoomScale="80" zoomScaleNormal="80" workbookViewId="0">
      <selection activeCell="B28" sqref="B28"/>
    </sheetView>
  </sheetViews>
  <sheetFormatPr defaultColWidth="8.88671875" defaultRowHeight="13.2" x14ac:dyDescent="0.25"/>
  <cols>
    <col min="1" max="1" width="9.44140625" style="4" customWidth="1"/>
    <col min="2" max="2" width="51.33203125" style="4" customWidth="1"/>
    <col min="3" max="3" width="7.6640625" style="62" bestFit="1" customWidth="1"/>
    <col min="4" max="4" width="17.33203125" style="4" customWidth="1"/>
    <col min="5" max="5" width="16.44140625" style="4" customWidth="1"/>
    <col min="6" max="6" width="18.5546875" style="4" bestFit="1" customWidth="1"/>
    <col min="7" max="7" width="2.33203125" style="4" bestFit="1" customWidth="1"/>
    <col min="8" max="8" width="18.5546875" style="4" bestFit="1" customWidth="1"/>
    <col min="9" max="9" width="2.33203125" style="4" bestFit="1" customWidth="1"/>
    <col min="10" max="10" width="18.5546875" style="4" bestFit="1" customWidth="1"/>
    <col min="11" max="11" width="2.33203125" style="4" bestFit="1" customWidth="1"/>
    <col min="12" max="16384" width="8.88671875" style="4"/>
  </cols>
  <sheetData>
    <row r="1" spans="1:11" x14ac:dyDescent="0.25">
      <c r="A1" s="1"/>
      <c r="B1" s="2" t="s">
        <v>0</v>
      </c>
      <c r="C1" s="61" t="s">
        <v>2</v>
      </c>
      <c r="D1" s="3" t="s">
        <v>3</v>
      </c>
      <c r="E1" s="2" t="s">
        <v>3</v>
      </c>
      <c r="F1" s="2" t="s">
        <v>3</v>
      </c>
      <c r="G1" s="2" t="s">
        <v>1</v>
      </c>
      <c r="H1" s="2" t="s">
        <v>3</v>
      </c>
      <c r="I1" s="2" t="s">
        <v>1</v>
      </c>
      <c r="J1" s="2" t="s">
        <v>3</v>
      </c>
      <c r="K1" s="2" t="s">
        <v>1</v>
      </c>
    </row>
    <row r="2" spans="1:11" ht="15.6" x14ac:dyDescent="0.3">
      <c r="A2" s="1"/>
      <c r="B2" s="122" t="s">
        <v>53</v>
      </c>
      <c r="C2" s="2"/>
      <c r="D2" s="56"/>
      <c r="E2" s="2"/>
      <c r="F2" s="2"/>
      <c r="G2" s="2"/>
      <c r="H2" s="2"/>
      <c r="I2" s="2"/>
      <c r="J2" s="2"/>
      <c r="K2" s="2"/>
    </row>
    <row r="3" spans="1:11" ht="13.2" customHeight="1" x14ac:dyDescent="0.25">
      <c r="A3" s="1"/>
      <c r="B3" s="142" t="s">
        <v>79</v>
      </c>
      <c r="C3" s="142"/>
      <c r="D3" s="142"/>
      <c r="E3" s="142"/>
      <c r="F3" s="2"/>
      <c r="G3" s="2"/>
      <c r="H3" s="2"/>
      <c r="I3" s="2"/>
      <c r="J3" s="2"/>
      <c r="K3" s="2"/>
    </row>
    <row r="4" spans="1:11" ht="18" customHeight="1" x14ac:dyDescent="0.25">
      <c r="A4" s="1"/>
      <c r="B4" s="142"/>
      <c r="C4" s="142"/>
      <c r="D4" s="142"/>
      <c r="E4" s="142"/>
      <c r="F4" s="2"/>
      <c r="G4" s="2"/>
      <c r="H4" s="2"/>
      <c r="I4" s="2"/>
      <c r="J4" s="2"/>
      <c r="K4" s="2"/>
    </row>
    <row r="5" spans="1:11" ht="13.8" thickBot="1" x14ac:dyDescent="0.3">
      <c r="A5" s="1"/>
      <c r="B5" s="90"/>
      <c r="C5" s="91"/>
      <c r="D5" s="92"/>
      <c r="E5" s="90"/>
      <c r="F5" s="2"/>
      <c r="G5" s="2"/>
      <c r="H5" s="2"/>
      <c r="I5" s="2"/>
      <c r="J5" s="2"/>
      <c r="K5" s="2"/>
    </row>
    <row r="6" spans="1:11" ht="27" thickBot="1" x14ac:dyDescent="0.3">
      <c r="A6" s="1"/>
      <c r="B6" s="78" t="s">
        <v>49</v>
      </c>
      <c r="C6" s="88" t="s">
        <v>4</v>
      </c>
      <c r="D6" s="89" t="s">
        <v>80</v>
      </c>
      <c r="E6" s="89" t="s">
        <v>68</v>
      </c>
    </row>
    <row r="7" spans="1:11" x14ac:dyDescent="0.25">
      <c r="A7" s="1"/>
      <c r="B7" s="14"/>
      <c r="C7" s="16"/>
      <c r="D7" s="21"/>
      <c r="E7" s="22"/>
    </row>
    <row r="8" spans="1:11" x14ac:dyDescent="0.25">
      <c r="A8" s="1"/>
      <c r="B8" s="93" t="s">
        <v>54</v>
      </c>
      <c r="C8" s="16"/>
      <c r="D8" s="21"/>
      <c r="E8" s="22"/>
    </row>
    <row r="9" spans="1:11" x14ac:dyDescent="0.25">
      <c r="A9" s="1"/>
      <c r="B9" s="17" t="s">
        <v>8</v>
      </c>
      <c r="C9" s="16"/>
      <c r="D9" s="21"/>
      <c r="E9" s="22"/>
    </row>
    <row r="10" spans="1:11" ht="13.8" thickBot="1" x14ac:dyDescent="0.3">
      <c r="A10" s="1"/>
      <c r="B10" s="94" t="s">
        <v>9</v>
      </c>
      <c r="C10" s="59">
        <v>9</v>
      </c>
      <c r="D10" s="79">
        <v>79926</v>
      </c>
      <c r="E10" s="95">
        <v>120684</v>
      </c>
    </row>
    <row r="11" spans="1:11" ht="13.8" thickBot="1" x14ac:dyDescent="0.3">
      <c r="A11" s="5"/>
      <c r="B11" s="58"/>
      <c r="C11" s="59"/>
      <c r="D11" s="60">
        <f>D10</f>
        <v>79926</v>
      </c>
      <c r="E11" s="60">
        <f>E10</f>
        <v>120684</v>
      </c>
    </row>
    <row r="12" spans="1:11" x14ac:dyDescent="0.25">
      <c r="A12" s="7"/>
      <c r="B12" s="30"/>
      <c r="C12" s="16"/>
      <c r="D12" s="23"/>
      <c r="E12" s="20"/>
    </row>
    <row r="13" spans="1:11" x14ac:dyDescent="0.25">
      <c r="B13" s="17" t="s">
        <v>10</v>
      </c>
      <c r="C13" s="16"/>
      <c r="D13" s="23"/>
      <c r="E13" s="20"/>
    </row>
    <row r="14" spans="1:11" x14ac:dyDescent="0.25">
      <c r="B14" s="14" t="s">
        <v>11</v>
      </c>
      <c r="C14" s="16">
        <v>11</v>
      </c>
      <c r="D14" s="19">
        <v>36191</v>
      </c>
      <c r="E14" s="20">
        <v>39709</v>
      </c>
    </row>
    <row r="15" spans="1:11" x14ac:dyDescent="0.25">
      <c r="B15" s="14" t="s">
        <v>62</v>
      </c>
      <c r="C15" s="16">
        <v>10</v>
      </c>
      <c r="D15" s="19">
        <v>0</v>
      </c>
      <c r="E15" s="20">
        <v>62180</v>
      </c>
    </row>
    <row r="16" spans="1:11" x14ac:dyDescent="0.25">
      <c r="B16" s="126" t="s">
        <v>12</v>
      </c>
      <c r="C16" s="127">
        <v>12</v>
      </c>
      <c r="D16" s="128">
        <v>4471</v>
      </c>
      <c r="E16" s="129">
        <v>18199</v>
      </c>
    </row>
    <row r="17" spans="2:6" ht="13.8" thickBot="1" x14ac:dyDescent="0.3">
      <c r="B17" s="126" t="s">
        <v>69</v>
      </c>
      <c r="C17" s="70"/>
      <c r="D17" s="128">
        <v>92</v>
      </c>
      <c r="E17" s="129">
        <v>0</v>
      </c>
    </row>
    <row r="18" spans="2:6" ht="13.8" thickBot="1" x14ac:dyDescent="0.3">
      <c r="B18" s="135"/>
      <c r="C18" s="134"/>
      <c r="D18" s="136">
        <f>SUM(D14:D17)</f>
        <v>40754</v>
      </c>
      <c r="E18" s="136">
        <f>SUM(E14:E17)</f>
        <v>120088</v>
      </c>
    </row>
    <row r="19" spans="2:6" ht="13.8" thickBot="1" x14ac:dyDescent="0.3">
      <c r="B19" s="58" t="s">
        <v>55</v>
      </c>
      <c r="C19" s="59"/>
      <c r="D19" s="60">
        <f>D11+D18</f>
        <v>120680</v>
      </c>
      <c r="E19" s="60">
        <f>E11+E18</f>
        <v>240772</v>
      </c>
    </row>
    <row r="20" spans="2:6" x14ac:dyDescent="0.25">
      <c r="B20" s="13"/>
      <c r="C20" s="54"/>
      <c r="D20" s="20"/>
      <c r="E20" s="20"/>
      <c r="F20" s="24"/>
    </row>
    <row r="21" spans="2:6" x14ac:dyDescent="0.25">
      <c r="B21" s="17" t="s">
        <v>56</v>
      </c>
      <c r="C21" s="16"/>
      <c r="D21" s="35"/>
      <c r="E21" s="36"/>
      <c r="F21" s="25"/>
    </row>
    <row r="22" spans="2:6" x14ac:dyDescent="0.25">
      <c r="B22" s="17" t="s">
        <v>13</v>
      </c>
      <c r="C22" s="16"/>
      <c r="D22" s="28"/>
      <c r="E22" s="36"/>
    </row>
    <row r="23" spans="2:6" x14ac:dyDescent="0.25">
      <c r="B23" s="32" t="s">
        <v>14</v>
      </c>
      <c r="C23" s="16">
        <v>13</v>
      </c>
      <c r="D23" s="19">
        <v>145850</v>
      </c>
      <c r="E23" s="20">
        <v>145850</v>
      </c>
    </row>
    <row r="24" spans="2:6" ht="13.8" thickBot="1" x14ac:dyDescent="0.3">
      <c r="B24" s="78" t="s">
        <v>17</v>
      </c>
      <c r="C24" s="59"/>
      <c r="D24" s="79">
        <v>-288017</v>
      </c>
      <c r="E24" s="96">
        <v>-232334</v>
      </c>
    </row>
    <row r="25" spans="2:6" ht="13.8" thickBot="1" x14ac:dyDescent="0.3">
      <c r="B25" s="58" t="s">
        <v>57</v>
      </c>
      <c r="C25" s="59"/>
      <c r="D25" s="60">
        <f>SUM(D23:D24)</f>
        <v>-142167</v>
      </c>
      <c r="E25" s="60">
        <f>SUM(E23:E24)</f>
        <v>-86484</v>
      </c>
    </row>
    <row r="26" spans="2:6" x14ac:dyDescent="0.25">
      <c r="B26" s="14"/>
      <c r="C26" s="16"/>
      <c r="D26" s="29"/>
      <c r="E26" s="35"/>
    </row>
    <row r="27" spans="2:6" x14ac:dyDescent="0.25">
      <c r="B27" s="33" t="s">
        <v>15</v>
      </c>
      <c r="C27" s="16"/>
      <c r="D27" s="29"/>
      <c r="E27" s="35"/>
    </row>
    <row r="28" spans="2:6" x14ac:dyDescent="0.25">
      <c r="B28" s="34" t="s">
        <v>16</v>
      </c>
      <c r="C28" s="16">
        <v>14</v>
      </c>
      <c r="D28" s="19">
        <v>260365</v>
      </c>
      <c r="E28" s="20">
        <v>287181</v>
      </c>
    </row>
    <row r="29" spans="2:6" x14ac:dyDescent="0.25">
      <c r="B29" s="34" t="s">
        <v>18</v>
      </c>
      <c r="C29" s="16"/>
      <c r="D29" s="19">
        <v>200</v>
      </c>
      <c r="E29" s="20">
        <v>169</v>
      </c>
    </row>
    <row r="30" spans="2:6" s="130" customFormat="1" x14ac:dyDescent="0.25">
      <c r="B30" s="132" t="s">
        <v>70</v>
      </c>
      <c r="C30" s="131"/>
      <c r="D30" s="19">
        <v>0</v>
      </c>
      <c r="E30" s="20">
        <v>38929</v>
      </c>
    </row>
    <row r="31" spans="2:6" ht="13.8" thickBot="1" x14ac:dyDescent="0.3">
      <c r="B31" s="98" t="s">
        <v>19</v>
      </c>
      <c r="C31" s="59"/>
      <c r="D31" s="79">
        <v>2282</v>
      </c>
      <c r="E31" s="96">
        <v>977</v>
      </c>
    </row>
    <row r="32" spans="2:6" ht="13.8" thickBot="1" x14ac:dyDescent="0.3">
      <c r="B32" s="99"/>
      <c r="C32" s="100"/>
      <c r="D32" s="101">
        <f>SUM(D28:D31)</f>
        <v>262847</v>
      </c>
      <c r="E32" s="101">
        <f>SUM(E28:E31)</f>
        <v>327256</v>
      </c>
    </row>
    <row r="33" spans="2:7" ht="13.8" thickBot="1" x14ac:dyDescent="0.3">
      <c r="B33" s="99" t="s">
        <v>58</v>
      </c>
      <c r="C33" s="100"/>
      <c r="D33" s="101">
        <f>D32</f>
        <v>262847</v>
      </c>
      <c r="E33" s="101">
        <f>E32</f>
        <v>327256</v>
      </c>
    </row>
    <row r="34" spans="2:7" ht="13.8" thickBot="1" x14ac:dyDescent="0.3">
      <c r="B34" s="99" t="s">
        <v>59</v>
      </c>
      <c r="C34" s="100"/>
      <c r="D34" s="97">
        <f>D33+D25</f>
        <v>120680</v>
      </c>
      <c r="E34" s="97">
        <f>E33+E25</f>
        <v>240772</v>
      </c>
    </row>
    <row r="35" spans="2:7" x14ac:dyDescent="0.25">
      <c r="D35" s="24">
        <f>D19-D34</f>
        <v>0</v>
      </c>
      <c r="E35" s="24">
        <f>E19-E34</f>
        <v>0</v>
      </c>
    </row>
    <row r="38" spans="2:7" ht="14.4" x14ac:dyDescent="0.3">
      <c r="B38" s="85" t="s">
        <v>51</v>
      </c>
      <c r="C38" s="4"/>
      <c r="D38" s="85"/>
      <c r="E38" s="138" t="s">
        <v>75</v>
      </c>
      <c r="F38" s="57"/>
      <c r="G38" s="130"/>
    </row>
    <row r="39" spans="2:7" ht="14.4" x14ac:dyDescent="0.3">
      <c r="B39"/>
      <c r="C39" s="4"/>
      <c r="D39"/>
      <c r="E39" s="139"/>
      <c r="F39" s="57"/>
      <c r="G39" s="130"/>
    </row>
    <row r="40" spans="2:7" ht="14.4" x14ac:dyDescent="0.3">
      <c r="B40" s="85" t="s">
        <v>50</v>
      </c>
      <c r="C40" s="4"/>
      <c r="D40" s="85"/>
      <c r="E40" s="138" t="s">
        <v>52</v>
      </c>
      <c r="F40" s="57"/>
      <c r="G40" s="130"/>
    </row>
  </sheetData>
  <mergeCells count="1">
    <mergeCell ref="B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4B3E-776F-41C0-8DFF-A97CCC831F10}">
  <dimension ref="A1:O27"/>
  <sheetViews>
    <sheetView showGridLines="0" zoomScale="80" zoomScaleNormal="80" workbookViewId="0">
      <selection activeCell="B21" sqref="B21"/>
    </sheetView>
  </sheetViews>
  <sheetFormatPr defaultColWidth="8.88671875" defaultRowHeight="13.2" x14ac:dyDescent="0.25"/>
  <cols>
    <col min="1" max="1" width="8.88671875" style="4"/>
    <col min="2" max="2" width="34.88671875" style="4" bestFit="1" customWidth="1"/>
    <col min="3" max="3" width="13.44140625" style="4" bestFit="1" customWidth="1"/>
    <col min="4" max="4" width="3" style="4" bestFit="1" customWidth="1"/>
    <col min="5" max="5" width="13.6640625" style="4" customWidth="1"/>
    <col min="6" max="6" width="3" style="4" bestFit="1" customWidth="1"/>
    <col min="7" max="7" width="11.6640625" style="4" bestFit="1" customWidth="1"/>
    <col min="8" max="8" width="3" style="4" bestFit="1" customWidth="1"/>
    <col min="9" max="9" width="16" style="4" customWidth="1"/>
    <col min="10" max="10" width="3" style="4" bestFit="1" customWidth="1"/>
    <col min="11" max="11" width="16.33203125" style="4" customWidth="1"/>
    <col min="12" max="12" width="3" style="4" bestFit="1" customWidth="1"/>
    <col min="13" max="13" width="16.109375" style="4" customWidth="1"/>
    <col min="14" max="14" width="3" style="4" bestFit="1" customWidth="1"/>
    <col min="15" max="15" width="15.5546875" style="4" customWidth="1"/>
    <col min="16" max="16384" width="8.88671875" style="4"/>
  </cols>
  <sheetData>
    <row r="1" spans="1:15" x14ac:dyDescent="0.25">
      <c r="A1" s="37"/>
      <c r="B1" s="2" t="s">
        <v>20</v>
      </c>
      <c r="C1" s="3" t="s">
        <v>21</v>
      </c>
      <c r="D1" s="2" t="s">
        <v>1</v>
      </c>
      <c r="E1" s="2" t="s">
        <v>21</v>
      </c>
      <c r="F1" s="2" t="s">
        <v>1</v>
      </c>
      <c r="G1" s="2" t="s">
        <v>21</v>
      </c>
      <c r="H1" s="2" t="s">
        <v>1</v>
      </c>
      <c r="I1" s="2" t="s">
        <v>21</v>
      </c>
      <c r="J1" s="2" t="s">
        <v>1</v>
      </c>
      <c r="K1" s="2" t="s">
        <v>21</v>
      </c>
      <c r="L1" s="2" t="s">
        <v>1</v>
      </c>
      <c r="M1" s="2" t="s">
        <v>21</v>
      </c>
      <c r="N1" s="2" t="s">
        <v>1</v>
      </c>
      <c r="O1" s="2" t="s">
        <v>21</v>
      </c>
    </row>
    <row r="2" spans="1:15" ht="15.6" x14ac:dyDescent="0.3">
      <c r="B2" s="122" t="s">
        <v>53</v>
      </c>
      <c r="C2" s="13"/>
      <c r="D2" s="13"/>
      <c r="E2" s="13"/>
      <c r="F2" s="13"/>
      <c r="G2" s="13"/>
    </row>
    <row r="3" spans="1:15" x14ac:dyDescent="0.25">
      <c r="B3" s="142" t="s">
        <v>81</v>
      </c>
      <c r="C3" s="142"/>
      <c r="D3" s="142"/>
      <c r="E3" s="142"/>
      <c r="F3" s="142"/>
      <c r="G3" s="142"/>
    </row>
    <row r="4" spans="1:15" ht="16.95" customHeight="1" x14ac:dyDescent="0.25">
      <c r="B4" s="142"/>
      <c r="C4" s="142"/>
      <c r="D4" s="142"/>
      <c r="E4" s="142"/>
      <c r="F4" s="142"/>
      <c r="G4" s="142"/>
    </row>
    <row r="6" spans="1:15" ht="13.8" thickBot="1" x14ac:dyDescent="0.3">
      <c r="B6" s="73"/>
      <c r="C6" s="143" t="s">
        <v>22</v>
      </c>
      <c r="D6" s="143"/>
      <c r="E6" s="143"/>
      <c r="F6" s="143"/>
      <c r="G6" s="143"/>
    </row>
    <row r="7" spans="1:15" ht="40.200000000000003" thickBot="1" x14ac:dyDescent="0.3">
      <c r="B7" s="78" t="s">
        <v>49</v>
      </c>
      <c r="C7" s="104" t="s">
        <v>14</v>
      </c>
      <c r="D7" s="105"/>
      <c r="E7" s="105" t="s">
        <v>72</v>
      </c>
      <c r="F7" s="105"/>
      <c r="G7" s="105" t="s">
        <v>23</v>
      </c>
    </row>
    <row r="8" spans="1:15" x14ac:dyDescent="0.25">
      <c r="B8" s="38"/>
      <c r="C8" s="102"/>
      <c r="D8" s="102"/>
      <c r="E8" s="103"/>
      <c r="F8" s="103"/>
      <c r="G8" s="103"/>
      <c r="I8" s="63"/>
    </row>
    <row r="9" spans="1:15" s="62" customFormat="1" ht="13.8" thickBot="1" x14ac:dyDescent="0.3">
      <c r="B9" s="106" t="s">
        <v>74</v>
      </c>
      <c r="C9" s="12">
        <v>145850</v>
      </c>
      <c r="D9" s="12"/>
      <c r="E9" s="12">
        <v>-223045</v>
      </c>
      <c r="F9" s="12"/>
      <c r="G9" s="107">
        <f>SUM(C9:E9)</f>
        <v>-77195</v>
      </c>
    </row>
    <row r="10" spans="1:15" x14ac:dyDescent="0.25">
      <c r="B10" s="17"/>
      <c r="C10" s="9"/>
      <c r="D10" s="9"/>
      <c r="E10" s="9"/>
      <c r="F10" s="9"/>
      <c r="G10" s="9"/>
    </row>
    <row r="11" spans="1:15" ht="13.8" thickBot="1" x14ac:dyDescent="0.3">
      <c r="B11" s="77" t="s">
        <v>76</v>
      </c>
      <c r="C11" s="67">
        <v>0</v>
      </c>
      <c r="D11" s="67"/>
      <c r="E11" s="67">
        <f>IS!E26</f>
        <v>108500</v>
      </c>
      <c r="F11" s="67"/>
      <c r="G11" s="107">
        <f>SUM(C11:E11)</f>
        <v>108500</v>
      </c>
    </row>
    <row r="12" spans="1:15" ht="13.8" thickBot="1" x14ac:dyDescent="0.3">
      <c r="B12" s="82" t="s">
        <v>93</v>
      </c>
      <c r="C12" s="108">
        <v>0</v>
      </c>
      <c r="D12" s="108"/>
      <c r="E12" s="108">
        <f>SUM(E10:E11)</f>
        <v>108500</v>
      </c>
      <c r="F12" s="108">
        <v>0</v>
      </c>
      <c r="G12" s="108">
        <f>SUM(C12:E12)</f>
        <v>108500</v>
      </c>
    </row>
    <row r="13" spans="1:15" ht="13.8" thickBot="1" x14ac:dyDescent="0.3">
      <c r="B13" s="82"/>
      <c r="C13" s="81"/>
      <c r="D13" s="81"/>
      <c r="E13" s="81"/>
      <c r="F13" s="81"/>
      <c r="G13" s="81"/>
    </row>
    <row r="14" spans="1:15" ht="13.8" thickBot="1" x14ac:dyDescent="0.3">
      <c r="B14" s="106" t="s">
        <v>82</v>
      </c>
      <c r="C14" s="12">
        <v>145850</v>
      </c>
      <c r="D14" s="12"/>
      <c r="E14" s="12">
        <v>-114545</v>
      </c>
      <c r="F14" s="12"/>
      <c r="G14" s="12">
        <f>SUM(C14:E14)</f>
        <v>31305</v>
      </c>
    </row>
    <row r="15" spans="1:15" x14ac:dyDescent="0.25">
      <c r="B15" s="38"/>
      <c r="C15" s="102"/>
      <c r="D15" s="102"/>
      <c r="E15" s="103"/>
      <c r="F15" s="103"/>
      <c r="G15" s="103"/>
      <c r="I15" s="63"/>
    </row>
    <row r="16" spans="1:15" s="62" customFormat="1" ht="13.8" thickBot="1" x14ac:dyDescent="0.3">
      <c r="B16" s="106" t="s">
        <v>71</v>
      </c>
      <c r="C16" s="12">
        <v>145850</v>
      </c>
      <c r="D16" s="12"/>
      <c r="E16" s="12">
        <v>-232334</v>
      </c>
      <c r="F16" s="12"/>
      <c r="G16" s="12">
        <f>SUM(C16:E16)</f>
        <v>-86484</v>
      </c>
    </row>
    <row r="17" spans="2:7" x14ac:dyDescent="0.25">
      <c r="B17" s="123"/>
      <c r="C17" s="72"/>
      <c r="D17" s="72"/>
      <c r="E17" s="72"/>
      <c r="F17" s="72"/>
      <c r="G17" s="72"/>
    </row>
    <row r="18" spans="2:7" ht="13.8" thickBot="1" x14ac:dyDescent="0.3">
      <c r="B18" s="133" t="s">
        <v>91</v>
      </c>
      <c r="C18" s="67">
        <v>0</v>
      </c>
      <c r="D18" s="67"/>
      <c r="E18" s="67">
        <v>-55683</v>
      </c>
      <c r="F18" s="67"/>
      <c r="G18" s="107">
        <f>SUM(C18:E18)</f>
        <v>-55683</v>
      </c>
    </row>
    <row r="19" spans="2:7" ht="13.8" thickBot="1" x14ac:dyDescent="0.3">
      <c r="B19" s="135" t="s">
        <v>92</v>
      </c>
      <c r="C19" s="108">
        <v>0</v>
      </c>
      <c r="D19" s="108"/>
      <c r="E19" s="108">
        <f>E18</f>
        <v>-55683</v>
      </c>
      <c r="F19" s="108">
        <v>0</v>
      </c>
      <c r="G19" s="108">
        <f>G18</f>
        <v>-55683</v>
      </c>
    </row>
    <row r="20" spans="2:7" ht="13.8" thickBot="1" x14ac:dyDescent="0.3">
      <c r="B20" s="82"/>
      <c r="C20" s="81"/>
      <c r="D20" s="81"/>
      <c r="E20" s="81"/>
      <c r="F20" s="81"/>
      <c r="G20" s="81"/>
    </row>
    <row r="21" spans="2:7" ht="13.8" thickBot="1" x14ac:dyDescent="0.3">
      <c r="B21" s="106" t="s">
        <v>83</v>
      </c>
      <c r="C21" s="12">
        <f>C16+C19</f>
        <v>145850</v>
      </c>
      <c r="D21" s="12"/>
      <c r="E21" s="12">
        <f>E16+E19</f>
        <v>-288017</v>
      </c>
      <c r="F21" s="12"/>
      <c r="G21" s="12">
        <f>SUM(C21:E21)</f>
        <v>-142167</v>
      </c>
    </row>
    <row r="22" spans="2:7" x14ac:dyDescent="0.25">
      <c r="B22" s="123"/>
      <c r="C22" s="72">
        <f>BS!D23-C21</f>
        <v>0</v>
      </c>
      <c r="D22" s="72"/>
      <c r="E22" s="72">
        <f>BS!D24-E21</f>
        <v>0</v>
      </c>
      <c r="F22" s="72"/>
      <c r="G22" s="72">
        <f>BS!D25-G21</f>
        <v>0</v>
      </c>
    </row>
    <row r="25" spans="2:7" ht="14.4" x14ac:dyDescent="0.3">
      <c r="B25" s="85" t="s">
        <v>51</v>
      </c>
      <c r="C25" s="85"/>
      <c r="F25" s="138" t="s">
        <v>75</v>
      </c>
      <c r="G25" s="57"/>
    </row>
    <row r="26" spans="2:7" ht="14.4" x14ac:dyDescent="0.3">
      <c r="B26"/>
      <c r="C26"/>
      <c r="F26" s="139"/>
      <c r="G26" s="57"/>
    </row>
    <row r="27" spans="2:7" ht="14.4" x14ac:dyDescent="0.3">
      <c r="B27" s="85" t="s">
        <v>50</v>
      </c>
      <c r="C27" s="85"/>
      <c r="F27" s="138" t="s">
        <v>52</v>
      </c>
      <c r="G27" s="57"/>
    </row>
  </sheetData>
  <mergeCells count="2">
    <mergeCell ref="C6:G6"/>
    <mergeCell ref="B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7781-CFC5-418A-85B9-B97DA9E9E149}">
  <dimension ref="A1:O51"/>
  <sheetViews>
    <sheetView showGridLines="0" topLeftCell="A14" zoomScale="86" zoomScaleNormal="80" workbookViewId="0">
      <selection activeCell="B33" sqref="B33"/>
    </sheetView>
  </sheetViews>
  <sheetFormatPr defaultColWidth="8.88671875" defaultRowHeight="13.2" x14ac:dyDescent="0.25"/>
  <cols>
    <col min="1" max="1" width="8.88671875" style="4"/>
    <col min="2" max="2" width="56.88671875" style="4" customWidth="1"/>
    <col min="3" max="3" width="2.33203125" style="4" bestFit="1" customWidth="1"/>
    <col min="4" max="4" width="11.109375" style="40" bestFit="1" customWidth="1"/>
    <col min="5" max="5" width="2.33203125" style="4" bestFit="1" customWidth="1"/>
    <col min="6" max="6" width="19.88671875" style="4" bestFit="1" customWidth="1"/>
    <col min="7" max="7" width="2.33203125" style="4" bestFit="1" customWidth="1"/>
    <col min="8" max="8" width="18.5546875" style="4" bestFit="1" customWidth="1"/>
    <col min="9" max="9" width="2.33203125" style="4" bestFit="1" customWidth="1"/>
    <col min="10" max="10" width="18.5546875" style="4" bestFit="1" customWidth="1"/>
    <col min="11" max="11" width="7.6640625" style="4" bestFit="1" customWidth="1"/>
    <col min="12" max="12" width="18.5546875" style="4" bestFit="1" customWidth="1"/>
    <col min="13" max="13" width="2.33203125" style="4" bestFit="1" customWidth="1"/>
    <col min="14" max="14" width="18.5546875" style="4" bestFit="1" customWidth="1"/>
    <col min="15" max="15" width="2.33203125" style="4" bestFit="1" customWidth="1"/>
    <col min="16" max="16384" width="8.88671875" style="4"/>
  </cols>
  <sheetData>
    <row r="1" spans="1:15" x14ac:dyDescent="0.25">
      <c r="A1" s="37"/>
      <c r="B1" s="2" t="s">
        <v>0</v>
      </c>
      <c r="C1" s="2" t="s">
        <v>1</v>
      </c>
      <c r="D1" s="39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1</v>
      </c>
      <c r="J1" s="2" t="s">
        <v>3</v>
      </c>
      <c r="K1" s="2" t="s">
        <v>1</v>
      </c>
      <c r="L1" s="2" t="s">
        <v>3</v>
      </c>
      <c r="M1" s="2" t="s">
        <v>1</v>
      </c>
      <c r="N1" s="2" t="s">
        <v>3</v>
      </c>
      <c r="O1" s="2" t="s">
        <v>1</v>
      </c>
    </row>
    <row r="2" spans="1:15" ht="15.6" x14ac:dyDescent="0.3">
      <c r="B2" s="122" t="s">
        <v>53</v>
      </c>
      <c r="C2" s="13"/>
      <c r="D2" s="124"/>
      <c r="E2" s="13"/>
      <c r="F2" s="13"/>
    </row>
    <row r="3" spans="1:15" ht="13.2" customHeight="1" x14ac:dyDescent="0.25">
      <c r="B3" s="142" t="s">
        <v>84</v>
      </c>
      <c r="C3" s="142"/>
      <c r="D3" s="142"/>
      <c r="E3" s="142"/>
      <c r="F3" s="142"/>
      <c r="G3" s="142"/>
      <c r="H3" s="142"/>
      <c r="I3" s="142"/>
    </row>
    <row r="4" spans="1:15" ht="18" customHeight="1" x14ac:dyDescent="0.25">
      <c r="B4" s="142"/>
      <c r="C4" s="142"/>
      <c r="D4" s="142"/>
      <c r="E4" s="142"/>
      <c r="F4" s="142"/>
      <c r="G4" s="142"/>
      <c r="H4" s="142"/>
      <c r="I4" s="142"/>
    </row>
    <row r="6" spans="1:15" ht="27.6" customHeight="1" thickBot="1" x14ac:dyDescent="0.3">
      <c r="B6" s="77"/>
      <c r="C6" s="77"/>
      <c r="D6" s="77"/>
      <c r="E6" s="77"/>
      <c r="F6" s="141" t="s">
        <v>85</v>
      </c>
      <c r="G6" s="141"/>
      <c r="H6" s="141"/>
      <c r="I6" s="141"/>
    </row>
    <row r="7" spans="1:15" ht="13.8" thickBot="1" x14ac:dyDescent="0.3">
      <c r="B7" s="78" t="s">
        <v>49</v>
      </c>
      <c r="C7" s="47"/>
      <c r="D7" s="48" t="s">
        <v>4</v>
      </c>
      <c r="E7" s="48"/>
      <c r="F7" s="49" t="s">
        <v>73</v>
      </c>
      <c r="G7" s="50"/>
      <c r="H7" s="49" t="s">
        <v>63</v>
      </c>
      <c r="I7" s="50"/>
    </row>
    <row r="8" spans="1:15" x14ac:dyDescent="0.25">
      <c r="B8" s="13"/>
      <c r="C8" s="13"/>
      <c r="D8" s="51"/>
      <c r="E8" s="51"/>
      <c r="F8" s="27"/>
      <c r="G8" s="51"/>
      <c r="H8" s="27"/>
      <c r="I8" s="51"/>
    </row>
    <row r="9" spans="1:15" x14ac:dyDescent="0.25">
      <c r="B9" s="52" t="s">
        <v>24</v>
      </c>
      <c r="C9" s="52"/>
      <c r="D9" s="51"/>
      <c r="E9" s="51"/>
      <c r="F9" s="46"/>
      <c r="G9" s="51"/>
      <c r="H9" s="46"/>
      <c r="I9" s="51"/>
    </row>
    <row r="10" spans="1:15" x14ac:dyDescent="0.25">
      <c r="B10" s="13" t="s">
        <v>94</v>
      </c>
      <c r="C10" s="13"/>
      <c r="D10" s="51"/>
      <c r="E10" s="26"/>
      <c r="F10" s="11">
        <v>-51592</v>
      </c>
      <c r="G10" s="41"/>
      <c r="H10" s="11">
        <v>133694</v>
      </c>
      <c r="I10" s="41"/>
      <c r="J10" s="24">
        <f>IS!E20-H10</f>
        <v>0</v>
      </c>
    </row>
    <row r="11" spans="1:15" x14ac:dyDescent="0.25">
      <c r="B11" s="13"/>
      <c r="C11" s="13"/>
      <c r="D11" s="51"/>
      <c r="E11" s="26"/>
      <c r="F11" s="26"/>
      <c r="G11" s="43"/>
      <c r="H11" s="26"/>
      <c r="I11" s="43"/>
    </row>
    <row r="12" spans="1:15" x14ac:dyDescent="0.25">
      <c r="A12" s="62"/>
      <c r="B12" s="52" t="s">
        <v>25</v>
      </c>
      <c r="C12" s="52"/>
      <c r="D12" s="51"/>
      <c r="E12" s="26"/>
      <c r="F12" s="26"/>
      <c r="G12" s="43"/>
      <c r="H12" s="26"/>
      <c r="I12" s="43"/>
    </row>
    <row r="13" spans="1:15" x14ac:dyDescent="0.25">
      <c r="A13" s="62"/>
      <c r="B13" s="13" t="s">
        <v>64</v>
      </c>
      <c r="C13" s="52"/>
      <c r="D13" s="54">
        <v>7</v>
      </c>
      <c r="E13" s="26"/>
      <c r="F13" s="26">
        <v>40758</v>
      </c>
      <c r="G13" s="43"/>
      <c r="H13" s="84">
        <v>267159</v>
      </c>
      <c r="I13" s="43"/>
      <c r="J13" s="24"/>
    </row>
    <row r="14" spans="1:15" x14ac:dyDescent="0.25">
      <c r="B14" s="53" t="s">
        <v>7</v>
      </c>
      <c r="C14" s="53"/>
      <c r="D14" s="54">
        <v>8</v>
      </c>
      <c r="E14" s="26"/>
      <c r="F14" s="11">
        <v>-1143</v>
      </c>
      <c r="G14" s="41"/>
      <c r="H14" s="11">
        <v>-13587</v>
      </c>
      <c r="I14" s="41"/>
    </row>
    <row r="15" spans="1:15" x14ac:dyDescent="0.25">
      <c r="B15" s="53" t="s">
        <v>26</v>
      </c>
      <c r="C15" s="53"/>
      <c r="D15" s="54">
        <v>6</v>
      </c>
      <c r="E15" s="26"/>
      <c r="F15" s="11">
        <v>989</v>
      </c>
      <c r="G15" s="41"/>
      <c r="H15" s="84">
        <v>694</v>
      </c>
      <c r="I15" s="41"/>
      <c r="J15" s="84"/>
    </row>
    <row r="16" spans="1:15" ht="13.8" thickBot="1" x14ac:dyDescent="0.3">
      <c r="B16" s="125" t="s">
        <v>95</v>
      </c>
      <c r="C16" s="110"/>
      <c r="D16" s="88">
        <v>10</v>
      </c>
      <c r="E16" s="111"/>
      <c r="F16" s="67">
        <v>-1064</v>
      </c>
      <c r="G16" s="68"/>
      <c r="H16" s="84">
        <v>-2834</v>
      </c>
      <c r="I16" s="68"/>
    </row>
    <row r="17" spans="2:10" ht="13.8" thickBot="1" x14ac:dyDescent="0.3">
      <c r="B17" s="112" t="s">
        <v>27</v>
      </c>
      <c r="C17" s="112"/>
      <c r="D17" s="113"/>
      <c r="E17" s="114"/>
      <c r="F17" s="115">
        <f>SUM(F10,F13:F16)</f>
        <v>-12052</v>
      </c>
      <c r="G17" s="115"/>
      <c r="H17" s="115">
        <f>SUM(H10,H13:H16)</f>
        <v>385126</v>
      </c>
      <c r="I17" s="115"/>
      <c r="J17" s="53"/>
    </row>
    <row r="18" spans="2:10" x14ac:dyDescent="0.25">
      <c r="B18" s="52"/>
      <c r="C18" s="52"/>
      <c r="D18" s="51"/>
      <c r="E18" s="26"/>
      <c r="F18" s="43"/>
      <c r="G18" s="43"/>
      <c r="H18" s="43"/>
      <c r="I18" s="43"/>
    </row>
    <row r="19" spans="2:10" x14ac:dyDescent="0.25">
      <c r="B19" s="52" t="s">
        <v>28</v>
      </c>
      <c r="C19" s="52"/>
      <c r="D19" s="51"/>
      <c r="E19" s="26"/>
      <c r="F19" s="41"/>
      <c r="G19" s="41"/>
      <c r="H19" s="41"/>
      <c r="I19" s="41"/>
    </row>
    <row r="20" spans="2:10" x14ac:dyDescent="0.25">
      <c r="B20" s="53" t="s">
        <v>65</v>
      </c>
      <c r="C20" s="52"/>
      <c r="D20" s="51"/>
      <c r="E20" s="26"/>
      <c r="F20" s="11">
        <v>63244</v>
      </c>
      <c r="G20" s="41"/>
      <c r="H20" s="84">
        <v>412191</v>
      </c>
      <c r="I20" s="41"/>
    </row>
    <row r="21" spans="2:10" x14ac:dyDescent="0.25">
      <c r="B21" s="53" t="s">
        <v>29</v>
      </c>
      <c r="C21" s="53"/>
      <c r="D21" s="51"/>
      <c r="E21" s="26"/>
      <c r="F21" s="11">
        <v>-499</v>
      </c>
      <c r="G21" s="41"/>
      <c r="H21" s="11">
        <v>45003</v>
      </c>
      <c r="I21" s="41"/>
    </row>
    <row r="22" spans="2:10" x14ac:dyDescent="0.25">
      <c r="B22" s="53" t="s">
        <v>39</v>
      </c>
      <c r="C22" s="53"/>
      <c r="D22" s="51"/>
      <c r="E22" s="26"/>
      <c r="F22" s="11">
        <v>-92</v>
      </c>
      <c r="G22" s="41"/>
      <c r="H22" s="11">
        <v>3907</v>
      </c>
      <c r="I22" s="41"/>
    </row>
    <row r="23" spans="2:10" x14ac:dyDescent="0.25">
      <c r="B23" s="53" t="s">
        <v>31</v>
      </c>
      <c r="C23" s="53"/>
      <c r="D23" s="51"/>
      <c r="E23" s="26"/>
      <c r="F23" s="11">
        <v>31</v>
      </c>
      <c r="G23" s="41"/>
      <c r="H23" s="11">
        <v>5</v>
      </c>
      <c r="I23" s="41"/>
    </row>
    <row r="24" spans="2:10" x14ac:dyDescent="0.25">
      <c r="B24" s="53" t="s">
        <v>30</v>
      </c>
      <c r="C24" s="53"/>
      <c r="D24" s="51"/>
      <c r="E24" s="26"/>
      <c r="F24" s="11">
        <v>-26816</v>
      </c>
      <c r="G24" s="41"/>
      <c r="H24" s="11">
        <v>-863593</v>
      </c>
      <c r="I24" s="41"/>
    </row>
    <row r="25" spans="2:10" ht="13.8" thickBot="1" x14ac:dyDescent="0.3">
      <c r="B25" s="110" t="s">
        <v>40</v>
      </c>
      <c r="C25" s="110"/>
      <c r="D25" s="117"/>
      <c r="E25" s="118"/>
      <c r="F25" s="67">
        <v>316</v>
      </c>
      <c r="G25" s="68"/>
      <c r="H25" s="67">
        <v>292</v>
      </c>
      <c r="I25" s="68"/>
    </row>
    <row r="26" spans="2:10" ht="13.8" thickBot="1" x14ac:dyDescent="0.3">
      <c r="B26" s="116" t="s">
        <v>41</v>
      </c>
      <c r="C26" s="116"/>
      <c r="D26" s="117"/>
      <c r="E26" s="118"/>
      <c r="F26" s="68">
        <f>SUM(F17,F20:F25)</f>
        <v>24132</v>
      </c>
      <c r="G26" s="68"/>
      <c r="H26" s="68">
        <f>SUM(H17,H20:H25)</f>
        <v>-17069</v>
      </c>
      <c r="I26" s="68"/>
    </row>
    <row r="27" spans="2:10" x14ac:dyDescent="0.25">
      <c r="B27" s="13"/>
      <c r="C27" s="13"/>
      <c r="D27" s="51"/>
      <c r="E27" s="26"/>
      <c r="F27" s="43"/>
      <c r="G27" s="43"/>
      <c r="H27" s="43"/>
      <c r="I27" s="43"/>
    </row>
    <row r="28" spans="2:10" ht="13.8" thickBot="1" x14ac:dyDescent="0.3">
      <c r="B28" s="77" t="s">
        <v>32</v>
      </c>
      <c r="C28" s="77"/>
      <c r="D28" s="117"/>
      <c r="E28" s="118"/>
      <c r="F28" s="67">
        <v>-38832</v>
      </c>
      <c r="G28" s="68"/>
      <c r="H28" s="67">
        <v>-25194</v>
      </c>
      <c r="I28" s="68"/>
    </row>
    <row r="29" spans="2:10" ht="13.8" thickBot="1" x14ac:dyDescent="0.3">
      <c r="B29" s="112" t="s">
        <v>33</v>
      </c>
      <c r="C29" s="112"/>
      <c r="D29" s="113"/>
      <c r="E29" s="114"/>
      <c r="F29" s="115">
        <f>SUM(F26,F28)</f>
        <v>-14700</v>
      </c>
      <c r="G29" s="115"/>
      <c r="H29" s="115">
        <f>SUM(H26,H28)</f>
        <v>-42263</v>
      </c>
      <c r="I29" s="115"/>
    </row>
    <row r="30" spans="2:10" x14ac:dyDescent="0.25">
      <c r="B30" s="13"/>
      <c r="C30" s="13"/>
      <c r="D30" s="13"/>
      <c r="E30" s="13"/>
      <c r="F30" s="42"/>
      <c r="G30" s="13"/>
      <c r="H30" s="42"/>
      <c r="I30" s="13"/>
    </row>
    <row r="31" spans="2:10" x14ac:dyDescent="0.25">
      <c r="B31" s="44" t="s">
        <v>34</v>
      </c>
      <c r="C31" s="52"/>
      <c r="D31" s="55"/>
      <c r="E31" s="55"/>
      <c r="F31" s="41"/>
      <c r="G31" s="55"/>
      <c r="H31" s="41"/>
      <c r="I31" s="55"/>
    </row>
    <row r="32" spans="2:10" ht="13.8" thickBot="1" x14ac:dyDescent="0.3">
      <c r="B32" s="109" t="s">
        <v>35</v>
      </c>
      <c r="C32" s="116"/>
      <c r="D32" s="119"/>
      <c r="E32" s="119"/>
      <c r="F32" s="67">
        <v>972</v>
      </c>
      <c r="G32" s="119"/>
      <c r="H32" s="67">
        <v>13587</v>
      </c>
      <c r="I32" s="119"/>
    </row>
    <row r="33" spans="2:9" ht="27" thickBot="1" x14ac:dyDescent="0.3">
      <c r="B33" s="120" t="s">
        <v>42</v>
      </c>
      <c r="C33" s="112"/>
      <c r="D33" s="121"/>
      <c r="E33" s="121"/>
      <c r="F33" s="115">
        <v>972</v>
      </c>
      <c r="G33" s="121"/>
      <c r="H33" s="115">
        <f>SUM(H32)</f>
        <v>13587</v>
      </c>
      <c r="I33" s="121"/>
    </row>
    <row r="34" spans="2:9" x14ac:dyDescent="0.25">
      <c r="B34" s="13"/>
      <c r="C34" s="13"/>
      <c r="D34" s="31"/>
      <c r="E34" s="31"/>
      <c r="F34" s="43"/>
      <c r="G34" s="31"/>
      <c r="H34" s="43"/>
      <c r="I34" s="31"/>
    </row>
    <row r="35" spans="2:9" x14ac:dyDescent="0.25">
      <c r="B35" s="52" t="s">
        <v>36</v>
      </c>
      <c r="C35" s="52"/>
      <c r="D35" s="31"/>
      <c r="E35" s="31"/>
      <c r="F35" s="41">
        <f>SUM(F29,F33)</f>
        <v>-13728</v>
      </c>
      <c r="G35" s="31"/>
      <c r="H35" s="41">
        <f>SUM(H29,H33)</f>
        <v>-28676</v>
      </c>
      <c r="I35" s="31"/>
    </row>
    <row r="36" spans="2:9" ht="13.8" thickBot="1" x14ac:dyDescent="0.3">
      <c r="B36" s="77" t="s">
        <v>37</v>
      </c>
      <c r="C36" s="116"/>
      <c r="D36" s="88"/>
      <c r="E36" s="88"/>
      <c r="F36" s="67">
        <v>18199</v>
      </c>
      <c r="G36" s="88"/>
      <c r="H36" s="67">
        <v>138970</v>
      </c>
      <c r="I36" s="88"/>
    </row>
    <row r="37" spans="2:9" ht="13.8" thickBot="1" x14ac:dyDescent="0.3">
      <c r="B37" s="116" t="s">
        <v>38</v>
      </c>
      <c r="C37" s="116"/>
      <c r="D37" s="88">
        <v>12</v>
      </c>
      <c r="E37" s="88"/>
      <c r="F37" s="68">
        <f>F35+F36</f>
        <v>4471</v>
      </c>
      <c r="G37" s="88"/>
      <c r="H37" s="68">
        <f>H35+H36</f>
        <v>110294</v>
      </c>
      <c r="I37" s="88"/>
    </row>
    <row r="38" spans="2:9" x14ac:dyDescent="0.25">
      <c r="F38" s="24">
        <f>BS!D16-F37</f>
        <v>0</v>
      </c>
    </row>
    <row r="41" spans="2:9" ht="14.4" x14ac:dyDescent="0.3">
      <c r="B41" s="85" t="s">
        <v>51</v>
      </c>
      <c r="C41" s="86"/>
      <c r="D41" s="4"/>
      <c r="F41" s="85"/>
      <c r="H41" s="138" t="s">
        <v>75</v>
      </c>
    </row>
    <row r="42" spans="2:9" ht="14.4" x14ac:dyDescent="0.3">
      <c r="B42"/>
      <c r="C42" s="86"/>
      <c r="D42" s="4"/>
      <c r="F42"/>
      <c r="H42" s="139"/>
    </row>
    <row r="43" spans="2:9" ht="14.4" x14ac:dyDescent="0.3">
      <c r="B43" s="85" t="s">
        <v>50</v>
      </c>
      <c r="C43" s="86"/>
      <c r="D43" s="4"/>
      <c r="F43" s="85"/>
      <c r="H43" s="138" t="s">
        <v>52</v>
      </c>
    </row>
    <row r="51" ht="12.6" customHeight="1" x14ac:dyDescent="0.25"/>
  </sheetData>
  <mergeCells count="2">
    <mergeCell ref="F6:I6"/>
    <mergeCell ref="B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IS</vt:lpstr>
      <vt:lpstr>BS</vt:lpstr>
      <vt:lpstr>Eq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Saida Akhmetzhanova</dc:creator>
  <cp:lastModifiedBy>Айдар Кожатаев</cp:lastModifiedBy>
  <dcterms:created xsi:type="dcterms:W3CDTF">2015-06-05T18:17:20Z</dcterms:created>
  <dcterms:modified xsi:type="dcterms:W3CDTF">2024-11-05T10:10:09Z</dcterms:modified>
</cp:coreProperties>
</file>