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0" windowWidth="9900" windowHeight="9030" activeTab="3"/>
  </bookViews>
  <sheets>
    <sheet name="ОФП" sheetId="1" r:id="rId1"/>
    <sheet name="ОПИУ" sheetId="2" r:id="rId2"/>
    <sheet name="ОДК" sheetId="3" r:id="rId3"/>
    <sheet name="ОДДС" sheetId="4" r:id="rId4"/>
  </sheets>
  <definedNames>
    <definedName name="_Toc18356382" localSheetId="0">ОФП!$B$5</definedName>
    <definedName name="_Toc258928327" localSheetId="1">ОПИУ!$A$7</definedName>
  </definedNames>
  <calcPr calcId="145621"/>
</workbook>
</file>

<file path=xl/calcChain.xml><?xml version="1.0" encoding="utf-8"?>
<calcChain xmlns="http://schemas.openxmlformats.org/spreadsheetml/2006/main">
  <c r="B48" i="4" l="1"/>
  <c r="C48" i="4"/>
  <c r="C45" i="4"/>
  <c r="B45" i="4"/>
  <c r="C42" i="4"/>
  <c r="B42" i="4"/>
  <c r="C30" i="4"/>
  <c r="B30" i="4"/>
  <c r="C23" i="4"/>
  <c r="B23" i="4"/>
  <c r="C20" i="4"/>
  <c r="B20" i="4"/>
  <c r="C13" i="4"/>
  <c r="B13" i="4"/>
  <c r="G21" i="3"/>
  <c r="G15" i="3"/>
  <c r="G16" i="3"/>
  <c r="G17" i="3"/>
  <c r="G18" i="3"/>
  <c r="G19" i="3"/>
  <c r="G20" i="3"/>
  <c r="G14" i="3"/>
  <c r="G13" i="3"/>
  <c r="G9" i="3"/>
  <c r="G10" i="3"/>
  <c r="G11" i="3"/>
  <c r="G7" i="3"/>
  <c r="F21" i="3"/>
  <c r="F14" i="3"/>
  <c r="E21" i="3"/>
  <c r="E14" i="3"/>
  <c r="C14" i="3"/>
  <c r="C21" i="3"/>
  <c r="C41" i="2"/>
  <c r="B41" i="2"/>
  <c r="C38" i="2"/>
  <c r="B38" i="2"/>
  <c r="C36" i="2"/>
  <c r="B36" i="2"/>
  <c r="B26" i="2"/>
  <c r="C26" i="2"/>
  <c r="C29" i="2" s="1"/>
  <c r="B29" i="2"/>
  <c r="C24" i="2"/>
  <c r="B24" i="2"/>
  <c r="B16" i="2"/>
  <c r="C16" i="2"/>
  <c r="C13" i="2"/>
  <c r="B13" i="2"/>
  <c r="C40" i="1"/>
  <c r="B40" i="1"/>
  <c r="C39" i="1"/>
  <c r="B39" i="1"/>
  <c r="C31" i="1"/>
  <c r="B31" i="1"/>
  <c r="C19" i="1"/>
  <c r="B19" i="1"/>
</calcChain>
</file>

<file path=xl/sharedStrings.xml><?xml version="1.0" encoding="utf-8"?>
<sst xmlns="http://schemas.openxmlformats.org/spreadsheetml/2006/main" count="194" uniqueCount="121">
  <si>
    <t>2019 года (неаудировано)</t>
  </si>
  <si>
    <t>На 31 декабря</t>
  </si>
  <si>
    <t>Активы</t>
  </si>
  <si>
    <t xml:space="preserve">Денежные средства и их эквиваленты </t>
  </si>
  <si>
    <t>Кредиты, предоставленные клиентам</t>
  </si>
  <si>
    <t>Активы,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</si>
  <si>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</si>
  <si>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</si>
  <si>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</si>
  <si>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</si>
  <si>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</si>
  <si>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Прочие активы</t>
  </si>
  <si>
    <t>Итого активы</t>
  </si>
  <si>
    <t xml:space="preserve"> 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</si>
  <si>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</si>
  <si>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</si>
  <si>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</si>
  <si>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</si>
  <si>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Средства кредитных организаций</t>
  </si>
  <si>
    <t>Выпущенные долговые ценные бумаги</t>
  </si>
  <si>
    <t>Краткосрочные оценочные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</si>
  <si>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</si>
  <si>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</si>
  <si>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</si>
  <si>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</si>
  <si>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 xml:space="preserve">Дополнительный оплаченный капитал </t>
  </si>
  <si>
    <t>Резервный капитал</t>
  </si>
  <si>
    <t>Резерв по условному распределению</t>
  </si>
  <si>
    <t>Итого капитал</t>
  </si>
  <si>
    <t xml:space="preserve">Итого обязательства и капитал </t>
  </si>
  <si>
    <t>Балансовая стоимость одной простой акции (в тенге)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</si>
  <si>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</si>
  <si>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</si>
  <si>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</si>
  <si>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>-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</si>
  <si>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</si>
  <si>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</si>
  <si>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</si>
  <si>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</si>
  <si>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доход/(убыток) по операциям в иностранной валюте</t>
  </si>
  <si>
    <t>Прочие доходы</t>
  </si>
  <si>
    <t>Расходы на персонал</t>
  </si>
  <si>
    <t>Прочие операционные расходы</t>
  </si>
  <si>
    <t>Прочие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</si>
  <si>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</si>
  <si>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</si>
  <si>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</si>
  <si>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отчётный период</t>
  </si>
  <si>
    <t>Базовая и разводненная прибыль на простую акцию</t>
  </si>
  <si>
    <t>(в тенге)</t>
  </si>
  <si>
    <t>Дополни-тельный опла-ченный капитал</t>
  </si>
  <si>
    <t>Резерв по условному распреде-лению</t>
  </si>
  <si>
    <t>Накоплен-ный убыток</t>
  </si>
  <si>
    <t>Итого</t>
  </si>
  <si>
    <t>Итого совокупный доход за отчетный период (неаудировано)</t>
  </si>
  <si>
    <t>Увеличение резервного капитала (неаудировано)</t>
  </si>
  <si>
    <t>Дивиденды объявленные (неаудировано)</t>
  </si>
  <si>
    <t>На 1 января 2019 года</t>
  </si>
  <si>
    <t xml:space="preserve">Итого совокупный доход за отчетный период (неаудировано) </t>
  </si>
  <si>
    <t>−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</si>
  <si>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</si>
  <si>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</si>
  <si>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</si>
  <si>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</si>
  <si>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</si>
  <si>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</si>
  <si>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корпоративного подоходного налога</t>
  </si>
  <si>
    <t>Уплаченный корпоративный подоходный налог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</si>
  <si>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</si>
  <si>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</si>
  <si>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Поступления от погашения инвестиционных ценных бумаг</t>
  </si>
  <si>
    <t>Приобретение инвестиционных ценных бумаг</t>
  </si>
  <si>
    <t>Приобретение основных средств</t>
  </si>
  <si>
    <t>Приобретение нематериальных активов</t>
  </si>
  <si>
    <t>Чистое (расходование)/поступление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</si>
  <si>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</si>
  <si>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</si>
  <si>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Поступления от привлечения займов от кредитных организаций</t>
  </si>
  <si>
    <t>Погашение займов от кредитных организаций</t>
  </si>
  <si>
    <t>Поступления от привлечения займов от Акционера</t>
  </si>
  <si>
    <t>Погашение займов от Акционера</t>
  </si>
  <si>
    <t>Поступление от привлечения займов от государственных и бюджетных организаций</t>
  </si>
  <si>
    <t>Погашение заемных средств от государственных и бюджетных организаций</t>
  </si>
  <si>
    <t>Выплата дивидендов</t>
  </si>
  <si>
    <t>Чистое поступление денежных средств от финансовой деятельности</t>
  </si>
  <si>
    <t>Влияние изменений ожидаемых кредитных убытков на денежные средства и эквиваленты</t>
  </si>
  <si>
    <t>Чистое изменение денежных средств и их эквиваленты</t>
  </si>
  <si>
    <t>ПРОМЕЖУТОЧНЫЙ СОКРАЩЁННЫЙ ОТЧЁТ О ФИНАНСОВОМ ПОЛОЖЕНИИ</t>
  </si>
  <si>
    <t>(в тысячах тенге)</t>
  </si>
  <si>
    <t>ПРОМЕЖУТОЧНЫЙ СОКРАЩЁННЫЙ ОТЧЁТ О ПРИБЫЛЯХ И УБЫТКАХ</t>
  </si>
  <si>
    <t>ПРОМЕЖУТОЧНЫЙ СОКРАЩЁННЫЙ ОТЧЁТ ОБ ИЗМЕНЕНИЯХ В КАПИТАЛЕ</t>
  </si>
  <si>
    <t>ПРОМЕЖУТОЧНЫЙ СОКРАЩЁННЫЙ ОТЧЁТ О ДВИЖЕНИИ ДЕНЕЖНЫХ СРЕДСТВ</t>
  </si>
  <si>
    <t>2020 года (неаудировано)</t>
  </si>
  <si>
    <t>2019 года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</si>
  <si>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</si>
  <si>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</si>
  <si>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Накопленная прибыль/убыток</t>
  </si>
  <si>
    <t xml:space="preserve">2020 года (неаудировано) </t>
  </si>
  <si>
    <t xml:space="preserve">2019 года (неаудировано)*  </t>
  </si>
  <si>
    <t>Процентные доходы, рассчитанные с использованием эффективной процентной ставки</t>
  </si>
  <si>
    <t>Чистый процентный доход, за вычетом расходов по кредитным убыткам</t>
  </si>
  <si>
    <t>На 1 января 2020 года</t>
  </si>
  <si>
    <t>Доход от первоначального признания займов полученных от Акционера по справедливой стоимости за вычетом налога (неаудировано)</t>
  </si>
  <si>
    <t>Резерв по условному распределению за год за вычетом налога (неаудировано)</t>
  </si>
  <si>
    <t>Расходы на персонал выплаченные</t>
  </si>
  <si>
    <t>Прочие операционные расходы выплаченные</t>
  </si>
  <si>
    <t xml:space="preserve">Кредиты предоставленные клиентам </t>
  </si>
  <si>
    <t>Денежные средства и их эквиваленты на начало периода</t>
  </si>
  <si>
    <t>Денежные средства и их эквиваленты на конец периода</t>
  </si>
  <si>
    <t>на 30 июня  2020 года</t>
  </si>
  <si>
    <t>На 30 июня</t>
  </si>
  <si>
    <t>Средства в банках</t>
  </si>
  <si>
    <t xml:space="preserve">Дебиторская задолженность по финансовой аренде </t>
  </si>
  <si>
    <t>Активы по текущему корпоративному подоходному налогу</t>
  </si>
  <si>
    <t>1.002,72</t>
  </si>
  <si>
    <t>за шестимесячный период, закончившийся 30 июня 2020 года</t>
  </si>
  <si>
    <t>За шестимесячный период</t>
  </si>
  <si>
    <t>завершившийся 30 июня</t>
  </si>
  <si>
    <t>На 30 июня 2019 года (неаудировано)</t>
  </si>
  <si>
    <t>На 30 июня 2020 года (неаудировано)</t>
  </si>
  <si>
    <t>За шестимесячный период завершившийся 30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</si>
</sst>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8"/>
      <color theme="1"/>
      <name val="Garamond"/>
      <family val="1"/>
      <charset val="204"/>
    </font>
    <font>
      <b/>
      <i/>
      <sz val="8"/>
      <color theme="1"/>
      <name val="Garamond"/>
      <family val="1"/>
      <charset val="204"/>
    </font>
    <font>
      <b/>
      <sz val="8"/>
      <color theme="1"/>
      <name val="Garamond"/>
      <family val="1"/>
      <charset val="204"/>
    </font>
    <font>
      <b/>
      <sz val="8.5"/>
      <color theme="1"/>
      <name val="Garamond"/>
      <family val="1"/>
      <charset val="204"/>
    </font>
    <font>
      <b/>
      <i/>
      <sz val="8.5"/>
      <color theme="1"/>
      <name val="Garamond"/>
      <family val="1"/>
      <charset val="204"/>
    </font>
    <font>
      <sz val="8.5"/>
      <color theme="1"/>
      <name val="Garamond"/>
      <family val="1"/>
      <charset val="204"/>
    </font>
    <font>
      <i/>
      <sz val="8.5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b/>
      <i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4" fillId="0" borderId="0" xfId="1" applyNumberFormat="1" applyFont="1" applyAlignment="1">
      <alignment horizontal="right" vertical="center" wrapText="1"/>
    </xf>
    <xf numFmtId="164" fontId="0" fillId="0" borderId="0" xfId="1" applyNumberFormat="1" applyFont="1"/>
    <xf numFmtId="164" fontId="4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vertical="center" wrapText="1"/>
    </xf>
    <xf numFmtId="164" fontId="2" fillId="0" borderId="3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6" fillId="0" borderId="1" xfId="1" applyNumberFormat="1" applyFont="1" applyBorder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vertical="center" wrapText="1"/>
    </xf>
    <xf numFmtId="164" fontId="7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vertical="center" wrapText="1"/>
    </xf>
    <xf numFmtId="164" fontId="7" fillId="0" borderId="0" xfId="1" applyNumberFormat="1" applyFont="1" applyAlignment="1">
      <alignment horizontal="left" vertical="center"/>
    </xf>
    <xf numFmtId="164" fontId="7" fillId="0" borderId="0" xfId="1" applyNumberFormat="1" applyFont="1" applyAlignment="1">
      <alignment vertical="center"/>
    </xf>
    <xf numFmtId="164" fontId="7" fillId="0" borderId="4" xfId="1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4" fontId="9" fillId="0" borderId="1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164" fontId="8" fillId="0" borderId="3" xfId="1" applyNumberFormat="1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4" fontId="3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13" fillId="0" borderId="0" xfId="1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8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3" fontId="2" fillId="0" borderId="0" xfId="1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9" fillId="0" borderId="1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vertical="center" wrapText="1"/>
    </xf>
    <xf numFmtId="164" fontId="8" fillId="0" borderId="0" xfId="1" applyNumberFormat="1" applyFont="1" applyAlignment="1">
      <alignment vertical="center" wrapText="1"/>
    </xf>
    <xf numFmtId="164" fontId="10" fillId="0" borderId="5" xfId="1" applyNumberFormat="1" applyFont="1" applyBorder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7" fillId="0" borderId="1" xfId="1" applyNumberFormat="1" applyFont="1" applyBorder="1" applyAlignment="1">
      <alignment vertical="center" wrapText="1"/>
    </xf>
    <xf numFmtId="164" fontId="10" fillId="0" borderId="2" xfId="1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E39" sqref="E39"/>
    </sheetView>
  </sheetViews>
  <sheetFormatPr defaultRowHeight="15" x14ac:dyDescent="0.25"/>
  <cols>
    <col min="1" max="1" width="37.85546875" style="2" customWidth="1"/>
    <col min="2" max="3" width="14.42578125" style="2" bestFit="1" customWidth="1"/>
    <col min="4" max="16384" width="9.140625" style="2"/>
  </cols>
  <sheetData>
    <row r="1" spans="1:3" customFormat="1" ht="32.25" customHeight="1" x14ac:dyDescent="0.25">
      <c r="A1" s="57" t="s">
        <v>87</v>
      </c>
      <c r="B1" s="57"/>
      <c r="C1" s="57"/>
    </row>
    <row r="2" spans="1:3" customFormat="1" ht="15.75" x14ac:dyDescent="0.25">
      <c r="A2" s="38" t="s">
        <v>109</v>
      </c>
      <c r="B2" s="2"/>
      <c r="C2" s="2"/>
    </row>
    <row r="3" spans="1:3" customFormat="1" ht="15.75" x14ac:dyDescent="0.25">
      <c r="A3" s="39" t="s">
        <v>88</v>
      </c>
      <c r="B3" s="2"/>
      <c r="C3" s="2"/>
    </row>
    <row r="4" spans="1:3" customFormat="1" x14ac:dyDescent="0.25">
      <c r="B4" s="2"/>
      <c r="C4" s="2"/>
    </row>
    <row r="5" spans="1:3" x14ac:dyDescent="0.25">
      <c r="A5" s="56"/>
      <c r="B5" s="71" t="s">
        <v>110</v>
      </c>
      <c r="C5" s="1" t="s">
        <v>1</v>
      </c>
    </row>
    <row r="6" spans="1:3" ht="39" thickBot="1" x14ac:dyDescent="0.3">
      <c r="A6" s="56"/>
      <c r="B6" s="3" t="s">
        <v>92</v>
      </c>
      <c r="C6" s="3" t="s">
        <v>93</v>
      </c>
    </row>
    <row r="7" spans="1:3" x14ac:dyDescent="0.25">
      <c r="A7" s="45" t="s">
        <v>2</v>
      </c>
      <c r="B7" s="4"/>
      <c r="C7" s="41"/>
    </row>
    <row r="8" spans="1:3" x14ac:dyDescent="0.25">
      <c r="A8" s="46" t="s">
        <v>3</v>
      </c>
      <c r="B8" s="4">
        <v>38055139</v>
      </c>
      <c r="C8" s="41">
        <v>48578130</v>
      </c>
    </row>
    <row r="9" spans="1:3" x14ac:dyDescent="0.25">
      <c r="A9" s="52" t="s">
        <v>111</v>
      </c>
      <c r="B9" s="4">
        <v>61672264</v>
      </c>
      <c r="C9" s="41">
        <v>45063483</v>
      </c>
    </row>
    <row r="10" spans="1:3" x14ac:dyDescent="0.25">
      <c r="A10" s="46" t="s">
        <v>4</v>
      </c>
      <c r="B10" s="4">
        <v>428635034</v>
      </c>
      <c r="C10" s="41">
        <v>361783687</v>
      </c>
    </row>
    <row r="11" spans="1:3" x14ac:dyDescent="0.25">
      <c r="A11" s="46" t="s">
        <v>5</v>
      </c>
      <c r="B11" s="4">
        <v>707112</v>
      </c>
      <c r="C11" s="41">
        <v>1880310</v>
      </c>
    </row>
    <row r="12" spans="1:3" ht="25.5" x14ac:dyDescent="0.25">
      <c r="A12" s="52" t="s">
        <v>112</v>
      </c>
      <c r="B12" s="4">
        <v>3158310</v>
      </c>
      <c r="C12" s="41">
        <v>2287406</v>
      </c>
    </row>
    <row r="13" spans="1:3" x14ac:dyDescent="0.25">
      <c r="A13" s="46" t="s">
        <v>6</v>
      </c>
      <c r="B13" s="4">
        <v>29007609</v>
      </c>
      <c r="C13" s="41">
        <v>604896</v>
      </c>
    </row>
    <row r="14" spans="1:3" x14ac:dyDescent="0.25">
      <c r="A14" s="46" t="s">
        <v>8</v>
      </c>
      <c r="B14" s="4">
        <v>442992</v>
      </c>
      <c r="C14" s="41">
        <v>447821</v>
      </c>
    </row>
    <row r="15" spans="1:3" x14ac:dyDescent="0.25">
      <c r="A15" s="46" t="s">
        <v>9</v>
      </c>
      <c r="B15" s="4">
        <v>308735</v>
      </c>
      <c r="C15" s="41">
        <v>367500</v>
      </c>
    </row>
    <row r="16" spans="1:3" x14ac:dyDescent="0.25">
      <c r="A16" s="46" t="s">
        <v>10</v>
      </c>
      <c r="B16" s="4">
        <v>235054</v>
      </c>
      <c r="C16" s="41">
        <v>254653</v>
      </c>
    </row>
    <row r="17" spans="1:3" ht="25.5" x14ac:dyDescent="0.25">
      <c r="A17" s="52" t="s">
        <v>113</v>
      </c>
      <c r="B17" s="4">
        <v>142931</v>
      </c>
      <c r="C17" s="74" t="s">
        <v>34</v>
      </c>
    </row>
    <row r="18" spans="1:3" ht="15.75" thickBot="1" x14ac:dyDescent="0.3">
      <c r="A18" s="46" t="s">
        <v>11</v>
      </c>
      <c r="B18" s="5">
        <v>1625873</v>
      </c>
      <c r="C18" s="6">
        <v>1663281</v>
      </c>
    </row>
    <row r="19" spans="1:3" ht="15.75" thickBot="1" x14ac:dyDescent="0.3">
      <c r="A19" s="45" t="s">
        <v>12</v>
      </c>
      <c r="B19" s="7">
        <f>SUM(B8:B18)</f>
        <v>563991053</v>
      </c>
      <c r="C19" s="8">
        <f>SUM(C8:C18)</f>
        <v>462931167</v>
      </c>
    </row>
    <row r="20" spans="1:3" ht="15.75" thickTop="1" x14ac:dyDescent="0.25">
      <c r="A20" s="45" t="s">
        <v>13</v>
      </c>
      <c r="B20" s="4"/>
      <c r="C20" s="41"/>
    </row>
    <row r="21" spans="1:3" x14ac:dyDescent="0.25">
      <c r="A21" s="45" t="s">
        <v>14</v>
      </c>
      <c r="B21" s="4"/>
      <c r="C21" s="41"/>
    </row>
    <row r="22" spans="1:3" ht="25.5" customHeight="1" x14ac:dyDescent="0.25">
      <c r="A22" s="46" t="s">
        <v>15</v>
      </c>
      <c r="B22" s="4">
        <v>185019754</v>
      </c>
      <c r="C22" s="41">
        <v>155214588</v>
      </c>
    </row>
    <row r="23" spans="1:3" ht="25.5" x14ac:dyDescent="0.25">
      <c r="A23" s="46" t="s">
        <v>16</v>
      </c>
      <c r="B23" s="4">
        <v>70002372</v>
      </c>
      <c r="C23" s="74" t="s">
        <v>7</v>
      </c>
    </row>
    <row r="24" spans="1:3" ht="25.5" x14ac:dyDescent="0.25">
      <c r="A24" s="46" t="s">
        <v>17</v>
      </c>
      <c r="B24" s="4">
        <v>44496288</v>
      </c>
      <c r="C24" s="41">
        <v>36435103</v>
      </c>
    </row>
    <row r="25" spans="1:3" x14ac:dyDescent="0.25">
      <c r="A25" s="46" t="s">
        <v>18</v>
      </c>
      <c r="B25" s="75" t="s">
        <v>34</v>
      </c>
      <c r="C25" s="41">
        <v>9876118</v>
      </c>
    </row>
    <row r="26" spans="1:3" x14ac:dyDescent="0.25">
      <c r="A26" s="46" t="s">
        <v>19</v>
      </c>
      <c r="B26" s="4">
        <v>97861923</v>
      </c>
      <c r="C26" s="41">
        <v>86340978</v>
      </c>
    </row>
    <row r="27" spans="1:3" x14ac:dyDescent="0.25">
      <c r="A27" s="46" t="s">
        <v>20</v>
      </c>
      <c r="B27" s="4">
        <v>512660</v>
      </c>
      <c r="C27" s="41">
        <v>373023</v>
      </c>
    </row>
    <row r="28" spans="1:3" ht="25.5" x14ac:dyDescent="0.25">
      <c r="A28" s="46" t="s">
        <v>94</v>
      </c>
      <c r="B28" s="75" t="s">
        <v>34</v>
      </c>
      <c r="C28" s="41">
        <v>135976</v>
      </c>
    </row>
    <row r="29" spans="1:3" ht="25.5" x14ac:dyDescent="0.25">
      <c r="A29" s="46" t="s">
        <v>95</v>
      </c>
      <c r="B29" s="4">
        <v>2215696</v>
      </c>
      <c r="C29" s="41">
        <v>1486049</v>
      </c>
    </row>
    <row r="30" spans="1:3" ht="15.75" thickBot="1" x14ac:dyDescent="0.3">
      <c r="A30" s="46" t="s">
        <v>21</v>
      </c>
      <c r="B30" s="5">
        <v>4389137</v>
      </c>
      <c r="C30" s="6">
        <v>4231587</v>
      </c>
    </row>
    <row r="31" spans="1:3" ht="15.75" thickBot="1" x14ac:dyDescent="0.3">
      <c r="A31" s="45" t="s">
        <v>22</v>
      </c>
      <c r="B31" s="7">
        <f>SUM(B22:B30)</f>
        <v>404497830</v>
      </c>
      <c r="C31" s="7">
        <f>SUM(C22:C30)</f>
        <v>294093422</v>
      </c>
    </row>
    <row r="32" spans="1:3" ht="15.75" thickTop="1" x14ac:dyDescent="0.25">
      <c r="A32" s="47" t="s">
        <v>13</v>
      </c>
      <c r="B32" s="4"/>
      <c r="C32" s="41"/>
    </row>
    <row r="33" spans="1:3" x14ac:dyDescent="0.25">
      <c r="A33" s="45" t="s">
        <v>23</v>
      </c>
      <c r="B33" s="4"/>
      <c r="C33" s="41"/>
    </row>
    <row r="34" spans="1:3" x14ac:dyDescent="0.25">
      <c r="A34" s="46" t="s">
        <v>24</v>
      </c>
      <c r="B34" s="4">
        <v>167809534</v>
      </c>
      <c r="C34" s="41">
        <v>167809534</v>
      </c>
    </row>
    <row r="35" spans="1:3" x14ac:dyDescent="0.25">
      <c r="A35" s="46" t="s">
        <v>25</v>
      </c>
      <c r="B35" s="4">
        <v>65194872</v>
      </c>
      <c r="C35" s="41">
        <v>58624854</v>
      </c>
    </row>
    <row r="36" spans="1:3" x14ac:dyDescent="0.25">
      <c r="A36" s="46" t="s">
        <v>26</v>
      </c>
      <c r="B36" s="4">
        <v>5339751</v>
      </c>
      <c r="C36" s="41">
        <v>5339751</v>
      </c>
    </row>
    <row r="37" spans="1:3" x14ac:dyDescent="0.25">
      <c r="A37" s="46" t="s">
        <v>27</v>
      </c>
      <c r="B37" s="4">
        <v>-74996896</v>
      </c>
      <c r="C37" s="41">
        <v>-67467287</v>
      </c>
    </row>
    <row r="38" spans="1:3" ht="15.75" thickBot="1" x14ac:dyDescent="0.3">
      <c r="A38" s="46" t="s">
        <v>96</v>
      </c>
      <c r="B38" s="5">
        <v>-3854038</v>
      </c>
      <c r="C38" s="6">
        <v>4530893</v>
      </c>
    </row>
    <row r="39" spans="1:3" ht="15.75" thickBot="1" x14ac:dyDescent="0.3">
      <c r="A39" s="45" t="s">
        <v>28</v>
      </c>
      <c r="B39" s="5">
        <f>SUM(B34:B38)</f>
        <v>159493223</v>
      </c>
      <c r="C39" s="6">
        <f>SUM(C34:C38)</f>
        <v>168837745</v>
      </c>
    </row>
    <row r="40" spans="1:3" ht="15.75" thickBot="1" x14ac:dyDescent="0.3">
      <c r="A40" s="45" t="s">
        <v>29</v>
      </c>
      <c r="B40" s="7">
        <f>B31+B39</f>
        <v>563991053</v>
      </c>
      <c r="C40" s="7">
        <f>C31+C39</f>
        <v>462931167</v>
      </c>
    </row>
    <row r="41" spans="1:3" ht="15.75" thickTop="1" x14ac:dyDescent="0.25">
      <c r="A41" s="45" t="s">
        <v>13</v>
      </c>
      <c r="B41" s="4"/>
      <c r="C41" s="41"/>
    </row>
    <row r="42" spans="1:3" ht="25.5" x14ac:dyDescent="0.25">
      <c r="A42" s="45" t="s">
        <v>30</v>
      </c>
      <c r="B42" s="72">
        <v>947.26</v>
      </c>
      <c r="C42" s="73" t="s">
        <v>114</v>
      </c>
    </row>
  </sheetData>
  <mergeCells count="2">
    <mergeCell ref="A5:A6"/>
    <mergeCell ref="A1:C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C45" sqref="C45"/>
    </sheetView>
  </sheetViews>
  <sheetFormatPr defaultRowHeight="15" x14ac:dyDescent="0.25"/>
  <cols>
    <col min="1" max="1" width="45.140625" style="2" customWidth="1"/>
    <col min="2" max="2" width="16.140625" style="2" customWidth="1"/>
    <col min="3" max="3" width="17" style="2" customWidth="1"/>
    <col min="4" max="16384" width="9.140625" style="2"/>
  </cols>
  <sheetData>
    <row r="1" spans="1:3" customFormat="1" ht="15.75" x14ac:dyDescent="0.25">
      <c r="A1" s="57" t="s">
        <v>89</v>
      </c>
      <c r="B1" s="57"/>
      <c r="C1" s="57"/>
    </row>
    <row r="2" spans="1:3" customFormat="1" ht="15.75" x14ac:dyDescent="0.25">
      <c r="A2" s="57" t="s">
        <v>115</v>
      </c>
      <c r="B2" s="57"/>
      <c r="C2" s="57"/>
    </row>
    <row r="3" spans="1:3" customFormat="1" ht="15.75" x14ac:dyDescent="0.25">
      <c r="A3" s="59" t="s">
        <v>88</v>
      </c>
      <c r="B3" s="59"/>
      <c r="C3" s="59"/>
    </row>
    <row r="4" spans="1:3" customFormat="1" ht="15.75" x14ac:dyDescent="0.25">
      <c r="A4" s="40"/>
      <c r="B4" s="51"/>
      <c r="C4" s="51"/>
    </row>
    <row r="5" spans="1:3" x14ac:dyDescent="0.25">
      <c r="A5" s="60"/>
      <c r="B5" s="61" t="s">
        <v>116</v>
      </c>
      <c r="C5" s="61"/>
    </row>
    <row r="6" spans="1:3" ht="15.75" thickBot="1" x14ac:dyDescent="0.3">
      <c r="A6" s="60"/>
      <c r="B6" s="62" t="s">
        <v>117</v>
      </c>
      <c r="C6" s="62"/>
    </row>
    <row r="7" spans="1:3" ht="26.25" thickBot="1" x14ac:dyDescent="0.3">
      <c r="A7" s="47"/>
      <c r="B7" s="3" t="s">
        <v>97</v>
      </c>
      <c r="C7" s="3" t="s">
        <v>98</v>
      </c>
    </row>
    <row r="8" spans="1:3" ht="38.25" x14ac:dyDescent="0.25">
      <c r="A8" s="48" t="s">
        <v>99</v>
      </c>
      <c r="B8" s="42"/>
      <c r="C8" s="42"/>
    </row>
    <row r="9" spans="1:3" x14ac:dyDescent="0.25">
      <c r="A9" s="47" t="s">
        <v>31</v>
      </c>
      <c r="B9" s="4">
        <v>2161054</v>
      </c>
      <c r="C9" s="41">
        <v>2623496</v>
      </c>
    </row>
    <row r="10" spans="1:3" x14ac:dyDescent="0.25">
      <c r="A10" s="53" t="s">
        <v>111</v>
      </c>
      <c r="B10" s="4">
        <v>2411821</v>
      </c>
      <c r="C10" s="41">
        <v>2372070</v>
      </c>
    </row>
    <row r="11" spans="1:3" x14ac:dyDescent="0.25">
      <c r="A11" s="47" t="s">
        <v>4</v>
      </c>
      <c r="B11" s="4">
        <v>28533242</v>
      </c>
      <c r="C11" s="41">
        <v>19172716</v>
      </c>
    </row>
    <row r="12" spans="1:3" ht="15.75" thickBot="1" x14ac:dyDescent="0.3">
      <c r="A12" s="47" t="s">
        <v>6</v>
      </c>
      <c r="B12" s="5">
        <v>770770</v>
      </c>
      <c r="C12" s="6">
        <v>1994094</v>
      </c>
    </row>
    <row r="13" spans="1:3" x14ac:dyDescent="0.25">
      <c r="A13" s="47"/>
      <c r="B13" s="4">
        <f>SUM(B9:B12)</f>
        <v>33876887</v>
      </c>
      <c r="C13" s="41">
        <f>SUM(C9:C12)</f>
        <v>26162376</v>
      </c>
    </row>
    <row r="14" spans="1:3" x14ac:dyDescent="0.25">
      <c r="A14" s="48" t="s">
        <v>32</v>
      </c>
      <c r="B14" s="4"/>
      <c r="C14" s="41"/>
    </row>
    <row r="15" spans="1:3" ht="15.75" thickBot="1" x14ac:dyDescent="0.3">
      <c r="A15" s="47" t="s">
        <v>33</v>
      </c>
      <c r="B15" s="4">
        <v>57630</v>
      </c>
      <c r="C15" s="41">
        <v>1771</v>
      </c>
    </row>
    <row r="16" spans="1:3" ht="15.75" thickBot="1" x14ac:dyDescent="0.3">
      <c r="A16" s="47"/>
      <c r="B16" s="9">
        <f>B13+B15</f>
        <v>33934517</v>
      </c>
      <c r="C16" s="10">
        <f>C13+C15</f>
        <v>26164147</v>
      </c>
    </row>
    <row r="17" spans="1:3" x14ac:dyDescent="0.25">
      <c r="A17" s="48" t="s">
        <v>35</v>
      </c>
      <c r="B17" s="4"/>
      <c r="C17" s="41"/>
    </row>
    <row r="18" spans="1:3" x14ac:dyDescent="0.25">
      <c r="A18" s="47" t="s">
        <v>15</v>
      </c>
      <c r="B18" s="4">
        <v>-5978512</v>
      </c>
      <c r="C18" s="41">
        <v>-5751232</v>
      </c>
    </row>
    <row r="19" spans="1:3" ht="25.5" x14ac:dyDescent="0.25">
      <c r="A19" s="46" t="s">
        <v>16</v>
      </c>
      <c r="B19" s="4">
        <v>-2372</v>
      </c>
      <c r="C19" s="41">
        <v>-2650</v>
      </c>
    </row>
    <row r="20" spans="1:3" ht="25.5" x14ac:dyDescent="0.25">
      <c r="A20" s="46" t="s">
        <v>17</v>
      </c>
      <c r="B20" s="4">
        <v>-1627614</v>
      </c>
      <c r="C20" s="41">
        <v>-1108240</v>
      </c>
    </row>
    <row r="21" spans="1:3" x14ac:dyDescent="0.25">
      <c r="A21" s="49" t="s">
        <v>18</v>
      </c>
      <c r="B21" s="4">
        <v>-59203</v>
      </c>
      <c r="C21" s="41">
        <v>-383646</v>
      </c>
    </row>
    <row r="22" spans="1:3" x14ac:dyDescent="0.25">
      <c r="A22" s="47" t="s">
        <v>36</v>
      </c>
      <c r="B22" s="4">
        <v>-4273889</v>
      </c>
      <c r="C22" s="41">
        <v>-2542371</v>
      </c>
    </row>
    <row r="23" spans="1:3" ht="15.75" thickBot="1" x14ac:dyDescent="0.3">
      <c r="A23" s="49" t="s">
        <v>21</v>
      </c>
      <c r="B23" s="4">
        <v>-20012</v>
      </c>
      <c r="C23" s="41">
        <v>-58258</v>
      </c>
    </row>
    <row r="24" spans="1:3" ht="15.75" thickBot="1" x14ac:dyDescent="0.3">
      <c r="A24" s="47"/>
      <c r="B24" s="9">
        <f>SUM(B18:B23)</f>
        <v>-11961602</v>
      </c>
      <c r="C24" s="9">
        <f>SUM(C18:C23)</f>
        <v>-9846397</v>
      </c>
    </row>
    <row r="25" spans="1:3" x14ac:dyDescent="0.25">
      <c r="A25" s="47"/>
      <c r="B25" s="4"/>
      <c r="C25" s="41"/>
    </row>
    <row r="26" spans="1:3" x14ac:dyDescent="0.25">
      <c r="A26" s="48" t="s">
        <v>37</v>
      </c>
      <c r="B26" s="4">
        <f>B16+B24</f>
        <v>21972915</v>
      </c>
      <c r="C26" s="41">
        <f>C16+C24</f>
        <v>16317750</v>
      </c>
    </row>
    <row r="27" spans="1:3" x14ac:dyDescent="0.25">
      <c r="A27" s="47"/>
      <c r="B27" s="4"/>
      <c r="C27" s="41"/>
    </row>
    <row r="28" spans="1:3" ht="15.75" thickBot="1" x14ac:dyDescent="0.3">
      <c r="A28" s="47" t="s">
        <v>38</v>
      </c>
      <c r="B28" s="5">
        <v>-9614205</v>
      </c>
      <c r="C28" s="6">
        <v>-5766101</v>
      </c>
    </row>
    <row r="29" spans="1:3" ht="26.25" thickBot="1" x14ac:dyDescent="0.3">
      <c r="A29" s="48" t="s">
        <v>100</v>
      </c>
      <c r="B29" s="5">
        <f>SUM(B26:B28)</f>
        <v>12358710</v>
      </c>
      <c r="C29" s="5">
        <f>SUM(C26:C28)</f>
        <v>10551649</v>
      </c>
    </row>
    <row r="30" spans="1:3" x14ac:dyDescent="0.25">
      <c r="A30" s="47" t="s">
        <v>13</v>
      </c>
      <c r="B30" s="4"/>
      <c r="C30" s="41"/>
    </row>
    <row r="31" spans="1:3" ht="25.5" x14ac:dyDescent="0.25">
      <c r="A31" s="47" t="s">
        <v>39</v>
      </c>
      <c r="B31" s="4">
        <v>-144</v>
      </c>
      <c r="C31" s="41">
        <v>7</v>
      </c>
    </row>
    <row r="32" spans="1:3" x14ac:dyDescent="0.25">
      <c r="A32" s="47" t="s">
        <v>40</v>
      </c>
      <c r="B32" s="4">
        <v>132035</v>
      </c>
      <c r="C32" s="41">
        <v>65341</v>
      </c>
    </row>
    <row r="33" spans="1:3" x14ac:dyDescent="0.25">
      <c r="A33" s="47" t="s">
        <v>41</v>
      </c>
      <c r="B33" s="4">
        <v>-1853103</v>
      </c>
      <c r="C33" s="41">
        <v>-1825443</v>
      </c>
    </row>
    <row r="34" spans="1:3" x14ac:dyDescent="0.25">
      <c r="A34" s="47" t="s">
        <v>42</v>
      </c>
      <c r="B34" s="4">
        <v>-879800</v>
      </c>
      <c r="C34" s="41">
        <v>-918097</v>
      </c>
    </row>
    <row r="35" spans="1:3" ht="15.75" thickBot="1" x14ac:dyDescent="0.3">
      <c r="A35" s="47" t="s">
        <v>43</v>
      </c>
      <c r="B35" s="4">
        <v>-540036</v>
      </c>
      <c r="C35" s="41">
        <v>-45280</v>
      </c>
    </row>
    <row r="36" spans="1:3" ht="15.75" thickBot="1" x14ac:dyDescent="0.3">
      <c r="A36" s="48" t="s">
        <v>44</v>
      </c>
      <c r="B36" s="9">
        <f>SUM(B31:B35)</f>
        <v>-3141048</v>
      </c>
      <c r="C36" s="10">
        <f>SUM(C31:C35)</f>
        <v>-2723472</v>
      </c>
    </row>
    <row r="37" spans="1:3" x14ac:dyDescent="0.25">
      <c r="A37" s="48" t="s">
        <v>13</v>
      </c>
      <c r="B37" s="4"/>
      <c r="C37" s="41"/>
    </row>
    <row r="38" spans="1:3" ht="25.5" x14ac:dyDescent="0.25">
      <c r="A38" s="48" t="s">
        <v>45</v>
      </c>
      <c r="B38" s="4">
        <f>B29+B36</f>
        <v>9217662</v>
      </c>
      <c r="C38" s="41">
        <f>C29+C36</f>
        <v>7828177</v>
      </c>
    </row>
    <row r="39" spans="1:3" x14ac:dyDescent="0.25">
      <c r="A39" s="47"/>
      <c r="B39" s="4"/>
      <c r="C39" s="41"/>
    </row>
    <row r="40" spans="1:3" ht="15.75" thickBot="1" x14ac:dyDescent="0.3">
      <c r="A40" s="47" t="s">
        <v>46</v>
      </c>
      <c r="B40" s="5">
        <v>-1568557</v>
      </c>
      <c r="C40" s="6">
        <v>-1426009</v>
      </c>
    </row>
    <row r="41" spans="1:3" ht="15.75" thickBot="1" x14ac:dyDescent="0.3">
      <c r="A41" s="48" t="s">
        <v>47</v>
      </c>
      <c r="B41" s="7">
        <f>B38+B40</f>
        <v>7649105</v>
      </c>
      <c r="C41" s="8">
        <f>C38+C40</f>
        <v>6402168</v>
      </c>
    </row>
    <row r="42" spans="1:3" ht="15.75" thickTop="1" x14ac:dyDescent="0.25">
      <c r="A42" s="49" t="s">
        <v>13</v>
      </c>
      <c r="B42" s="11"/>
      <c r="C42" s="12"/>
    </row>
    <row r="43" spans="1:3" x14ac:dyDescent="0.25">
      <c r="A43" s="50" t="s">
        <v>48</v>
      </c>
      <c r="B43" s="58">
        <v>45.5</v>
      </c>
      <c r="C43" s="58">
        <v>40.36</v>
      </c>
    </row>
    <row r="44" spans="1:3" x14ac:dyDescent="0.25">
      <c r="A44" s="50" t="s">
        <v>49</v>
      </c>
      <c r="B44" s="58"/>
      <c r="C44" s="58"/>
    </row>
  </sheetData>
  <mergeCells count="8">
    <mergeCell ref="B43:B44"/>
    <mergeCell ref="C43:C44"/>
    <mergeCell ref="A1:C1"/>
    <mergeCell ref="A2:C2"/>
    <mergeCell ref="A3:C3"/>
    <mergeCell ref="A5:A6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3" sqref="A3:F3"/>
    </sheetView>
  </sheetViews>
  <sheetFormatPr defaultRowHeight="15" x14ac:dyDescent="0.25"/>
  <cols>
    <col min="1" max="1" width="39.5703125" customWidth="1"/>
    <col min="2" max="2" width="11.7109375" style="2" bestFit="1" customWidth="1"/>
    <col min="3" max="3" width="11" style="2" bestFit="1" customWidth="1"/>
    <col min="4" max="4" width="10.28515625" style="2" bestFit="1" customWidth="1"/>
    <col min="5" max="5" width="11.7109375" style="2" bestFit="1" customWidth="1"/>
    <col min="6" max="6" width="11" style="2" bestFit="1" customWidth="1"/>
    <col min="7" max="7" width="11.7109375" style="2" bestFit="1" customWidth="1"/>
  </cols>
  <sheetData>
    <row r="1" spans="1:8" ht="15.75" x14ac:dyDescent="0.25">
      <c r="A1" s="57" t="s">
        <v>90</v>
      </c>
      <c r="B1" s="57"/>
      <c r="C1" s="57"/>
      <c r="D1" s="57"/>
      <c r="E1" s="57"/>
      <c r="F1" s="57"/>
    </row>
    <row r="2" spans="1:8" ht="15.75" x14ac:dyDescent="0.25">
      <c r="A2" s="63" t="s">
        <v>115</v>
      </c>
      <c r="B2" s="63"/>
      <c r="C2" s="63"/>
      <c r="D2" s="63"/>
      <c r="E2" s="63"/>
      <c r="F2" s="63"/>
    </row>
    <row r="3" spans="1:8" ht="15.75" x14ac:dyDescent="0.25">
      <c r="A3" s="64" t="s">
        <v>88</v>
      </c>
      <c r="B3" s="64"/>
      <c r="C3" s="64"/>
      <c r="D3" s="64"/>
      <c r="E3" s="64"/>
      <c r="F3" s="64"/>
    </row>
    <row r="5" spans="1:8" ht="45.75" thickBot="1" x14ac:dyDescent="0.3">
      <c r="A5" s="13"/>
      <c r="B5" s="16" t="s">
        <v>24</v>
      </c>
      <c r="C5" s="16" t="s">
        <v>50</v>
      </c>
      <c r="D5" s="16" t="s">
        <v>26</v>
      </c>
      <c r="E5" s="16" t="s">
        <v>51</v>
      </c>
      <c r="F5" s="16" t="s">
        <v>52</v>
      </c>
      <c r="G5" s="16" t="s">
        <v>53</v>
      </c>
      <c r="H5" s="2"/>
    </row>
    <row r="6" spans="1:8" x14ac:dyDescent="0.25">
      <c r="A6" s="14" t="s">
        <v>13</v>
      </c>
      <c r="B6" s="17"/>
      <c r="C6" s="17"/>
      <c r="D6" s="17"/>
      <c r="E6" s="17"/>
      <c r="F6" s="17"/>
      <c r="G6" s="17"/>
      <c r="H6" s="2"/>
    </row>
    <row r="7" spans="1:8" x14ac:dyDescent="0.25">
      <c r="A7" s="14" t="s">
        <v>57</v>
      </c>
      <c r="B7" s="18">
        <v>158630371</v>
      </c>
      <c r="C7" s="18">
        <v>34670854</v>
      </c>
      <c r="D7" s="18">
        <v>5339751</v>
      </c>
      <c r="E7" s="18">
        <v>-46219772</v>
      </c>
      <c r="F7" s="18">
        <v>-1127526</v>
      </c>
      <c r="G7" s="18">
        <f>SUM(B7:F7)</f>
        <v>151293678</v>
      </c>
      <c r="H7" s="2"/>
    </row>
    <row r="8" spans="1:8" x14ac:dyDescent="0.25">
      <c r="A8" s="13" t="s">
        <v>13</v>
      </c>
      <c r="B8" s="20"/>
      <c r="C8" s="20"/>
      <c r="D8" s="20"/>
      <c r="E8" s="20"/>
      <c r="F8" s="18"/>
      <c r="G8" s="18"/>
      <c r="H8" s="2"/>
    </row>
    <row r="9" spans="1:8" ht="22.5" x14ac:dyDescent="0.25">
      <c r="A9" s="13" t="s">
        <v>54</v>
      </c>
      <c r="B9" s="20" t="s">
        <v>7</v>
      </c>
      <c r="C9" s="20" t="s">
        <v>7</v>
      </c>
      <c r="D9" s="20" t="s">
        <v>7</v>
      </c>
      <c r="E9" s="20" t="s">
        <v>7</v>
      </c>
      <c r="F9" s="18">
        <v>6402168</v>
      </c>
      <c r="G9" s="18">
        <f t="shared" ref="G8:G21" si="0">SUM(B9:F9)</f>
        <v>6402168</v>
      </c>
      <c r="H9" s="2"/>
    </row>
    <row r="10" spans="1:8" ht="33.75" x14ac:dyDescent="0.25">
      <c r="A10" s="13" t="s">
        <v>102</v>
      </c>
      <c r="B10" s="20" t="s">
        <v>7</v>
      </c>
      <c r="C10" s="18">
        <v>9283874</v>
      </c>
      <c r="D10" s="20" t="s">
        <v>7</v>
      </c>
      <c r="E10" s="20" t="s">
        <v>7</v>
      </c>
      <c r="F10" s="18" t="s">
        <v>7</v>
      </c>
      <c r="G10" s="18">
        <f t="shared" si="0"/>
        <v>9283874</v>
      </c>
      <c r="H10" s="2"/>
    </row>
    <row r="11" spans="1:8" ht="22.5" x14ac:dyDescent="0.25">
      <c r="A11" s="13" t="s">
        <v>103</v>
      </c>
      <c r="B11" s="20" t="s">
        <v>7</v>
      </c>
      <c r="C11" s="20" t="s">
        <v>7</v>
      </c>
      <c r="D11" s="20" t="s">
        <v>7</v>
      </c>
      <c r="E11" s="18">
        <v>-7970871</v>
      </c>
      <c r="F11" s="18" t="s">
        <v>7</v>
      </c>
      <c r="G11" s="18">
        <f t="shared" si="0"/>
        <v>-7970871</v>
      </c>
      <c r="H11" s="2"/>
    </row>
    <row r="12" spans="1:8" x14ac:dyDescent="0.25">
      <c r="A12" s="13" t="s">
        <v>55</v>
      </c>
      <c r="B12" s="20" t="s">
        <v>7</v>
      </c>
      <c r="C12" s="20" t="s">
        <v>7</v>
      </c>
      <c r="D12" s="20"/>
      <c r="E12" s="20" t="s">
        <v>7</v>
      </c>
      <c r="F12" s="18"/>
      <c r="G12" s="18"/>
      <c r="H12" s="2"/>
    </row>
    <row r="13" spans="1:8" ht="15.75" thickBot="1" x14ac:dyDescent="0.3">
      <c r="A13" s="13" t="s">
        <v>56</v>
      </c>
      <c r="B13" s="21" t="s">
        <v>7</v>
      </c>
      <c r="C13" s="21" t="s">
        <v>7</v>
      </c>
      <c r="D13" s="19" t="s">
        <v>7</v>
      </c>
      <c r="E13" s="21" t="s">
        <v>7</v>
      </c>
      <c r="F13" s="21">
        <v>-10375617</v>
      </c>
      <c r="G13" s="19">
        <f t="shared" si="0"/>
        <v>-10375617</v>
      </c>
      <c r="H13" s="2"/>
    </row>
    <row r="14" spans="1:8" ht="15.75" thickBot="1" x14ac:dyDescent="0.3">
      <c r="A14" s="14" t="s">
        <v>118</v>
      </c>
      <c r="B14" s="22">
        <v>158630371</v>
      </c>
      <c r="C14" s="22">
        <f>C7+C10</f>
        <v>43954728</v>
      </c>
      <c r="D14" s="22">
        <v>5339751</v>
      </c>
      <c r="E14" s="22">
        <f>E7+E11</f>
        <v>-54190643</v>
      </c>
      <c r="F14" s="22">
        <f>F7+F9+F13</f>
        <v>-5100975</v>
      </c>
      <c r="G14" s="22">
        <f t="shared" si="0"/>
        <v>148633232</v>
      </c>
      <c r="H14" s="2"/>
    </row>
    <row r="15" spans="1:8" ht="15.75" thickTop="1" x14ac:dyDescent="0.25">
      <c r="A15" s="13" t="s">
        <v>13</v>
      </c>
      <c r="B15" s="20"/>
      <c r="C15" s="20"/>
      <c r="D15" s="20"/>
      <c r="E15" s="20"/>
      <c r="F15" s="20"/>
      <c r="G15" s="18">
        <f t="shared" si="0"/>
        <v>0</v>
      </c>
      <c r="H15" s="2"/>
    </row>
    <row r="16" spans="1:8" x14ac:dyDescent="0.25">
      <c r="A16" s="14" t="s">
        <v>101</v>
      </c>
      <c r="B16" s="20">
        <v>167809534</v>
      </c>
      <c r="C16" s="18">
        <v>58624854</v>
      </c>
      <c r="D16" s="20">
        <v>5339751</v>
      </c>
      <c r="E16" s="18">
        <v>-67467287</v>
      </c>
      <c r="F16" s="18">
        <v>4530893</v>
      </c>
      <c r="G16" s="18">
        <f t="shared" si="0"/>
        <v>168837745</v>
      </c>
      <c r="H16" s="2"/>
    </row>
    <row r="17" spans="1:8" ht="22.5" x14ac:dyDescent="0.25">
      <c r="A17" s="13" t="s">
        <v>58</v>
      </c>
      <c r="B17" s="23" t="s">
        <v>7</v>
      </c>
      <c r="C17" s="14" t="s">
        <v>7</v>
      </c>
      <c r="D17" s="23" t="s">
        <v>59</v>
      </c>
      <c r="E17" s="24" t="s">
        <v>59</v>
      </c>
      <c r="F17" s="24">
        <v>7649105</v>
      </c>
      <c r="G17" s="24">
        <f t="shared" si="0"/>
        <v>7649105</v>
      </c>
      <c r="H17" s="2"/>
    </row>
    <row r="18" spans="1:8" ht="33.75" x14ac:dyDescent="0.25">
      <c r="A18" s="13" t="s">
        <v>102</v>
      </c>
      <c r="B18" s="23" t="s">
        <v>7</v>
      </c>
      <c r="C18" s="24">
        <v>6570018</v>
      </c>
      <c r="D18" s="23" t="s">
        <v>7</v>
      </c>
      <c r="E18" s="24" t="s">
        <v>7</v>
      </c>
      <c r="F18" s="24" t="s">
        <v>7</v>
      </c>
      <c r="G18" s="24">
        <f t="shared" si="0"/>
        <v>6570018</v>
      </c>
      <c r="H18" s="2"/>
    </row>
    <row r="19" spans="1:8" x14ac:dyDescent="0.25">
      <c r="A19" s="15" t="s">
        <v>103</v>
      </c>
      <c r="B19" s="25" t="s">
        <v>59</v>
      </c>
      <c r="C19" s="26" t="s">
        <v>59</v>
      </c>
      <c r="D19" s="25" t="s">
        <v>7</v>
      </c>
      <c r="E19" s="24">
        <v>-7529609</v>
      </c>
      <c r="F19" s="24" t="s">
        <v>7</v>
      </c>
      <c r="G19" s="24">
        <f t="shared" si="0"/>
        <v>-7529609</v>
      </c>
      <c r="H19" s="2"/>
    </row>
    <row r="20" spans="1:8" ht="15.75" thickBot="1" x14ac:dyDescent="0.3">
      <c r="A20" s="13" t="s">
        <v>56</v>
      </c>
      <c r="B20" s="23" t="s">
        <v>7</v>
      </c>
      <c r="C20" s="23" t="s">
        <v>7</v>
      </c>
      <c r="D20" s="23" t="s">
        <v>7</v>
      </c>
      <c r="E20" s="23" t="s">
        <v>7</v>
      </c>
      <c r="F20" s="24">
        <v>-16034036</v>
      </c>
      <c r="G20" s="76">
        <f t="shared" si="0"/>
        <v>-16034036</v>
      </c>
      <c r="H20" s="2"/>
    </row>
    <row r="21" spans="1:8" ht="15.75" thickBot="1" x14ac:dyDescent="0.3">
      <c r="A21" s="14" t="s">
        <v>119</v>
      </c>
      <c r="B21" s="27">
        <v>167809534</v>
      </c>
      <c r="C21" s="27">
        <f>C16+C18</f>
        <v>65194872</v>
      </c>
      <c r="D21" s="27">
        <v>5339751</v>
      </c>
      <c r="E21" s="27">
        <f>E16+E19</f>
        <v>-74996896</v>
      </c>
      <c r="F21" s="27">
        <f>F16+F17+F20</f>
        <v>-3854038</v>
      </c>
      <c r="G21" s="22">
        <f>SUM(B21:F21)</f>
        <v>159493223</v>
      </c>
      <c r="H21" s="2"/>
    </row>
    <row r="22" spans="1:8" ht="15.75" thickTop="1" x14ac:dyDescent="0.25">
      <c r="H22" s="2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topLeftCell="A29" workbookViewId="0">
      <selection activeCell="D39" sqref="D39"/>
    </sheetView>
  </sheetViews>
  <sheetFormatPr defaultRowHeight="15" x14ac:dyDescent="0.25"/>
  <cols>
    <col min="1" max="1" width="45.42578125" customWidth="1"/>
    <col min="2" max="2" width="12.7109375" style="2" bestFit="1" customWidth="1"/>
    <col min="3" max="3" width="12" style="2" bestFit="1" customWidth="1"/>
  </cols>
  <sheetData>
    <row r="1" spans="1:3" ht="29.25" customHeight="1" x14ac:dyDescent="0.25">
      <c r="A1" s="57" t="s">
        <v>91</v>
      </c>
      <c r="B1" s="57"/>
      <c r="C1" s="57"/>
    </row>
    <row r="2" spans="1:3" ht="15.75" x14ac:dyDescent="0.25">
      <c r="A2" s="57" t="s">
        <v>115</v>
      </c>
      <c r="B2" s="57"/>
      <c r="C2" s="57"/>
    </row>
    <row r="3" spans="1:3" ht="15.75" x14ac:dyDescent="0.25">
      <c r="A3" s="70" t="s">
        <v>88</v>
      </c>
      <c r="B3" s="70"/>
      <c r="C3" s="70"/>
    </row>
    <row r="6" spans="1:3" ht="25.5" customHeight="1" thickBot="1" x14ac:dyDescent="0.3">
      <c r="A6" s="28"/>
      <c r="B6" s="65" t="s">
        <v>120</v>
      </c>
      <c r="C6" s="65"/>
    </row>
    <row r="7" spans="1:3" ht="23.25" thickBot="1" x14ac:dyDescent="0.3">
      <c r="A7" s="28"/>
      <c r="B7" s="33" t="s">
        <v>92</v>
      </c>
      <c r="C7" s="33" t="s">
        <v>0</v>
      </c>
    </row>
    <row r="8" spans="1:3" x14ac:dyDescent="0.25">
      <c r="A8" s="28" t="s">
        <v>60</v>
      </c>
      <c r="B8" s="43"/>
      <c r="C8" s="44"/>
    </row>
    <row r="9" spans="1:3" x14ac:dyDescent="0.25">
      <c r="A9" s="29" t="s">
        <v>61</v>
      </c>
      <c r="B9" s="54">
        <v>14559084</v>
      </c>
      <c r="C9" s="55">
        <v>13838114</v>
      </c>
    </row>
    <row r="10" spans="1:3" x14ac:dyDescent="0.25">
      <c r="A10" s="29" t="s">
        <v>62</v>
      </c>
      <c r="B10" s="54">
        <v>-7009606</v>
      </c>
      <c r="C10" s="55">
        <v>-5218803</v>
      </c>
    </row>
    <row r="11" spans="1:3" x14ac:dyDescent="0.25">
      <c r="A11" s="29" t="s">
        <v>104</v>
      </c>
      <c r="B11" s="54">
        <v>-1212036</v>
      </c>
      <c r="C11" s="55">
        <v>-1256315</v>
      </c>
    </row>
    <row r="12" spans="1:3" ht="15.75" thickBot="1" x14ac:dyDescent="0.3">
      <c r="A12" s="29" t="s">
        <v>105</v>
      </c>
      <c r="B12" s="34">
        <v>-1276338</v>
      </c>
      <c r="C12" s="35">
        <v>-867426</v>
      </c>
    </row>
    <row r="13" spans="1:3" ht="22.5" x14ac:dyDescent="0.25">
      <c r="A13" s="28" t="s">
        <v>63</v>
      </c>
      <c r="B13" s="43">
        <f>SUM(B9:B12)</f>
        <v>5061104</v>
      </c>
      <c r="C13" s="55">
        <f>SUM(C9:C12)</f>
        <v>6495570</v>
      </c>
    </row>
    <row r="14" spans="1:3" x14ac:dyDescent="0.25">
      <c r="A14" s="30" t="s">
        <v>64</v>
      </c>
      <c r="B14" s="43"/>
      <c r="C14" s="55"/>
    </row>
    <row r="15" spans="1:3" x14ac:dyDescent="0.25">
      <c r="A15" s="29" t="s">
        <v>111</v>
      </c>
      <c r="B15" s="54">
        <v>-16006381</v>
      </c>
      <c r="C15" s="55">
        <v>-18839393</v>
      </c>
    </row>
    <row r="16" spans="1:3" x14ac:dyDescent="0.25">
      <c r="A16" s="29" t="s">
        <v>106</v>
      </c>
      <c r="B16" s="54">
        <v>-68318520</v>
      </c>
      <c r="C16" s="55">
        <v>-87490941</v>
      </c>
    </row>
    <row r="17" spans="1:3" x14ac:dyDescent="0.25">
      <c r="A17" s="29" t="s">
        <v>11</v>
      </c>
      <c r="B17" s="54">
        <v>114705</v>
      </c>
      <c r="C17" s="55">
        <v>77112</v>
      </c>
    </row>
    <row r="18" spans="1:3" x14ac:dyDescent="0.25">
      <c r="A18" s="31" t="s">
        <v>65</v>
      </c>
      <c r="B18" s="54"/>
      <c r="C18" s="55"/>
    </row>
    <row r="19" spans="1:3" ht="15.75" thickBot="1" x14ac:dyDescent="0.3">
      <c r="A19" s="29" t="s">
        <v>21</v>
      </c>
      <c r="B19" s="34">
        <v>825769</v>
      </c>
      <c r="C19" s="35">
        <v>803887</v>
      </c>
    </row>
    <row r="20" spans="1:3" ht="22.5" x14ac:dyDescent="0.25">
      <c r="A20" s="28" t="s">
        <v>66</v>
      </c>
      <c r="B20" s="43">
        <f>B13+B15+B16+B17+B19</f>
        <v>-78323323</v>
      </c>
      <c r="C20" s="55">
        <f>C13+C15+C16+C17+C19</f>
        <v>-98953765</v>
      </c>
    </row>
    <row r="21" spans="1:3" x14ac:dyDescent="0.25">
      <c r="A21" s="29" t="s">
        <v>13</v>
      </c>
      <c r="B21" s="43"/>
      <c r="C21" s="55"/>
    </row>
    <row r="22" spans="1:3" ht="15.75" thickBot="1" x14ac:dyDescent="0.3">
      <c r="A22" s="29" t="s">
        <v>67</v>
      </c>
      <c r="B22" s="34">
        <v>-1115051</v>
      </c>
      <c r="C22" s="35">
        <v>-482337</v>
      </c>
    </row>
    <row r="23" spans="1:3" ht="23.25" thickBot="1" x14ac:dyDescent="0.3">
      <c r="A23" s="28" t="s">
        <v>68</v>
      </c>
      <c r="B23" s="34">
        <f>B20+B22</f>
        <v>-79438374</v>
      </c>
      <c r="C23" s="35">
        <f>C20+C22</f>
        <v>-99436102</v>
      </c>
    </row>
    <row r="24" spans="1:3" x14ac:dyDescent="0.25">
      <c r="A24" s="28" t="s">
        <v>13</v>
      </c>
      <c r="B24" s="43"/>
      <c r="C24" s="55"/>
    </row>
    <row r="25" spans="1:3" ht="22.5" x14ac:dyDescent="0.25">
      <c r="A25" s="28" t="s">
        <v>69</v>
      </c>
      <c r="B25" s="43"/>
      <c r="C25" s="55"/>
    </row>
    <row r="26" spans="1:3" x14ac:dyDescent="0.25">
      <c r="A26" s="32" t="s">
        <v>70</v>
      </c>
      <c r="B26" s="54">
        <v>83049998</v>
      </c>
      <c r="C26" s="55">
        <v>262176976</v>
      </c>
    </row>
    <row r="27" spans="1:3" x14ac:dyDescent="0.25">
      <c r="A27" s="32" t="s">
        <v>71</v>
      </c>
      <c r="B27" s="54">
        <v>-111343294</v>
      </c>
      <c r="C27" s="55">
        <v>-275466269</v>
      </c>
    </row>
    <row r="28" spans="1:3" x14ac:dyDescent="0.25">
      <c r="A28" s="29" t="s">
        <v>72</v>
      </c>
      <c r="B28" s="54">
        <v>-51682</v>
      </c>
      <c r="C28" s="55">
        <v>-26654</v>
      </c>
    </row>
    <row r="29" spans="1:3" ht="15.75" thickBot="1" x14ac:dyDescent="0.3">
      <c r="A29" s="29" t="s">
        <v>73</v>
      </c>
      <c r="B29" s="54">
        <v>-9487</v>
      </c>
      <c r="C29" s="55">
        <v>-92512</v>
      </c>
    </row>
    <row r="30" spans="1:3" ht="23.25" thickBot="1" x14ac:dyDescent="0.3">
      <c r="A30" s="28" t="s">
        <v>74</v>
      </c>
      <c r="B30" s="36">
        <f>B26+B27+B28+B29</f>
        <v>-28354465</v>
      </c>
      <c r="C30" s="36">
        <f>C26+C27+C28+C29</f>
        <v>-13408459</v>
      </c>
    </row>
    <row r="31" spans="1:3" x14ac:dyDescent="0.25">
      <c r="A31" s="28"/>
      <c r="B31" s="66"/>
      <c r="C31" s="68"/>
    </row>
    <row r="32" spans="1:3" x14ac:dyDescent="0.25">
      <c r="A32" s="28" t="s">
        <v>75</v>
      </c>
      <c r="B32" s="67"/>
      <c r="C32" s="69"/>
    </row>
    <row r="33" spans="1:3" x14ac:dyDescent="0.25">
      <c r="A33" s="32" t="s">
        <v>76</v>
      </c>
      <c r="B33" s="54">
        <v>70000000</v>
      </c>
      <c r="C33" s="55">
        <v>60000000</v>
      </c>
    </row>
    <row r="34" spans="1:3" x14ac:dyDescent="0.25">
      <c r="A34" s="32" t="s">
        <v>77</v>
      </c>
      <c r="B34" s="54" t="s">
        <v>34</v>
      </c>
      <c r="C34" s="55">
        <v>9800000</v>
      </c>
    </row>
    <row r="35" spans="1:3" x14ac:dyDescent="0.25">
      <c r="A35" s="32" t="s">
        <v>78</v>
      </c>
      <c r="B35" s="54">
        <v>-9800000</v>
      </c>
      <c r="C35" s="55">
        <v>-9477051</v>
      </c>
    </row>
    <row r="36" spans="1:3" x14ac:dyDescent="0.25">
      <c r="A36" s="29" t="s">
        <v>79</v>
      </c>
      <c r="B36" s="54">
        <v>17643702</v>
      </c>
      <c r="C36" s="55">
        <v>41071695</v>
      </c>
    </row>
    <row r="37" spans="1:3" x14ac:dyDescent="0.25">
      <c r="A37" s="29" t="s">
        <v>80</v>
      </c>
      <c r="B37" s="54">
        <v>-3115193</v>
      </c>
      <c r="C37" s="55">
        <v>-3288592</v>
      </c>
    </row>
    <row r="38" spans="1:3" x14ac:dyDescent="0.25">
      <c r="A38" s="29" t="s">
        <v>19</v>
      </c>
      <c r="B38" s="54">
        <v>11244556</v>
      </c>
      <c r="C38" s="55" t="s">
        <v>34</v>
      </c>
    </row>
    <row r="39" spans="1:3" ht="22.5" x14ac:dyDescent="0.25">
      <c r="A39" s="29" t="s">
        <v>81</v>
      </c>
      <c r="B39" s="54">
        <v>12856780</v>
      </c>
      <c r="C39" s="55">
        <v>17453687</v>
      </c>
    </row>
    <row r="40" spans="1:3" ht="22.5" x14ac:dyDescent="0.25">
      <c r="A40" s="29" t="s">
        <v>82</v>
      </c>
      <c r="B40" s="54">
        <v>-1562343</v>
      </c>
      <c r="C40" s="55" t="s">
        <v>34</v>
      </c>
    </row>
    <row r="41" spans="1:3" ht="15.75" thickBot="1" x14ac:dyDescent="0.3">
      <c r="A41" s="29" t="s">
        <v>83</v>
      </c>
      <c r="B41" s="34" t="s">
        <v>34</v>
      </c>
      <c r="C41" s="35">
        <v>-10375617</v>
      </c>
    </row>
    <row r="42" spans="1:3" ht="23.25" thickBot="1" x14ac:dyDescent="0.3">
      <c r="A42" s="28" t="s">
        <v>84</v>
      </c>
      <c r="B42" s="34">
        <f>SUM(B33:B41)</f>
        <v>97267502</v>
      </c>
      <c r="C42" s="35">
        <f>SUM(C33:C41)</f>
        <v>105184122</v>
      </c>
    </row>
    <row r="43" spans="1:3" x14ac:dyDescent="0.25">
      <c r="A43" s="28"/>
      <c r="B43" s="43"/>
      <c r="C43" s="44"/>
    </row>
    <row r="44" spans="1:3" ht="23.25" thickBot="1" x14ac:dyDescent="0.3">
      <c r="A44" s="29" t="s">
        <v>85</v>
      </c>
      <c r="B44" s="34">
        <v>2346</v>
      </c>
      <c r="C44" s="35">
        <v>-8264</v>
      </c>
    </row>
    <row r="45" spans="1:3" x14ac:dyDescent="0.25">
      <c r="A45" s="28" t="s">
        <v>86</v>
      </c>
      <c r="B45" s="43">
        <f>B23+B30+B42+B44</f>
        <v>-10522991</v>
      </c>
      <c r="C45" s="54">
        <f>C23+C30+C42+C44</f>
        <v>-7668703</v>
      </c>
    </row>
    <row r="46" spans="1:3" x14ac:dyDescent="0.25">
      <c r="A46" s="28"/>
      <c r="B46" s="43"/>
      <c r="C46" s="44"/>
    </row>
    <row r="47" spans="1:3" ht="15.75" thickBot="1" x14ac:dyDescent="0.3">
      <c r="A47" s="29" t="s">
        <v>107</v>
      </c>
      <c r="B47" s="34">
        <v>48578130</v>
      </c>
      <c r="C47" s="35">
        <v>70889857</v>
      </c>
    </row>
    <row r="48" spans="1:3" ht="15.75" thickBot="1" x14ac:dyDescent="0.3">
      <c r="A48" s="28" t="s">
        <v>108</v>
      </c>
      <c r="B48" s="37">
        <f>B47+B45</f>
        <v>38055139</v>
      </c>
      <c r="C48" s="77">
        <f>C47+C45</f>
        <v>63221154</v>
      </c>
    </row>
    <row r="49" ht="15.75" thickTop="1" x14ac:dyDescent="0.25"/>
  </sheetData>
  <mergeCells count="6">
    <mergeCell ref="B6:C6"/>
    <mergeCell ref="B31:B32"/>
    <mergeCell ref="C31:C32"/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ОФП</vt:lpstr>
      <vt:lpstr>ОПИУ</vt:lpstr>
      <vt:lpstr>ОДК</vt:lpstr>
      <vt:lpstr>ОДДС</vt:lpstr>
      <vt:lpstr>ОФП!_Toc18356382</vt:lpstr>
      <vt:lpstr>ОПИУ!_Toc258928327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Абетова Дамира Канатовна</dc:creator>
  <cp:lastModifiedBy>Кенжетаева Майя Муратовна</cp:lastModifiedBy>
  <dcterms:created xsi:type="dcterms:W3CDTF">2019-10-21T09:32:36Z</dcterms:created>
  <dcterms:modified xsi:type="dcterms:W3CDTF">2020-08-03T13:51:34Z</dcterms:modified>
</cp:coreProperties>
</file>