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Мои документы\Айдарлы\Фин.отчетность\3кв и 4кв 2022\"/>
    </mc:Choice>
  </mc:AlternateContent>
  <bookViews>
    <workbookView xWindow="0" yWindow="0" windowWidth="28800" windowHeight="11730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</externalReferences>
  <definedNames>
    <definedName name="AS2DocOpenMode" hidden="1">"AS2DocumentEdit"</definedName>
    <definedName name="AS2HasNoAutoHeaderFooter" hidden="1">" "</definedName>
    <definedName name="_xlnm.Print_Area" localSheetId="0">Ф1!$A$1:$E$47</definedName>
    <definedName name="_xlnm.Print_Area" localSheetId="1">Ф2!$A$1:$D$32</definedName>
    <definedName name="_xlnm.Print_Area" localSheetId="2">Ф3!$A$1:$C$44</definedName>
    <definedName name="_xlnm.Print_Area" localSheetId="3">Ф4!$A$1:$AW$33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D12" i="4"/>
  <c r="D13" i="4"/>
  <c r="C13" i="4"/>
  <c r="B13" i="4"/>
  <c r="B19" i="4"/>
  <c r="C19" i="4"/>
  <c r="D19" i="4"/>
  <c r="D21" i="4"/>
  <c r="D22" i="4"/>
  <c r="C22" i="4"/>
  <c r="D18" i="4"/>
  <c r="D17" i="4"/>
  <c r="D16" i="4"/>
  <c r="C14" i="3"/>
  <c r="C15" i="3"/>
  <c r="C17" i="3"/>
  <c r="C25" i="3"/>
  <c r="C27" i="3"/>
  <c r="C32" i="3"/>
  <c r="C34" i="3"/>
  <c r="C37" i="3"/>
  <c r="B13" i="3"/>
  <c r="B14" i="3"/>
  <c r="B15" i="3"/>
  <c r="B17" i="3"/>
  <c r="B27" i="3"/>
  <c r="B32" i="3"/>
  <c r="B34" i="3"/>
  <c r="B37" i="3"/>
  <c r="D21" i="2"/>
  <c r="C21" i="2"/>
  <c r="D15" i="2"/>
  <c r="D17" i="2"/>
  <c r="D19" i="2"/>
  <c r="C15" i="2"/>
  <c r="C17" i="2"/>
  <c r="C19" i="2"/>
  <c r="E29" i="1"/>
  <c r="E39" i="1"/>
  <c r="E40" i="1"/>
  <c r="E41" i="1"/>
  <c r="D28" i="1"/>
  <c r="D29" i="1"/>
  <c r="D32" i="1"/>
  <c r="D39" i="1"/>
  <c r="D40" i="1"/>
  <c r="D41" i="1"/>
  <c r="E18" i="1"/>
  <c r="E23" i="1"/>
  <c r="E24" i="1"/>
  <c r="D18" i="1"/>
  <c r="D23" i="1"/>
  <c r="D24" i="1"/>
</calcChain>
</file>

<file path=xl/sharedStrings.xml><?xml version="1.0" encoding="utf-8"?>
<sst xmlns="http://schemas.openxmlformats.org/spreadsheetml/2006/main" count="126" uniqueCount="93">
  <si>
    <t>Отчет о финансовом положении</t>
  </si>
  <si>
    <t>тыс. тенге</t>
  </si>
  <si>
    <t>На 31 марта 
2023</t>
  </si>
  <si>
    <t>На 31 декабря 2022</t>
  </si>
  <si>
    <t>АКТИВЫ</t>
  </si>
  <si>
    <t>Внеоборотные активы</t>
  </si>
  <si>
    <t>Горнодобывающие активы</t>
  </si>
  <si>
    <t>Авансы выданные и прочие активы</t>
  </si>
  <si>
    <t>Основные средства</t>
  </si>
  <si>
    <t>НДС к возмещению</t>
  </si>
  <si>
    <t>Отложенный налоговый актив</t>
  </si>
  <si>
    <t>Текущие активы</t>
  </si>
  <si>
    <t>Банковские депозиты</t>
  </si>
  <si>
    <t>Денежные средства</t>
  </si>
  <si>
    <t xml:space="preserve">ВСЕГО АКТИВЫ </t>
  </si>
  <si>
    <t>КАПИТАЛ И ОБЯЗАТЕЛЬСТВА</t>
  </si>
  <si>
    <t>Капитал и резервы</t>
  </si>
  <si>
    <t>Уставный капитал</t>
  </si>
  <si>
    <t>Непокрытый убыток</t>
  </si>
  <si>
    <t>Долгосрочные обязательства</t>
  </si>
  <si>
    <t>Провизии</t>
  </si>
  <si>
    <t>Текущие обязательства</t>
  </si>
  <si>
    <t>Займы</t>
  </si>
  <si>
    <t>Торговая и прочая кредиторская задолженность</t>
  </si>
  <si>
    <t>Авансы полученные</t>
  </si>
  <si>
    <t>Прочие налоги к уплате</t>
  </si>
  <si>
    <t>ИТОГО ОБЯЗАТЕЛЬСТВА</t>
  </si>
  <si>
    <t>ВСЕГО КАПИТАЛ И ОБЯЗАТЕЛЬСТВА</t>
  </si>
  <si>
    <t>Сарсенбаева А.А.</t>
  </si>
  <si>
    <t>Генеральный директор</t>
  </si>
  <si>
    <t>Главный бухгалтер</t>
  </si>
  <si>
    <t>AO «Aidarly Project (Айдарлы Проджект)»</t>
  </si>
  <si>
    <t>Наименование показателей</t>
  </si>
  <si>
    <t>Общеадминистративные расходы</t>
  </si>
  <si>
    <t>Финансовые доходы – вознаграждения по банковским депозитам</t>
  </si>
  <si>
    <t>Финансовые расходы</t>
  </si>
  <si>
    <t>Убыток от курсовой разницы</t>
  </si>
  <si>
    <t>Убыток до налогообложения</t>
  </si>
  <si>
    <t>Экономия по подоходному налогу</t>
  </si>
  <si>
    <t>Прочий совокупный доход</t>
  </si>
  <si>
    <t>Базовый и разводненный убыток на акцию, тенге</t>
  </si>
  <si>
    <t>Прочие расходы</t>
  </si>
  <si>
    <t>тыс.тенге</t>
  </si>
  <si>
    <t>ОПЕРАЦИОННАЯ ДЕЯТЕЛЬНОСТЬ</t>
  </si>
  <si>
    <t>Поступление денежных средств от покупателей</t>
  </si>
  <si>
    <t>Денежные средства уплаченные работникам</t>
  </si>
  <si>
    <t>Прочие налоги уплаченные</t>
  </si>
  <si>
    <t>Денежные средства уплаченные поставщикам</t>
  </si>
  <si>
    <t>Денежные средства от операционной деятельности до выплаты подоходного налога</t>
  </si>
  <si>
    <t>Подоходный налог уплаченный</t>
  </si>
  <si>
    <t>Чистые денежные средства использованные в операционной деятельности</t>
  </si>
  <si>
    <t>ИНВЕСТИЦИОННАЯ ДЕЯТЕЛЬНОСТЬ</t>
  </si>
  <si>
    <t>Инвестиции в горнодобывающие активы</t>
  </si>
  <si>
    <t>Приобретение основных средств</t>
  </si>
  <si>
    <t>НДС уплаченный за горно-добывающие активы</t>
  </si>
  <si>
    <t>Платежи по контракту на недропользование</t>
  </si>
  <si>
    <t>Размещение депозитов</t>
  </si>
  <si>
    <t>Поступления от депозитов</t>
  </si>
  <si>
    <t>Проценты полученные</t>
  </si>
  <si>
    <t>Чистые денежные средства использованные в инвестиционной деятельности</t>
  </si>
  <si>
    <t>ФИНАНСОВАЯ ДЕЯТЕЛЬНОСТЬ</t>
  </si>
  <si>
    <t>Взносы в уставный капитал</t>
  </si>
  <si>
    <t>Поступления по займам</t>
  </si>
  <si>
    <t>Чистые денежные средства от финансовой деятельности</t>
  </si>
  <si>
    <t>Чистое увеличение денежных средств</t>
  </si>
  <si>
    <t>Эффект изменения обменного курса на денежные средства</t>
  </si>
  <si>
    <t>Отчет об изменениях в капитале</t>
  </si>
  <si>
    <t>Итого</t>
  </si>
  <si>
    <t>Изменение формы собственности</t>
  </si>
  <si>
    <t>На 1 января 2022</t>
  </si>
  <si>
    <t>На 31 марта 2023</t>
  </si>
  <si>
    <t>Чистый убыток за период</t>
  </si>
  <si>
    <t>Наименование компонентов</t>
  </si>
  <si>
    <t>Общий совокупный убыток за период</t>
  </si>
  <si>
    <t>Денежные средства на начало периода</t>
  </si>
  <si>
    <t>Денежные средства на конец периода</t>
  </si>
  <si>
    <t>На 31 марта 2022</t>
  </si>
  <si>
    <t>Чистый убыток за 2022 год</t>
  </si>
  <si>
    <t>Чистый убыток за 3 месяца закончившихся 31 марта 2022</t>
  </si>
  <si>
    <t>Чистый убыток за 3 месяца закончившихся 31 марта 2023</t>
  </si>
  <si>
    <t>Мангулов К.К.</t>
  </si>
  <si>
    <t>по состоянию на 31 марта 2023</t>
  </si>
  <si>
    <t>Прим.</t>
  </si>
  <si>
    <t>Промежуточная сокращенная финансовая отчетность</t>
  </si>
  <si>
    <t>за три месяца, закончившихся 31 марта 2023 года</t>
  </si>
  <si>
    <t>за три месяца, закончившихся 31 марта 2023</t>
  </si>
  <si>
    <t>Отчет о доходах и расходах и прочем совокупном доходе</t>
  </si>
  <si>
    <t>Прим</t>
  </si>
  <si>
    <t>Сокращенный отчет о движении денежных средств</t>
  </si>
  <si>
    <t>за 3 месяца закончившихся, 31 марта 2023</t>
  </si>
  <si>
    <t>за 3 месяца закончившихся, 31 марта 2022</t>
  </si>
  <si>
    <t>за 3 месяца, закончившихся 31 марта 2023</t>
  </si>
  <si>
    <t>за 3 месяца, закончившихся 31 марта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</si>
</sst>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#,##0_);_(\(#,##0\);_(&quot;–&quot;_);_(@_)"/>
    <numFmt numFmtId="165" formatCode="0.0"/>
    <numFmt numFmtId="166" formatCode="_(#,##0.0_);_(\(#,##0.0\);_(&quot;–&quot;_);_(@_)"/>
    <numFmt numFmtId="167" formatCode="_(* #,##0_);_(* \(#,##0\);_(* &quot;-&quot;_);_(@_)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indexed="10"/>
      <name val="Arial"/>
      <family val="2"/>
      <charset val="204"/>
    </font>
    <font>
      <sz val="9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7"/>
      <color indexed="57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  <charset val="204"/>
    </font>
    <font>
      <sz val="9"/>
      <name val="Arial"/>
      <family val="2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</font>
    <font>
      <sz val="8"/>
      <color indexed="8"/>
      <name val="Arial"/>
      <family val="2"/>
      <charset val="204"/>
    </font>
    <font>
      <sz val="9"/>
      <color indexed="57"/>
      <name val="Arial"/>
      <family val="2"/>
      <charset val="204"/>
    </font>
    <font>
      <b/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25">
    <xf numFmtId="0" fontId="0" fillId="0" borderId="0" xfId="0"/>
    <xf numFmtId="4" fontId="1" fillId="0" borderId="0" xfId="0" applyNumberFormat="1" applyFont="1" applyAlignment="1" applyProtection="1">
      <alignment vertical="center"/>
      <protection hidden="1"/>
    </xf>
    <xf numFmtId="0" fontId="2" fillId="0" borderId="0" xfId="0" applyFont="1" applyProtection="1">
      <protection locked="0"/>
    </xf>
    <xf numFmtId="4" fontId="6" fillId="0" borderId="0" xfId="1" applyNumberFormat="1" applyFont="1" applyProtection="1">
      <protection hidden="1"/>
    </xf>
    <xf numFmtId="0" fontId="7" fillId="0" borderId="0" xfId="1" applyFont="1" applyProtection="1">
      <protection locked="0"/>
    </xf>
    <xf numFmtId="4" fontId="7" fillId="0" borderId="0" xfId="0" applyNumberFormat="1" applyFont="1" applyProtection="1">
      <protection hidden="1"/>
    </xf>
    <xf numFmtId="164" fontId="2" fillId="0" borderId="0" xfId="0" applyNumberFormat="1" applyFont="1"/>
    <xf numFmtId="165" fontId="8" fillId="0" borderId="0" xfId="0" applyNumberFormat="1" applyFont="1"/>
    <xf numFmtId="4" fontId="7" fillId="0" borderId="0" xfId="1" applyNumberFormat="1" applyFont="1" applyProtection="1">
      <protection hidden="1"/>
    </xf>
    <xf numFmtId="164" fontId="2" fillId="0" borderId="2" xfId="0" applyNumberFormat="1" applyFont="1" applyBorder="1"/>
    <xf numFmtId="164" fontId="7" fillId="0" borderId="0" xfId="1" applyNumberFormat="1" applyFont="1"/>
    <xf numFmtId="164" fontId="2" fillId="0" borderId="3" xfId="0" applyNumberFormat="1" applyFont="1" applyBorder="1"/>
    <xf numFmtId="164" fontId="10" fillId="0" borderId="4" xfId="0" applyNumberFormat="1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4" fontId="1" fillId="0" borderId="0" xfId="0" applyNumberFormat="1" applyFont="1" applyAlignment="1" applyProtection="1">
      <alignment horizontal="center" vertical="center"/>
      <protection hidden="1"/>
    </xf>
    <xf numFmtId="4" fontId="16" fillId="0" borderId="0" xfId="0" applyNumberFormat="1" applyFont="1" applyAlignment="1" applyProtection="1">
      <alignment horizontal="center" vertical="center"/>
      <protection hidden="1"/>
    </xf>
    <xf numFmtId="0" fontId="5" fillId="2" borderId="5" xfId="1" applyFont="1" applyFill="1" applyBorder="1" applyAlignment="1" applyProtection="1">
      <alignment horizontal="center" vertical="center" wrapText="1"/>
      <protection hidden="1"/>
    </xf>
    <xf numFmtId="164" fontId="2" fillId="2" borderId="0" xfId="0" applyNumberFormat="1" applyFont="1" applyFill="1"/>
    <xf numFmtId="164" fontId="10" fillId="2" borderId="4" xfId="0" applyNumberFormat="1" applyFont="1" applyFill="1" applyBorder="1"/>
    <xf numFmtId="0" fontId="10" fillId="2" borderId="5" xfId="1" applyFont="1" applyFill="1" applyBorder="1" applyAlignment="1" applyProtection="1">
      <alignment horizontal="center" vertical="center" wrapText="1"/>
      <protection hidden="1"/>
    </xf>
    <xf numFmtId="0" fontId="10" fillId="0" borderId="5" xfId="1" applyFont="1" applyBorder="1" applyAlignment="1" applyProtection="1">
      <alignment horizontal="center" vertical="center" wrapText="1"/>
      <protection hidden="1"/>
    </xf>
    <xf numFmtId="4" fontId="7" fillId="0" borderId="2" xfId="1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4" fontId="6" fillId="0" borderId="2" xfId="1" applyNumberFormat="1" applyFont="1" applyBorder="1" applyProtection="1">
      <protection hidden="1"/>
    </xf>
    <xf numFmtId="4" fontId="6" fillId="0" borderId="4" xfId="1" applyNumberFormat="1" applyFont="1" applyBorder="1" applyProtection="1">
      <protection hidden="1"/>
    </xf>
    <xf numFmtId="4" fontId="2" fillId="2" borderId="0" xfId="1" applyNumberFormat="1" applyFont="1" applyFill="1" applyProtection="1">
      <protection hidden="1"/>
    </xf>
    <xf numFmtId="4" fontId="10" fillId="2" borderId="3" xfId="1" applyNumberFormat="1" applyFont="1" applyFill="1" applyBorder="1" applyProtection="1">
      <protection hidden="1"/>
    </xf>
    <xf numFmtId="164" fontId="10" fillId="2" borderId="3" xfId="0" applyNumberFormat="1" applyFont="1" applyFill="1" applyBorder="1"/>
    <xf numFmtId="4" fontId="10" fillId="2" borderId="4" xfId="1" applyNumberFormat="1" applyFont="1" applyFill="1" applyBorder="1" applyProtection="1">
      <protection hidden="1"/>
    </xf>
    <xf numFmtId="0" fontId="2" fillId="2" borderId="0" xfId="0" applyFont="1" applyFill="1" applyProtection="1">
      <protection locked="0"/>
    </xf>
    <xf numFmtId="166" fontId="2" fillId="2" borderId="0" xfId="0" applyNumberFormat="1" applyFont="1" applyFill="1"/>
    <xf numFmtId="166" fontId="9" fillId="2" borderId="0" xfId="0" applyNumberFormat="1" applyFont="1" applyFill="1"/>
    <xf numFmtId="0" fontId="2" fillId="2" borderId="2" xfId="0" applyFont="1" applyFill="1" applyBorder="1" applyProtection="1">
      <protection locked="0"/>
    </xf>
    <xf numFmtId="166" fontId="2" fillId="2" borderId="2" xfId="0" applyNumberFormat="1" applyFont="1" applyFill="1" applyBorder="1"/>
    <xf numFmtId="4" fontId="7" fillId="0" borderId="0" xfId="1" applyNumberFormat="1" applyFont="1" applyBorder="1" applyProtection="1">
      <protection hidden="1"/>
    </xf>
    <xf numFmtId="4" fontId="6" fillId="0" borderId="3" xfId="1" applyNumberFormat="1" applyFont="1" applyBorder="1" applyProtection="1">
      <protection locked="0"/>
    </xf>
    <xf numFmtId="0" fontId="18" fillId="0" borderId="0" xfId="0" applyFont="1"/>
    <xf numFmtId="0" fontId="4" fillId="0" borderId="0" xfId="0" applyFont="1" applyProtection="1">
      <protection locked="0"/>
    </xf>
    <xf numFmtId="164" fontId="10" fillId="2" borderId="2" xfId="0" applyNumberFormat="1" applyFont="1" applyFill="1" applyBorder="1"/>
    <xf numFmtId="4" fontId="16" fillId="2" borderId="0" xfId="0" applyNumberFormat="1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vertical="center"/>
      <protection locked="0"/>
    </xf>
    <xf numFmtId="4" fontId="10" fillId="2" borderId="0" xfId="1" applyNumberFormat="1" applyFont="1" applyFill="1" applyAlignment="1" applyProtection="1">
      <alignment vertical="center"/>
      <protection hidden="1"/>
    </xf>
    <xf numFmtId="167" fontId="2" fillId="2" borderId="0" xfId="0" applyNumberFormat="1" applyFont="1" applyFill="1" applyAlignment="1">
      <alignment vertical="center"/>
    </xf>
    <xf numFmtId="4" fontId="2" fillId="2" borderId="0" xfId="1" applyNumberFormat="1" applyFont="1" applyFill="1" applyAlignment="1" applyProtection="1">
      <alignment vertical="center"/>
      <protection hidden="1"/>
    </xf>
    <xf numFmtId="164" fontId="2" fillId="2" borderId="0" xfId="0" applyNumberFormat="1" applyFont="1" applyFill="1" applyAlignment="1">
      <alignment vertical="center"/>
    </xf>
    <xf numFmtId="4" fontId="2" fillId="2" borderId="1" xfId="1" applyNumberFormat="1" applyFont="1" applyFill="1" applyBorder="1" applyAlignment="1" applyProtection="1">
      <alignment vertical="center"/>
      <protection hidden="1"/>
    </xf>
    <xf numFmtId="4" fontId="2" fillId="2" borderId="0" xfId="1" applyNumberFormat="1" applyFont="1" applyFill="1" applyAlignment="1" applyProtection="1">
      <alignment vertical="center" wrapText="1"/>
      <protection hidden="1"/>
    </xf>
    <xf numFmtId="164" fontId="2" fillId="2" borderId="3" xfId="0" applyNumberFormat="1" applyFont="1" applyFill="1" applyBorder="1" applyAlignment="1">
      <alignment vertical="center"/>
    </xf>
    <xf numFmtId="4" fontId="10" fillId="2" borderId="2" xfId="1" applyNumberFormat="1" applyFont="1" applyFill="1" applyBorder="1" applyAlignment="1" applyProtection="1">
      <alignment vertical="center" wrapText="1"/>
      <protection hidden="1"/>
    </xf>
    <xf numFmtId="164" fontId="10" fillId="2" borderId="2" xfId="0" applyNumberFormat="1" applyFont="1" applyFill="1" applyBorder="1" applyAlignment="1">
      <alignment vertical="center"/>
    </xf>
    <xf numFmtId="0" fontId="2" fillId="2" borderId="0" xfId="1" applyFont="1" applyFill="1" applyAlignment="1" applyProtection="1">
      <alignment vertical="center"/>
      <protection hidden="1"/>
    </xf>
    <xf numFmtId="164" fontId="2" fillId="2" borderId="0" xfId="0" applyNumberFormat="1" applyFont="1" applyFill="1" applyAlignment="1" applyProtection="1">
      <alignment vertical="center"/>
      <protection locked="0"/>
    </xf>
    <xf numFmtId="4" fontId="2" fillId="2" borderId="0" xfId="1" applyNumberFormat="1" applyFont="1" applyFill="1" applyBorder="1" applyAlignment="1" applyProtection="1">
      <alignment vertical="center"/>
      <protection hidden="1"/>
    </xf>
    <xf numFmtId="4" fontId="10" fillId="2" borderId="6" xfId="1" applyNumberFormat="1" applyFont="1" applyFill="1" applyBorder="1" applyAlignment="1" applyProtection="1">
      <alignment vertical="center"/>
      <protection hidden="1"/>
    </xf>
    <xf numFmtId="164" fontId="10" fillId="2" borderId="4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4" fontId="5" fillId="2" borderId="5" xfId="1" applyNumberFormat="1" applyFont="1" applyFill="1" applyBorder="1" applyAlignment="1" applyProtection="1">
      <alignment horizontal="center" vertical="center"/>
      <protection locked="0"/>
    </xf>
    <xf numFmtId="167" fontId="4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  <protection hidden="1"/>
    </xf>
    <xf numFmtId="14" fontId="2" fillId="0" borderId="0" xfId="0" applyNumberFormat="1" applyFont="1" applyProtection="1">
      <protection locked="0"/>
    </xf>
    <xf numFmtId="4" fontId="5" fillId="0" borderId="5" xfId="1" applyNumberFormat="1" applyFont="1" applyBorder="1" applyAlignment="1" applyProtection="1">
      <alignment horizontal="center" vertical="center"/>
      <protection locked="0"/>
    </xf>
    <xf numFmtId="4" fontId="10" fillId="2" borderId="0" xfId="0" applyNumberFormat="1" applyFont="1" applyFill="1" applyAlignment="1" applyProtection="1">
      <alignment horizontal="left"/>
      <protection hidden="1"/>
    </xf>
    <xf numFmtId="164" fontId="10" fillId="2" borderId="0" xfId="0" applyNumberFormat="1" applyFont="1" applyFill="1"/>
    <xf numFmtId="4" fontId="2" fillId="2" borderId="0" xfId="0" applyNumberFormat="1" applyFont="1" applyFill="1" applyAlignment="1" applyProtection="1">
      <alignment horizontal="left"/>
      <protection hidden="1"/>
    </xf>
    <xf numFmtId="4" fontId="10" fillId="2" borderId="6" xfId="0" applyNumberFormat="1" applyFont="1" applyFill="1" applyBorder="1" applyAlignment="1" applyProtection="1">
      <alignment horizontal="left"/>
      <protection hidden="1"/>
    </xf>
    <xf numFmtId="4" fontId="2" fillId="2" borderId="1" xfId="0" applyNumberFormat="1" applyFont="1" applyFill="1" applyBorder="1" applyAlignment="1" applyProtection="1">
      <alignment horizontal="left"/>
      <protection hidden="1"/>
    </xf>
    <xf numFmtId="4" fontId="5" fillId="0" borderId="0" xfId="1" applyNumberFormat="1" applyFont="1" applyBorder="1" applyAlignment="1" applyProtection="1">
      <alignment horizontal="center" vertical="center"/>
      <protection locked="0"/>
    </xf>
    <xf numFmtId="167" fontId="4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 applyProtection="1">
      <alignment horizontal="center" vertical="center"/>
      <protection hidden="1"/>
    </xf>
    <xf numFmtId="4" fontId="10" fillId="2" borderId="2" xfId="0" applyNumberFormat="1" applyFont="1" applyFill="1" applyBorder="1" applyAlignment="1" applyProtection="1">
      <alignment horizontal="left"/>
      <protection hidden="1"/>
    </xf>
    <xf numFmtId="164" fontId="10" fillId="2" borderId="0" xfId="0" applyNumberFormat="1" applyFont="1" applyFill="1" applyBorder="1"/>
    <xf numFmtId="4" fontId="2" fillId="2" borderId="1" xfId="0" applyNumberFormat="1" applyFont="1" applyFill="1" applyBorder="1" applyAlignment="1" applyProtection="1">
      <alignment horizontal="left" vertical="center" wrapText="1"/>
      <protection hidden="1"/>
    </xf>
    <xf numFmtId="4" fontId="5" fillId="0" borderId="1" xfId="1" applyNumberFormat="1" applyFont="1" applyBorder="1" applyAlignment="1" applyProtection="1">
      <alignment horizontal="center" vertical="center"/>
      <protection locked="0"/>
    </xf>
    <xf numFmtId="4" fontId="10" fillId="2" borderId="0" xfId="0" applyNumberFormat="1" applyFont="1" applyFill="1" applyBorder="1" applyAlignment="1" applyProtection="1">
      <alignment horizontal="left"/>
      <protection hidden="1"/>
    </xf>
    <xf numFmtId="0" fontId="2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4" fontId="21" fillId="0" borderId="1" xfId="0" applyNumberFormat="1" applyFont="1" applyBorder="1" applyAlignment="1" applyProtection="1">
      <alignment horizontal="left"/>
      <protection locked="0"/>
    </xf>
    <xf numFmtId="165" fontId="8" fillId="0" borderId="1" xfId="0" applyNumberFormat="1" applyFont="1" applyBorder="1"/>
    <xf numFmtId="4" fontId="17" fillId="0" borderId="0" xfId="0" applyNumberFormat="1" applyFont="1" applyAlignment="1" applyProtection="1">
      <alignment horizontal="left" vertical="center"/>
      <protection hidden="1"/>
    </xf>
    <xf numFmtId="4" fontId="17" fillId="2" borderId="0" xfId="0" applyNumberFormat="1" applyFont="1" applyFill="1" applyAlignment="1" applyProtection="1">
      <alignment horizontal="left" vertical="center"/>
      <protection hidden="1"/>
    </xf>
    <xf numFmtId="4" fontId="16" fillId="0" borderId="0" xfId="0" applyNumberFormat="1" applyFont="1" applyAlignment="1" applyProtection="1">
      <alignment horizontal="center" vertical="center"/>
      <protection hidden="1"/>
    </xf>
    <xf numFmtId="4" fontId="17" fillId="0" borderId="0" xfId="0" applyNumberFormat="1" applyFont="1" applyAlignment="1" applyProtection="1">
      <alignment horizontal="center" vertical="center"/>
      <protection hidden="1"/>
    </xf>
    <xf numFmtId="4" fontId="4" fillId="0" borderId="1" xfId="1" applyNumberFormat="1" applyFont="1" applyBorder="1" applyAlignment="1">
      <alignment horizontal="right" vertical="center"/>
    </xf>
    <xf numFmtId="4" fontId="2" fillId="0" borderId="0" xfId="0" applyNumberFormat="1" applyFont="1" applyAlignment="1" applyProtection="1">
      <alignment horizontal="right"/>
      <protection locked="0"/>
    </xf>
    <xf numFmtId="4" fontId="2" fillId="0" borderId="0" xfId="0" applyNumberFormat="1" applyFont="1" applyAlignment="1" applyProtection="1">
      <alignment horizontal="center" vertical="center"/>
      <protection hidden="1"/>
    </xf>
    <xf numFmtId="4" fontId="16" fillId="2" borderId="0" xfId="0" applyNumberFormat="1" applyFont="1" applyFill="1" applyAlignment="1" applyProtection="1">
      <alignment horizontal="center" vertical="center"/>
      <protection hidden="1"/>
    </xf>
    <xf numFmtId="4" fontId="2" fillId="2" borderId="0" xfId="0" applyNumberFormat="1" applyFont="1" applyFill="1" applyAlignment="1" applyProtection="1">
      <alignment horizontal="center" vertical="center"/>
      <protection hidden="1"/>
    </xf>
    <xf numFmtId="4" fontId="4" fillId="2" borderId="1" xfId="1" applyNumberFormat="1" applyFont="1" applyFill="1" applyBorder="1" applyAlignment="1">
      <alignment horizontal="right" vertical="center"/>
    </xf>
    <xf numFmtId="0" fontId="2" fillId="0" borderId="0" xfId="0" applyFont="1" applyBorder="1" applyProtection="1">
      <protection locked="0"/>
    </xf>
    <xf numFmtId="4" fontId="17" fillId="0" borderId="0" xfId="0" applyNumberFormat="1" applyFont="1" applyAlignment="1" applyProtection="1">
      <alignment horizontal="right" vertical="center"/>
      <protection hidden="1"/>
    </xf>
    <xf numFmtId="4" fontId="4" fillId="0" borderId="0" xfId="0" applyNumberFormat="1" applyFont="1" applyAlignment="1" applyProtection="1">
      <alignment horizontal="right" vertical="center"/>
      <protection hidden="1"/>
    </xf>
    <xf numFmtId="4" fontId="4" fillId="0" borderId="0" xfId="0" applyNumberFormat="1" applyFont="1" applyAlignment="1" applyProtection="1">
      <alignment horizontal="right" vertical="center"/>
      <protection hidden="1"/>
    </xf>
    <xf numFmtId="4" fontId="22" fillId="0" borderId="0" xfId="1" applyNumberFormat="1" applyFont="1" applyAlignment="1" applyProtection="1">
      <alignment horizontal="center" vertical="center"/>
      <protection hidden="1"/>
    </xf>
    <xf numFmtId="3" fontId="20" fillId="0" borderId="0" xfId="0" applyNumberFormat="1" applyFont="1" applyAlignment="1" applyProtection="1">
      <alignment horizontal="center" vertical="center"/>
      <protection hidden="1"/>
    </xf>
    <xf numFmtId="4" fontId="20" fillId="0" borderId="0" xfId="1" applyNumberFormat="1" applyFont="1" applyAlignment="1" applyProtection="1">
      <alignment horizontal="center" vertical="center"/>
      <protection hidden="1"/>
    </xf>
    <xf numFmtId="4" fontId="20" fillId="0" borderId="2" xfId="1" applyNumberFormat="1" applyFont="1" applyBorder="1" applyAlignment="1" applyProtection="1">
      <alignment horizontal="center" vertical="center"/>
      <protection locked="0"/>
    </xf>
    <xf numFmtId="4" fontId="22" fillId="0" borderId="0" xfId="1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4" fontId="22" fillId="0" borderId="4" xfId="1" applyNumberFormat="1" applyFont="1" applyBorder="1" applyAlignment="1" applyProtection="1">
      <alignment horizontal="center" vertical="center"/>
      <protection hidden="1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4" fontId="22" fillId="0" borderId="2" xfId="1" applyNumberFormat="1" applyFont="1" applyBorder="1" applyAlignment="1" applyProtection="1">
      <alignment horizontal="center" vertical="center"/>
      <protection hidden="1"/>
    </xf>
    <xf numFmtId="0" fontId="2" fillId="2" borderId="5" xfId="1" applyFont="1" applyFill="1" applyBorder="1" applyAlignment="1" applyProtection="1">
      <alignment horizontal="center" vertical="center" wrapText="1"/>
      <protection hidden="1"/>
    </xf>
    <xf numFmtId="4" fontId="17" fillId="0" borderId="0" xfId="0" applyNumberFormat="1" applyFont="1" applyAlignment="1" applyProtection="1">
      <alignment vertical="center"/>
      <protection hidden="1"/>
    </xf>
    <xf numFmtId="4" fontId="4" fillId="0" borderId="0" xfId="0" applyNumberFormat="1" applyFont="1" applyAlignment="1" applyProtection="1">
      <alignment vertical="center"/>
      <protection hidden="1"/>
    </xf>
    <xf numFmtId="4" fontId="17" fillId="0" borderId="0" xfId="0" applyNumberFormat="1" applyFont="1" applyAlignment="1" applyProtection="1">
      <alignment horizontal="right" vertical="center" indent="1"/>
      <protection hidden="1"/>
    </xf>
    <xf numFmtId="4" fontId="4" fillId="2" borderId="5" xfId="1" applyNumberFormat="1" applyFont="1" applyFill="1" applyBorder="1" applyAlignment="1" applyProtection="1">
      <alignment horizontal="center" vertical="center"/>
      <protection locked="0"/>
    </xf>
    <xf numFmtId="3" fontId="4" fillId="2" borderId="0" xfId="1" applyNumberFormat="1" applyFont="1" applyFill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14" fontId="2" fillId="0" borderId="0" xfId="0" applyNumberFormat="1" applyFont="1" applyAlignment="1" applyProtection="1">
      <alignment horizontal="left"/>
      <protection locked="0"/>
    </xf>
    <xf numFmtId="4" fontId="2" fillId="2" borderId="0" xfId="1" applyNumberFormat="1" applyFont="1" applyFill="1" applyAlignment="1" applyProtection="1">
      <alignment wrapText="1"/>
      <protection hidden="1"/>
    </xf>
    <xf numFmtId="4" fontId="17" fillId="2" borderId="0" xfId="0" applyNumberFormat="1" applyFont="1" applyFill="1" applyAlignment="1" applyProtection="1">
      <alignment horizontal="right" vertical="center"/>
      <protection hidden="1"/>
    </xf>
    <xf numFmtId="167" fontId="5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 applyProtection="1">
      <alignment horizontal="center" vertical="center"/>
      <protection hidden="1"/>
    </xf>
    <xf numFmtId="4" fontId="4" fillId="0" borderId="0" xfId="1" applyNumberFormat="1" applyFont="1" applyAlignment="1" applyProtection="1">
      <alignment horizontal="right"/>
      <protection locked="0"/>
    </xf>
  </cellXfs>
  <cellStyles count="2">
    <cellStyle name="Style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2;&#1086;&#1080;%20&#1076;&#1086;&#1082;&#1091;&#1084;&#1077;&#1085;&#1090;&#1099;/&#1040;&#1081;&#1076;&#1072;&#1088;&#1083;&#1099;/&#1040;&#1091;&#1076;&#1080;&#1090;%202022_MOORE/AP-22-04-002%20&#1060;&#1086;&#1088;&#1084;&#1099;%20&#1086;&#1090;&#1095;&#1077;&#1090;&#1085;&#1086;&#1089;&#1090;&#1080;%20(&#1060;1-&#1060;4)_&#1042;&#1072;&#1089;&#1080;&#1083;&#1080;&#1081;_09.02.2023_&#1084;&#1086;&#1080;%20&#1080;&#1079;&#1084;&#1077;&#1085;&#1077;&#1085;&#1080;&#1103;%20&#1086;&#1090;%2002.05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F"/>
      <sheetName val="CE"/>
      <sheetName val="72 Адм расх"/>
      <sheetName val="77 КПН"/>
      <sheetName val="28 ОНО"/>
      <sheetName val="26 ДА"/>
      <sheetName val="Фин инструменты"/>
      <sheetName val="17 авансы"/>
      <sheetName val="34 Провизии"/>
      <sheetName val="33 КЗ и Займы"/>
      <sheetName val="Акции"/>
      <sheetName val="УК"/>
      <sheetName val="Лист1"/>
    </sheetNames>
    <sheetDataSet>
      <sheetData sheetId="0"/>
      <sheetData sheetId="1"/>
      <sheetData sheetId="2"/>
      <sheetData sheetId="3">
        <row r="21">
          <cell r="H21">
            <v>-359809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N47"/>
  <sheetViews>
    <sheetView zoomScaleNormal="100" zoomScaleSheetLayoutView="112" workbookViewId="0">
      <selection activeCell="B1" sqref="B1:E1"/>
    </sheetView>
  </sheetViews>
  <sheetFormatPr defaultColWidth="0" defaultRowHeight="12" x14ac:dyDescent="0.2"/>
  <cols>
    <col min="1" max="1" width="3.140625" style="2" customWidth="1"/>
    <col min="2" max="2" width="45.85546875" style="2" customWidth="1"/>
    <col min="3" max="3" width="7.7109375" style="2" customWidth="1"/>
    <col min="4" max="4" width="13.7109375" style="2" customWidth="1"/>
    <col min="5" max="5" width="13.140625" style="2" customWidth="1"/>
    <col min="6" max="6" width="9.140625" style="2" customWidth="1"/>
    <col min="7" max="16368" width="8.5703125" style="2" hidden="1"/>
    <col min="16369" max="16369" width="6.7109375" style="2" customWidth="1"/>
    <col min="16370" max="16370" width="4.42578125" style="2" customWidth="1"/>
    <col min="16371" max="16371" width="3.7109375" style="2" customWidth="1"/>
    <col min="16372" max="16372" width="4.28515625" style="2" customWidth="1"/>
    <col min="16373" max="16373" width="3.85546875" style="2" customWidth="1"/>
    <col min="16374" max="16374" width="9.42578125" style="2" customWidth="1"/>
    <col min="16375" max="16375" width="4.42578125" style="2" customWidth="1"/>
    <col min="16376" max="16377" width="4.5703125" style="2" customWidth="1"/>
    <col min="16378" max="16384" width="43.7109375" style="2" customWidth="1"/>
  </cols>
  <sheetData>
    <row r="1" spans="2:5" ht="26.25" customHeight="1" x14ac:dyDescent="0.2">
      <c r="B1" s="98" t="s">
        <v>31</v>
      </c>
      <c r="C1" s="98"/>
      <c r="D1" s="98"/>
      <c r="E1" s="98"/>
    </row>
    <row r="2" spans="2:5" x14ac:dyDescent="0.2">
      <c r="B2" s="99" t="s">
        <v>83</v>
      </c>
      <c r="C2" s="99"/>
      <c r="D2" s="99"/>
      <c r="E2" s="99"/>
    </row>
    <row r="3" spans="2:5" x14ac:dyDescent="0.2">
      <c r="B3" s="99" t="s">
        <v>84</v>
      </c>
      <c r="C3" s="99"/>
      <c r="D3" s="99"/>
      <c r="E3" s="99"/>
    </row>
    <row r="4" spans="2:5" ht="14.25" customHeight="1" x14ac:dyDescent="0.2">
      <c r="B4" s="100"/>
      <c r="C4" s="100"/>
      <c r="D4" s="100"/>
      <c r="E4" s="100"/>
    </row>
    <row r="5" spans="2:5" ht="17.25" customHeight="1" x14ac:dyDescent="0.2">
      <c r="B5" s="100"/>
      <c r="C5" s="100"/>
      <c r="D5" s="100"/>
      <c r="E5" s="100"/>
    </row>
    <row r="6" spans="2:5" ht="20.100000000000001" customHeight="1" x14ac:dyDescent="0.2">
      <c r="B6" s="89" t="s">
        <v>0</v>
      </c>
      <c r="C6" s="89"/>
      <c r="D6" s="89"/>
      <c r="E6" s="89"/>
    </row>
    <row r="7" spans="2:5" ht="20.100000000000001" customHeight="1" x14ac:dyDescent="0.2">
      <c r="B7" s="90" t="s">
        <v>81</v>
      </c>
      <c r="C7" s="90"/>
      <c r="D7" s="90"/>
      <c r="E7" s="90"/>
    </row>
    <row r="8" spans="2:5" ht="20.100000000000001" customHeight="1" x14ac:dyDescent="0.2">
      <c r="D8" s="19"/>
      <c r="E8" s="19"/>
    </row>
    <row r="9" spans="2:5" ht="12" customHeight="1" x14ac:dyDescent="0.2">
      <c r="B9" s="91" t="s">
        <v>1</v>
      </c>
      <c r="C9" s="91"/>
      <c r="D9" s="91"/>
      <c r="E9" s="91"/>
    </row>
    <row r="10" spans="2:5" ht="24" x14ac:dyDescent="0.2">
      <c r="B10" s="23" t="s">
        <v>32</v>
      </c>
      <c r="C10" s="110" t="s">
        <v>82</v>
      </c>
      <c r="D10" s="24" t="s">
        <v>2</v>
      </c>
      <c r="E10" s="24" t="s">
        <v>3</v>
      </c>
    </row>
    <row r="11" spans="2:5" x14ac:dyDescent="0.2">
      <c r="B11" s="3" t="s">
        <v>4</v>
      </c>
      <c r="C11" s="101"/>
      <c r="D11" s="4"/>
      <c r="E11" s="4"/>
    </row>
    <row r="12" spans="2:5" x14ac:dyDescent="0.2">
      <c r="B12" s="3" t="s">
        <v>5</v>
      </c>
      <c r="C12" s="101"/>
      <c r="D12" s="4"/>
      <c r="E12" s="4"/>
    </row>
    <row r="13" spans="2:5" x14ac:dyDescent="0.2">
      <c r="B13" s="5" t="s">
        <v>6</v>
      </c>
      <c r="C13" s="102">
        <v>3</v>
      </c>
      <c r="D13" s="6">
        <v>10223258</v>
      </c>
      <c r="E13" s="6">
        <v>9679821</v>
      </c>
    </row>
    <row r="14" spans="2:5" x14ac:dyDescent="0.2">
      <c r="B14" s="5" t="s">
        <v>7</v>
      </c>
      <c r="C14" s="102">
        <v>4</v>
      </c>
      <c r="D14" s="6">
        <v>49790</v>
      </c>
      <c r="E14" s="6">
        <v>51239</v>
      </c>
    </row>
    <row r="15" spans="2:5" x14ac:dyDescent="0.2">
      <c r="B15" s="5" t="s">
        <v>8</v>
      </c>
      <c r="C15" s="102"/>
      <c r="D15" s="6">
        <v>4474</v>
      </c>
      <c r="E15" s="6">
        <v>4555</v>
      </c>
    </row>
    <row r="16" spans="2:5" x14ac:dyDescent="0.2">
      <c r="B16" s="8" t="s">
        <v>9</v>
      </c>
      <c r="C16" s="102">
        <v>5</v>
      </c>
      <c r="D16" s="6">
        <v>1006279</v>
      </c>
      <c r="E16" s="6">
        <v>966228</v>
      </c>
    </row>
    <row r="17" spans="1:5" x14ac:dyDescent="0.2">
      <c r="B17" s="5" t="s">
        <v>10</v>
      </c>
      <c r="C17" s="102">
        <v>11</v>
      </c>
      <c r="D17" s="6">
        <v>192407</v>
      </c>
      <c r="E17" s="6">
        <v>181888</v>
      </c>
    </row>
    <row r="18" spans="1:5" x14ac:dyDescent="0.2">
      <c r="B18" s="25"/>
      <c r="C18" s="104"/>
      <c r="D18" s="9">
        <f>SUM(D13:D17)</f>
        <v>11476208</v>
      </c>
      <c r="E18" s="9">
        <f>SUM(E13:E17)</f>
        <v>10883731</v>
      </c>
    </row>
    <row r="19" spans="1:5" x14ac:dyDescent="0.2">
      <c r="B19" s="40" t="s">
        <v>11</v>
      </c>
      <c r="C19" s="105"/>
      <c r="D19" s="10"/>
      <c r="E19" s="10"/>
    </row>
    <row r="20" spans="1:5" x14ac:dyDescent="0.2">
      <c r="B20" s="39" t="s">
        <v>7</v>
      </c>
      <c r="C20" s="102">
        <v>4</v>
      </c>
      <c r="D20" s="6">
        <v>12528</v>
      </c>
      <c r="E20" s="6">
        <v>5716</v>
      </c>
    </row>
    <row r="21" spans="1:5" x14ac:dyDescent="0.2">
      <c r="B21" s="8" t="s">
        <v>12</v>
      </c>
      <c r="C21" s="102"/>
      <c r="D21" s="6">
        <v>968</v>
      </c>
      <c r="E21" s="6">
        <v>968</v>
      </c>
    </row>
    <row r="22" spans="1:5" x14ac:dyDescent="0.2">
      <c r="B22" s="8" t="s">
        <v>13</v>
      </c>
      <c r="C22" s="103"/>
      <c r="D22" s="6">
        <v>447</v>
      </c>
      <c r="E22" s="6">
        <v>704</v>
      </c>
    </row>
    <row r="23" spans="1:5" x14ac:dyDescent="0.2">
      <c r="A23" s="26"/>
      <c r="B23" s="26"/>
      <c r="C23" s="106"/>
      <c r="D23" s="11">
        <f>SUM(D20:D22)</f>
        <v>13943</v>
      </c>
      <c r="E23" s="11">
        <f>SUM(E20:E22)</f>
        <v>7388</v>
      </c>
    </row>
    <row r="24" spans="1:5" ht="12.75" thickBot="1" x14ac:dyDescent="0.25">
      <c r="B24" s="29" t="s">
        <v>14</v>
      </c>
      <c r="C24" s="107"/>
      <c r="D24" s="12">
        <f>D18+D23</f>
        <v>11490151</v>
      </c>
      <c r="E24" s="12">
        <f>E18+E23</f>
        <v>10891119</v>
      </c>
    </row>
    <row r="25" spans="1:5" ht="12.75" thickTop="1" x14ac:dyDescent="0.2">
      <c r="B25" s="3" t="s">
        <v>15</v>
      </c>
      <c r="C25" s="101"/>
      <c r="D25" s="6"/>
      <c r="E25" s="6"/>
    </row>
    <row r="26" spans="1:5" x14ac:dyDescent="0.2">
      <c r="B26" s="3" t="s">
        <v>16</v>
      </c>
      <c r="C26" s="101"/>
      <c r="D26" s="6"/>
      <c r="E26" s="6"/>
    </row>
    <row r="27" spans="1:5" x14ac:dyDescent="0.2">
      <c r="B27" s="8" t="s">
        <v>17</v>
      </c>
      <c r="C27" s="102">
        <v>6</v>
      </c>
      <c r="D27" s="6">
        <v>2893060</v>
      </c>
      <c r="E27" s="6">
        <v>2893060</v>
      </c>
    </row>
    <row r="28" spans="1:5" x14ac:dyDescent="0.2">
      <c r="B28" s="8" t="s">
        <v>18</v>
      </c>
      <c r="C28" s="103"/>
      <c r="D28" s="6">
        <f>[1]CE!H21</f>
        <v>-359809</v>
      </c>
      <c r="E28" s="6">
        <v>-317732</v>
      </c>
    </row>
    <row r="29" spans="1:5" x14ac:dyDescent="0.2">
      <c r="B29" s="25"/>
      <c r="C29" s="104"/>
      <c r="D29" s="9">
        <f>SUM(D27:D28)</f>
        <v>2533251</v>
      </c>
      <c r="E29" s="9">
        <f>SUM(E27:E28)</f>
        <v>2575328</v>
      </c>
    </row>
    <row r="30" spans="1:5" x14ac:dyDescent="0.2">
      <c r="B30" s="3" t="s">
        <v>19</v>
      </c>
      <c r="C30" s="101"/>
      <c r="D30" s="6"/>
      <c r="E30" s="6"/>
    </row>
    <row r="31" spans="1:5" x14ac:dyDescent="0.2">
      <c r="B31" s="8" t="s">
        <v>20</v>
      </c>
      <c r="C31" s="102">
        <v>7</v>
      </c>
      <c r="D31" s="6">
        <v>1732383</v>
      </c>
      <c r="E31" s="6">
        <v>1702996</v>
      </c>
    </row>
    <row r="32" spans="1:5" x14ac:dyDescent="0.2">
      <c r="B32" s="25"/>
      <c r="C32" s="104"/>
      <c r="D32" s="9">
        <f>SUM(D31)</f>
        <v>1732383</v>
      </c>
      <c r="E32" s="9">
        <v>1702996</v>
      </c>
    </row>
    <row r="33" spans="2:6" x14ac:dyDescent="0.2">
      <c r="B33" s="3" t="s">
        <v>21</v>
      </c>
      <c r="C33" s="101"/>
      <c r="D33" s="6"/>
      <c r="E33" s="6"/>
    </row>
    <row r="34" spans="2:6" x14ac:dyDescent="0.2">
      <c r="B34" s="8" t="s">
        <v>20</v>
      </c>
      <c r="C34" s="102">
        <v>7</v>
      </c>
      <c r="D34" s="6">
        <v>83295</v>
      </c>
      <c r="E34" s="6">
        <v>78081</v>
      </c>
    </row>
    <row r="35" spans="2:6" x14ac:dyDescent="0.2">
      <c r="B35" s="8" t="s">
        <v>22</v>
      </c>
      <c r="C35" s="102">
        <v>8</v>
      </c>
      <c r="D35" s="6">
        <v>7118320</v>
      </c>
      <c r="E35" s="6">
        <v>6407020</v>
      </c>
    </row>
    <row r="36" spans="2:6" x14ac:dyDescent="0.2">
      <c r="B36" s="8" t="s">
        <v>23</v>
      </c>
      <c r="C36" s="102">
        <v>9</v>
      </c>
      <c r="D36" s="6">
        <v>21310</v>
      </c>
      <c r="E36" s="6">
        <v>126052</v>
      </c>
    </row>
    <row r="37" spans="2:6" x14ac:dyDescent="0.2">
      <c r="B37" s="8" t="s">
        <v>24</v>
      </c>
      <c r="C37" s="102"/>
      <c r="D37" s="6">
        <v>0</v>
      </c>
      <c r="E37" s="6">
        <v>0</v>
      </c>
    </row>
    <row r="38" spans="2:6" x14ac:dyDescent="0.2">
      <c r="B38" s="8" t="s">
        <v>25</v>
      </c>
      <c r="C38" s="103"/>
      <c r="D38" s="6">
        <v>1592</v>
      </c>
      <c r="E38" s="6">
        <v>1642</v>
      </c>
    </row>
    <row r="39" spans="2:6" x14ac:dyDescent="0.2">
      <c r="B39" s="27"/>
      <c r="C39" s="108"/>
      <c r="D39" s="9">
        <f>SUM(D34:D38)</f>
        <v>7224517</v>
      </c>
      <c r="E39" s="9">
        <f>SUM(E34:E38)</f>
        <v>6612795</v>
      </c>
    </row>
    <row r="40" spans="2:6" x14ac:dyDescent="0.2">
      <c r="B40" s="28" t="s">
        <v>26</v>
      </c>
      <c r="C40" s="109"/>
      <c r="D40" s="9">
        <f>D32+D39</f>
        <v>8956900</v>
      </c>
      <c r="E40" s="9">
        <f>E32+E39</f>
        <v>8315791</v>
      </c>
    </row>
    <row r="41" spans="2:6" ht="12.75" thickBot="1" x14ac:dyDescent="0.25">
      <c r="B41" s="29" t="s">
        <v>27</v>
      </c>
      <c r="C41" s="107"/>
      <c r="D41" s="12">
        <f>D29+D40</f>
        <v>11490151</v>
      </c>
      <c r="E41" s="12">
        <f>E29+E40</f>
        <v>10891119</v>
      </c>
    </row>
    <row r="42" spans="2:6" ht="12.75" thickTop="1" x14ac:dyDescent="0.2"/>
    <row r="44" spans="2:6" x14ac:dyDescent="0.2">
      <c r="B44" s="83"/>
      <c r="C44" s="97"/>
      <c r="D44" s="83"/>
    </row>
    <row r="45" spans="2:6" x14ac:dyDescent="0.2">
      <c r="B45" s="13" t="s">
        <v>80</v>
      </c>
      <c r="C45" s="13"/>
      <c r="D45" s="14" t="s">
        <v>28</v>
      </c>
      <c r="F45" s="15"/>
    </row>
    <row r="46" spans="2:6" x14ac:dyDescent="0.2">
      <c r="B46" s="16" t="s">
        <v>29</v>
      </c>
      <c r="C46" s="16"/>
      <c r="D46" s="17" t="s">
        <v>30</v>
      </c>
      <c r="F46" s="15"/>
    </row>
    <row r="47" spans="2:6" x14ac:dyDescent="0.2">
      <c r="D47" s="68">
        <v>45056</v>
      </c>
    </row>
  </sheetData>
  <mergeCells count="6">
    <mergeCell ref="B1:E1"/>
    <mergeCell ref="B6:E6"/>
    <mergeCell ref="B7:E7"/>
    <mergeCell ref="B9:E9"/>
    <mergeCell ref="B2:E2"/>
    <mergeCell ref="B3:E3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selection sqref="A1:XFD3"/>
    </sheetView>
  </sheetViews>
  <sheetFormatPr defaultColWidth="3.85546875" defaultRowHeight="0" customHeight="1" zeroHeight="1" x14ac:dyDescent="0.2"/>
  <cols>
    <col min="1" max="1" width="48.7109375" style="2" customWidth="1"/>
    <col min="2" max="2" width="5.7109375" style="2" customWidth="1"/>
    <col min="3" max="3" width="13.28515625" style="2" customWidth="1"/>
    <col min="4" max="4" width="14.28515625" style="2" customWidth="1"/>
    <col min="5" max="8" width="3.85546875" style="2" customWidth="1"/>
    <col min="9" max="16384" width="3.85546875" style="2"/>
  </cols>
  <sheetData>
    <row r="1" spans="1:6" ht="28.5" customHeight="1" x14ac:dyDescent="0.2">
      <c r="A1" s="113" t="s">
        <v>31</v>
      </c>
      <c r="B1" s="113"/>
      <c r="C1" s="113"/>
      <c r="D1" s="113"/>
      <c r="E1" s="111"/>
      <c r="F1" s="111"/>
    </row>
    <row r="2" spans="1:6" ht="12" x14ac:dyDescent="0.2">
      <c r="A2" s="99" t="s">
        <v>83</v>
      </c>
      <c r="B2" s="99"/>
      <c r="C2" s="99"/>
      <c r="D2" s="99"/>
      <c r="E2" s="112"/>
      <c r="F2" s="112"/>
    </row>
    <row r="3" spans="1:6" ht="12" x14ac:dyDescent="0.2">
      <c r="A3" s="99" t="s">
        <v>84</v>
      </c>
      <c r="B3" s="99"/>
      <c r="C3" s="99"/>
      <c r="D3" s="99"/>
      <c r="E3" s="112"/>
      <c r="F3" s="112"/>
    </row>
    <row r="4" spans="1:6" ht="33.75" customHeight="1" x14ac:dyDescent="0.2"/>
    <row r="5" spans="1:6" ht="15" x14ac:dyDescent="0.2">
      <c r="A5" s="89" t="s">
        <v>86</v>
      </c>
      <c r="B5" s="89"/>
      <c r="C5" s="89"/>
      <c r="D5" s="89"/>
    </row>
    <row r="6" spans="1:6" ht="12" x14ac:dyDescent="0.2">
      <c r="A6" s="93" t="s">
        <v>85</v>
      </c>
      <c r="B6" s="93"/>
      <c r="C6" s="93"/>
      <c r="D6" s="93"/>
    </row>
    <row r="7" spans="1:6" ht="15" x14ac:dyDescent="0.2">
      <c r="A7" s="18"/>
      <c r="B7" s="18"/>
      <c r="C7" s="18"/>
      <c r="D7" s="18"/>
    </row>
    <row r="8" spans="1:6" ht="12" x14ac:dyDescent="0.2">
      <c r="A8" s="92" t="s">
        <v>42</v>
      </c>
      <c r="B8" s="92"/>
      <c r="C8" s="92"/>
      <c r="D8" s="92"/>
    </row>
    <row r="9" spans="1:6" ht="33.75" x14ac:dyDescent="0.2">
      <c r="A9" s="65" t="s">
        <v>32</v>
      </c>
      <c r="B9" s="114" t="s">
        <v>87</v>
      </c>
      <c r="C9" s="20" t="s">
        <v>91</v>
      </c>
      <c r="D9" s="20" t="s">
        <v>92</v>
      </c>
    </row>
    <row r="10" spans="1:6" ht="12" x14ac:dyDescent="0.2">
      <c r="A10" s="30" t="s">
        <v>33</v>
      </c>
      <c r="B10" s="115">
        <v>10</v>
      </c>
      <c r="C10" s="21">
        <v>-21782</v>
      </c>
      <c r="D10" s="21">
        <v>-16059</v>
      </c>
    </row>
    <row r="11" spans="1:6" ht="24.75" customHeight="1" x14ac:dyDescent="0.2">
      <c r="A11" s="120" t="s">
        <v>34</v>
      </c>
      <c r="B11" s="30"/>
      <c r="C11" s="21">
        <v>20</v>
      </c>
      <c r="D11" s="21">
        <v>897</v>
      </c>
    </row>
    <row r="12" spans="1:6" ht="12" x14ac:dyDescent="0.2">
      <c r="A12" s="30" t="s">
        <v>35</v>
      </c>
      <c r="B12" s="30"/>
      <c r="C12" s="21">
        <v>-29387</v>
      </c>
      <c r="D12" s="21"/>
    </row>
    <row r="13" spans="1:6" ht="12" x14ac:dyDescent="0.2">
      <c r="A13" s="30" t="s">
        <v>36</v>
      </c>
      <c r="B13" s="30"/>
      <c r="C13" s="21">
        <v>-1447</v>
      </c>
      <c r="D13" s="21"/>
    </row>
    <row r="14" spans="1:6" ht="12" customHeight="1" x14ac:dyDescent="0.2">
      <c r="A14" s="30" t="s">
        <v>41</v>
      </c>
      <c r="B14" s="30"/>
      <c r="C14" s="21"/>
      <c r="D14" s="21"/>
    </row>
    <row r="15" spans="1:6" ht="12" x14ac:dyDescent="0.2">
      <c r="A15" s="31" t="s">
        <v>37</v>
      </c>
      <c r="B15" s="31"/>
      <c r="C15" s="32">
        <f>SUM(C10:C14)</f>
        <v>-52596</v>
      </c>
      <c r="D15" s="32">
        <f>SUM(D10:D14)</f>
        <v>-15162</v>
      </c>
    </row>
    <row r="16" spans="1:6" ht="12" x14ac:dyDescent="0.2">
      <c r="A16" s="30" t="s">
        <v>38</v>
      </c>
      <c r="B16" s="115">
        <v>11</v>
      </c>
      <c r="C16" s="21">
        <v>10519</v>
      </c>
      <c r="D16" s="21"/>
    </row>
    <row r="17" spans="1:4" ht="12" x14ac:dyDescent="0.2">
      <c r="A17" s="31" t="s">
        <v>71</v>
      </c>
      <c r="B17" s="31"/>
      <c r="C17" s="32">
        <f>SUM(C15:C16)</f>
        <v>-42077</v>
      </c>
      <c r="D17" s="32">
        <f>SUM(D15:D16)</f>
        <v>-15162</v>
      </c>
    </row>
    <row r="18" spans="1:4" ht="12" x14ac:dyDescent="0.2">
      <c r="A18" s="30" t="s">
        <v>39</v>
      </c>
      <c r="B18" s="30"/>
      <c r="C18" s="21">
        <v>0</v>
      </c>
      <c r="D18" s="21">
        <v>0</v>
      </c>
    </row>
    <row r="19" spans="1:4" ht="12.75" thickBot="1" x14ac:dyDescent="0.25">
      <c r="A19" s="33" t="s">
        <v>73</v>
      </c>
      <c r="B19" s="33"/>
      <c r="C19" s="22">
        <f>SUM(C17:C18)</f>
        <v>-42077</v>
      </c>
      <c r="D19" s="22">
        <f>SUM(D17:D18)</f>
        <v>-15162</v>
      </c>
    </row>
    <row r="20" spans="1:4" ht="12.75" thickTop="1" x14ac:dyDescent="0.2">
      <c r="A20" s="34"/>
      <c r="B20" s="34"/>
      <c r="C20" s="21"/>
      <c r="D20" s="34"/>
    </row>
    <row r="21" spans="1:4" ht="12" x14ac:dyDescent="0.2">
      <c r="A21" s="37" t="s">
        <v>40</v>
      </c>
      <c r="B21" s="37"/>
      <c r="C21" s="38">
        <f>C19/2893060*1000</f>
        <v>-14.544115918784954</v>
      </c>
      <c r="D21" s="38">
        <f>D19/2893060*1000</f>
        <v>-5.2408176809329916</v>
      </c>
    </row>
    <row r="22" spans="1:4" ht="12" x14ac:dyDescent="0.2">
      <c r="A22" s="34"/>
      <c r="B22" s="34"/>
      <c r="C22" s="35"/>
      <c r="D22" s="36"/>
    </row>
    <row r="23" spans="1:4" ht="12" x14ac:dyDescent="0.2">
      <c r="A23" s="34"/>
      <c r="B23" s="34"/>
      <c r="C23" s="35"/>
      <c r="D23" s="36"/>
    </row>
    <row r="24" spans="1:4" ht="12" x14ac:dyDescent="0.2">
      <c r="A24" s="34"/>
      <c r="B24" s="34"/>
      <c r="C24" s="35"/>
      <c r="D24" s="36"/>
    </row>
    <row r="25" spans="1:4" ht="12" x14ac:dyDescent="0.2"/>
    <row r="26" spans="1:4" ht="12" x14ac:dyDescent="0.2">
      <c r="A26" s="83"/>
      <c r="B26" s="97"/>
      <c r="C26" s="116"/>
      <c r="D26" s="116"/>
    </row>
    <row r="27" spans="1:4" ht="12" x14ac:dyDescent="0.2">
      <c r="A27" s="13" t="s">
        <v>80</v>
      </c>
      <c r="B27" s="13"/>
      <c r="C27" s="117" t="s">
        <v>28</v>
      </c>
    </row>
    <row r="28" spans="1:4" s="42" customFormat="1" ht="11.25" x14ac:dyDescent="0.2">
      <c r="A28" s="41" t="s">
        <v>29</v>
      </c>
      <c r="B28" s="41"/>
      <c r="C28" s="118" t="s">
        <v>30</v>
      </c>
    </row>
    <row r="29" spans="1:4" ht="12" x14ac:dyDescent="0.2">
      <c r="C29" s="119">
        <v>45056</v>
      </c>
    </row>
    <row r="30" spans="1:4" ht="12" x14ac:dyDescent="0.2"/>
    <row r="31" spans="1:4" ht="12" x14ac:dyDescent="0.2"/>
    <row r="32" spans="1:4" ht="12" x14ac:dyDescent="0.2"/>
    <row r="33" ht="12" x14ac:dyDescent="0.2"/>
    <row r="34" ht="12" hidden="1" x14ac:dyDescent="0.2"/>
  </sheetData>
  <mergeCells count="6">
    <mergeCell ref="A1:D1"/>
    <mergeCell ref="A2:D2"/>
    <mergeCell ref="A3:D3"/>
    <mergeCell ref="A5:D5"/>
    <mergeCell ref="A8:D8"/>
    <mergeCell ref="A6:D6"/>
  </mergeCells>
  <pageMargins left="0.70866141732283472" right="0.31496062992125984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L44"/>
  <sheetViews>
    <sheetView view="pageBreakPreview" topLeftCell="A7" zoomScale="106" zoomScaleNormal="100" zoomScaleSheetLayoutView="106" workbookViewId="0">
      <selection activeCell="C42" sqref="C42"/>
    </sheetView>
  </sheetViews>
  <sheetFormatPr defaultColWidth="0" defaultRowHeight="12" x14ac:dyDescent="0.25"/>
  <cols>
    <col min="1" max="1" width="52" style="45" customWidth="1"/>
    <col min="2" max="2" width="13.7109375" style="45" customWidth="1"/>
    <col min="3" max="3" width="14.42578125" style="45" customWidth="1"/>
    <col min="4" max="4" width="9.140625" style="45" customWidth="1"/>
    <col min="5" max="16366" width="8.5703125" style="45" hidden="1"/>
    <col min="16367" max="16367" width="6.7109375" style="45" customWidth="1"/>
    <col min="16368" max="16368" width="4.42578125" style="45" customWidth="1"/>
    <col min="16369" max="16369" width="3.7109375" style="45" customWidth="1"/>
    <col min="16370" max="16370" width="4.28515625" style="45" customWidth="1"/>
    <col min="16371" max="16371" width="3.85546875" style="45" customWidth="1"/>
    <col min="16372" max="16372" width="9.42578125" style="45" customWidth="1"/>
    <col min="16373" max="16373" width="4.42578125" style="45" customWidth="1"/>
    <col min="16374" max="16375" width="4.5703125" style="45" customWidth="1"/>
    <col min="16376" max="16384" width="43.7109375" style="45" customWidth="1"/>
  </cols>
  <sheetData>
    <row r="1" spans="1:4" ht="26.25" customHeight="1" x14ac:dyDescent="0.25">
      <c r="A1" s="121" t="s">
        <v>31</v>
      </c>
      <c r="B1" s="121"/>
      <c r="C1" s="121"/>
    </row>
    <row r="2" spans="1:4" x14ac:dyDescent="0.25">
      <c r="A2" s="99" t="s">
        <v>83</v>
      </c>
      <c r="B2" s="99"/>
      <c r="C2" s="99"/>
      <c r="D2" s="112"/>
    </row>
    <row r="3" spans="1:4" x14ac:dyDescent="0.25">
      <c r="A3" s="99" t="s">
        <v>84</v>
      </c>
      <c r="B3" s="99"/>
      <c r="C3" s="99"/>
      <c r="D3" s="112"/>
    </row>
    <row r="4" spans="1:4" ht="26.25" customHeight="1" x14ac:dyDescent="0.25">
      <c r="A4" s="88"/>
      <c r="B4" s="88"/>
      <c r="C4" s="88"/>
    </row>
    <row r="5" spans="1:4" ht="20.100000000000001" customHeight="1" x14ac:dyDescent="0.25">
      <c r="A5" s="94" t="s">
        <v>88</v>
      </c>
      <c r="B5" s="94"/>
      <c r="C5" s="94"/>
    </row>
    <row r="6" spans="1:4" ht="9" customHeight="1" x14ac:dyDescent="0.25">
      <c r="A6" s="95" t="s">
        <v>85</v>
      </c>
      <c r="B6" s="95"/>
      <c r="C6" s="95"/>
    </row>
    <row r="7" spans="1:4" ht="20.100000000000001" customHeight="1" x14ac:dyDescent="0.25">
      <c r="B7" s="44"/>
      <c r="C7" s="44"/>
    </row>
    <row r="8" spans="1:4" ht="12" customHeight="1" x14ac:dyDescent="0.25">
      <c r="A8" s="96" t="s">
        <v>1</v>
      </c>
      <c r="B8" s="96"/>
      <c r="C8" s="96"/>
    </row>
    <row r="9" spans="1:4" ht="33.75" x14ac:dyDescent="0.25">
      <c r="A9" s="65" t="s">
        <v>32</v>
      </c>
      <c r="B9" s="20" t="s">
        <v>89</v>
      </c>
      <c r="C9" s="20" t="s">
        <v>90</v>
      </c>
    </row>
    <row r="10" spans="1:4" x14ac:dyDescent="0.25">
      <c r="A10" s="46" t="s">
        <v>43</v>
      </c>
      <c r="B10" s="47"/>
      <c r="C10" s="47"/>
    </row>
    <row r="11" spans="1:4" x14ac:dyDescent="0.25">
      <c r="A11" s="48" t="s">
        <v>44</v>
      </c>
      <c r="B11" s="49">
        <v>0</v>
      </c>
      <c r="C11" s="49">
        <v>0</v>
      </c>
    </row>
    <row r="12" spans="1:4" x14ac:dyDescent="0.25">
      <c r="A12" s="48" t="s">
        <v>45</v>
      </c>
      <c r="B12" s="49">
        <v>-13651</v>
      </c>
      <c r="C12" s="49">
        <v>-10741</v>
      </c>
    </row>
    <row r="13" spans="1:4" x14ac:dyDescent="0.25">
      <c r="A13" s="48" t="s">
        <v>46</v>
      </c>
      <c r="B13" s="49">
        <f>-209911-2423</f>
        <v>-212334</v>
      </c>
      <c r="C13" s="49">
        <v>-23021</v>
      </c>
    </row>
    <row r="14" spans="1:4" x14ac:dyDescent="0.25">
      <c r="A14" s="50" t="s">
        <v>47</v>
      </c>
      <c r="B14" s="49">
        <f>-7677</f>
        <v>-7677</v>
      </c>
      <c r="C14" s="49">
        <f>-5196-3</f>
        <v>-5199</v>
      </c>
    </row>
    <row r="15" spans="1:4" ht="26.25" customHeight="1" x14ac:dyDescent="0.25">
      <c r="A15" s="51" t="s">
        <v>48</v>
      </c>
      <c r="B15" s="52">
        <f>SUM(B11:B14)</f>
        <v>-233662</v>
      </c>
      <c r="C15" s="52">
        <f>SUM(C11:C14)</f>
        <v>-38961</v>
      </c>
    </row>
    <row r="16" spans="1:4" x14ac:dyDescent="0.25">
      <c r="A16" s="50" t="s">
        <v>49</v>
      </c>
      <c r="B16" s="49">
        <v>0</v>
      </c>
      <c r="C16" s="49">
        <v>0</v>
      </c>
    </row>
    <row r="17" spans="1:3" ht="24.75" customHeight="1" x14ac:dyDescent="0.25">
      <c r="A17" s="53" t="s">
        <v>50</v>
      </c>
      <c r="B17" s="54">
        <f>SUM(B15:B16)</f>
        <v>-233662</v>
      </c>
      <c r="C17" s="54">
        <f>SUM(C15:C16)</f>
        <v>-38961</v>
      </c>
    </row>
    <row r="18" spans="1:3" x14ac:dyDescent="0.25">
      <c r="A18" s="48"/>
      <c r="B18" s="49"/>
      <c r="C18" s="49"/>
    </row>
    <row r="19" spans="1:3" x14ac:dyDescent="0.25">
      <c r="A19" s="46" t="s">
        <v>51</v>
      </c>
      <c r="B19" s="49"/>
      <c r="C19" s="49"/>
    </row>
    <row r="20" spans="1:3" x14ac:dyDescent="0.25">
      <c r="A20" s="48" t="s">
        <v>52</v>
      </c>
      <c r="B20" s="49">
        <v>-476363</v>
      </c>
      <c r="C20" s="49">
        <v>-1236278</v>
      </c>
    </row>
    <row r="21" spans="1:3" x14ac:dyDescent="0.25">
      <c r="A21" s="48" t="s">
        <v>53</v>
      </c>
      <c r="B21" s="49">
        <v>-1552</v>
      </c>
      <c r="C21" s="49"/>
    </row>
    <row r="22" spans="1:3" x14ac:dyDescent="0.25">
      <c r="A22" s="48" t="s">
        <v>54</v>
      </c>
      <c r="B22" s="49"/>
      <c r="C22" s="49"/>
    </row>
    <row r="23" spans="1:3" x14ac:dyDescent="0.25">
      <c r="A23" s="55" t="s">
        <v>55</v>
      </c>
      <c r="B23" s="49"/>
      <c r="C23" s="49"/>
    </row>
    <row r="24" spans="1:3" x14ac:dyDescent="0.25">
      <c r="A24" s="55" t="s">
        <v>56</v>
      </c>
      <c r="B24" s="49"/>
      <c r="C24" s="49"/>
    </row>
    <row r="25" spans="1:3" x14ac:dyDescent="0.25">
      <c r="A25" s="48" t="s">
        <v>57</v>
      </c>
      <c r="B25" s="49"/>
      <c r="C25" s="49">
        <f>31994-C26</f>
        <v>31097</v>
      </c>
    </row>
    <row r="26" spans="1:3" x14ac:dyDescent="0.25">
      <c r="A26" s="50" t="s">
        <v>58</v>
      </c>
      <c r="B26" s="49">
        <v>20</v>
      </c>
      <c r="C26" s="49">
        <v>897</v>
      </c>
    </row>
    <row r="27" spans="1:3" ht="24" x14ac:dyDescent="0.25">
      <c r="A27" s="53" t="s">
        <v>59</v>
      </c>
      <c r="B27" s="54">
        <f>SUM(B20:B26)</f>
        <v>-477895</v>
      </c>
      <c r="C27" s="54">
        <f>SUM(C20:C26)</f>
        <v>-1204284</v>
      </c>
    </row>
    <row r="28" spans="1:3" x14ac:dyDescent="0.25">
      <c r="A28" s="48"/>
      <c r="B28" s="49"/>
      <c r="C28" s="49"/>
    </row>
    <row r="29" spans="1:3" x14ac:dyDescent="0.25">
      <c r="A29" s="46" t="s">
        <v>60</v>
      </c>
      <c r="B29" s="56"/>
      <c r="C29" s="56"/>
    </row>
    <row r="30" spans="1:3" x14ac:dyDescent="0.25">
      <c r="A30" s="48" t="s">
        <v>61</v>
      </c>
      <c r="B30" s="56">
        <v>0</v>
      </c>
      <c r="C30" s="56">
        <v>0</v>
      </c>
    </row>
    <row r="31" spans="1:3" x14ac:dyDescent="0.25">
      <c r="A31" s="57" t="s">
        <v>62</v>
      </c>
      <c r="B31" s="56">
        <v>711300</v>
      </c>
      <c r="C31" s="56">
        <v>1243086</v>
      </c>
    </row>
    <row r="32" spans="1:3" ht="25.5" customHeight="1" x14ac:dyDescent="0.25">
      <c r="A32" s="53" t="s">
        <v>63</v>
      </c>
      <c r="B32" s="54">
        <f>SUM(B30:B31)</f>
        <v>711300</v>
      </c>
      <c r="C32" s="54">
        <f>SUM(C30:C31)</f>
        <v>1243086</v>
      </c>
    </row>
    <row r="33" spans="1:4" x14ac:dyDescent="0.25">
      <c r="A33" s="46"/>
      <c r="B33" s="56"/>
      <c r="C33" s="56"/>
    </row>
    <row r="34" spans="1:4" x14ac:dyDescent="0.25">
      <c r="A34" s="48" t="s">
        <v>64</v>
      </c>
      <c r="B34" s="56">
        <f>SUM(B17,B27,B32)</f>
        <v>-257</v>
      </c>
      <c r="C34" s="56">
        <f>SUM(C17,C27,C32)</f>
        <v>-159</v>
      </c>
    </row>
    <row r="35" spans="1:4" x14ac:dyDescent="0.25">
      <c r="A35" s="48" t="s">
        <v>65</v>
      </c>
      <c r="B35" s="56"/>
      <c r="C35" s="56"/>
    </row>
    <row r="36" spans="1:4" x14ac:dyDescent="0.25">
      <c r="A36" s="50" t="s">
        <v>74</v>
      </c>
      <c r="B36" s="56">
        <v>704</v>
      </c>
      <c r="C36" s="56">
        <v>302</v>
      </c>
    </row>
    <row r="37" spans="1:4" ht="12.75" thickBot="1" x14ac:dyDescent="0.3">
      <c r="A37" s="58" t="s">
        <v>75</v>
      </c>
      <c r="B37" s="59">
        <f>SUM(B34:B36)</f>
        <v>447</v>
      </c>
      <c r="C37" s="59">
        <f>SUM(C34:C36)</f>
        <v>143</v>
      </c>
    </row>
    <row r="38" spans="1:4" ht="12.75" thickTop="1" x14ac:dyDescent="0.25"/>
    <row r="41" spans="1:4" x14ac:dyDescent="0.25">
      <c r="A41" s="84"/>
      <c r="C41" s="84"/>
    </row>
    <row r="42" spans="1:4" ht="15" x14ac:dyDescent="0.2">
      <c r="A42" s="13" t="s">
        <v>80</v>
      </c>
      <c r="B42" s="60"/>
      <c r="C42" s="61" t="s">
        <v>28</v>
      </c>
      <c r="D42" s="62"/>
    </row>
    <row r="43" spans="1:4" ht="15" x14ac:dyDescent="0.25">
      <c r="A43" s="63" t="s">
        <v>29</v>
      </c>
      <c r="B43" s="60"/>
      <c r="C43" s="64" t="s">
        <v>30</v>
      </c>
      <c r="D43" s="62"/>
    </row>
    <row r="44" spans="1:4" x14ac:dyDescent="0.2">
      <c r="C44" s="68">
        <v>45056</v>
      </c>
    </row>
  </sheetData>
  <mergeCells count="6">
    <mergeCell ref="A1:C1"/>
    <mergeCell ref="A5:C5"/>
    <mergeCell ref="A6:C6"/>
    <mergeCell ref="A8:C8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86"/>
  <sheetViews>
    <sheetView tabSelected="1" view="pageBreakPreview" zoomScale="84" zoomScaleNormal="100" zoomScaleSheetLayoutView="84" workbookViewId="0">
      <selection activeCell="B24" sqref="B24"/>
    </sheetView>
  </sheetViews>
  <sheetFormatPr defaultColWidth="0" defaultRowHeight="12" zeroHeight="1" x14ac:dyDescent="0.2"/>
  <cols>
    <col min="1" max="1" width="47.85546875" style="2" customWidth="1"/>
    <col min="2" max="3" width="10.85546875" style="2" customWidth="1"/>
    <col min="4" max="4" width="13.7109375" style="2" customWidth="1"/>
    <col min="5" max="33" width="0" style="2" hidden="1" customWidth="1"/>
    <col min="34" max="16382" width="8.5703125" style="2" hidden="1"/>
    <col min="16383" max="16383" width="3.85546875" style="2" customWidth="1"/>
    <col min="16384" max="16384" width="5.28515625" style="2" customWidth="1"/>
  </cols>
  <sheetData>
    <row r="1" spans="1:6" ht="28.5" customHeight="1" x14ac:dyDescent="0.2">
      <c r="A1" s="113" t="s">
        <v>31</v>
      </c>
      <c r="B1" s="113"/>
      <c r="C1" s="113"/>
      <c r="D1" s="113"/>
      <c r="E1" s="111"/>
      <c r="F1" s="111"/>
    </row>
    <row r="2" spans="1:6" x14ac:dyDescent="0.2">
      <c r="A2" s="99" t="s">
        <v>83</v>
      </c>
      <c r="B2" s="99"/>
      <c r="C2" s="99"/>
      <c r="D2" s="99"/>
      <c r="E2" s="112"/>
      <c r="F2" s="112"/>
    </row>
    <row r="3" spans="1:6" x14ac:dyDescent="0.2">
      <c r="A3" s="99" t="s">
        <v>84</v>
      </c>
      <c r="B3" s="99"/>
      <c r="C3" s="99"/>
      <c r="D3" s="99"/>
      <c r="E3" s="112"/>
      <c r="F3" s="112"/>
    </row>
    <row r="4" spans="1:6" ht="23.25" customHeight="1" x14ac:dyDescent="0.2">
      <c r="A4" s="87"/>
      <c r="B4" s="87"/>
      <c r="C4" s="87"/>
      <c r="D4" s="87"/>
    </row>
    <row r="5" spans="1:6" ht="20.100000000000001" customHeight="1" x14ac:dyDescent="0.2">
      <c r="A5" s="89" t="s">
        <v>66</v>
      </c>
      <c r="B5" s="89"/>
      <c r="C5" s="89"/>
      <c r="D5" s="89"/>
    </row>
    <row r="6" spans="1:6" ht="20.100000000000001" customHeight="1" x14ac:dyDescent="0.2">
      <c r="A6" s="90" t="s">
        <v>81</v>
      </c>
      <c r="B6" s="90"/>
      <c r="C6" s="90"/>
      <c r="D6" s="90"/>
    </row>
    <row r="7" spans="1:6" x14ac:dyDescent="0.2"/>
    <row r="8" spans="1:6" ht="20.100000000000001" customHeight="1" x14ac:dyDescent="0.2">
      <c r="A8" s="1"/>
      <c r="D8" s="124" t="s">
        <v>1</v>
      </c>
    </row>
    <row r="9" spans="1:6" ht="33.75" x14ac:dyDescent="0.2">
      <c r="A9" s="69" t="s">
        <v>72</v>
      </c>
      <c r="B9" s="122" t="s">
        <v>17</v>
      </c>
      <c r="C9" s="122" t="s">
        <v>18</v>
      </c>
      <c r="D9" s="123" t="s">
        <v>67</v>
      </c>
    </row>
    <row r="10" spans="1:6" x14ac:dyDescent="0.2">
      <c r="A10" s="75"/>
      <c r="B10" s="76"/>
      <c r="C10" s="76"/>
      <c r="D10" s="77"/>
    </row>
    <row r="11" spans="1:6" x14ac:dyDescent="0.2">
      <c r="A11" s="70" t="s">
        <v>69</v>
      </c>
      <c r="B11" s="71">
        <v>3302878</v>
      </c>
      <c r="C11" s="71">
        <v>-434664</v>
      </c>
      <c r="D11" s="71">
        <f>SUM(B11:C11)</f>
        <v>2868214</v>
      </c>
    </row>
    <row r="12" spans="1:6" ht="24" x14ac:dyDescent="0.2">
      <c r="A12" s="80" t="s">
        <v>78</v>
      </c>
      <c r="B12" s="49"/>
      <c r="C12" s="49">
        <v>-15162</v>
      </c>
      <c r="D12" s="49">
        <f>SUM(B12:C12)</f>
        <v>-15162</v>
      </c>
    </row>
    <row r="13" spans="1:6" x14ac:dyDescent="0.2">
      <c r="A13" s="78" t="s">
        <v>76</v>
      </c>
      <c r="B13" s="43">
        <f>SUM(B11:B12)</f>
        <v>3302878</v>
      </c>
      <c r="C13" s="43">
        <f t="shared" ref="C13:D13" si="0">SUM(C11:C12)</f>
        <v>-449826</v>
      </c>
      <c r="D13" s="43">
        <f t="shared" si="0"/>
        <v>2853052</v>
      </c>
    </row>
    <row r="14" spans="1:6" x14ac:dyDescent="0.2">
      <c r="A14" s="75"/>
      <c r="B14" s="76"/>
      <c r="C14" s="76"/>
      <c r="D14" s="77"/>
    </row>
    <row r="15" spans="1:6" x14ac:dyDescent="0.2">
      <c r="A15" s="81"/>
      <c r="B15" s="66"/>
      <c r="C15" s="66"/>
      <c r="D15" s="67"/>
    </row>
    <row r="16" spans="1:6" x14ac:dyDescent="0.2">
      <c r="A16" s="70" t="s">
        <v>69</v>
      </c>
      <c r="B16" s="71">
        <v>3302878</v>
      </c>
      <c r="C16" s="71">
        <v>-434664</v>
      </c>
      <c r="D16" s="71">
        <f>SUM(B16:C16)</f>
        <v>2868214</v>
      </c>
    </row>
    <row r="17" spans="1:4" x14ac:dyDescent="0.2">
      <c r="A17" s="72" t="s">
        <v>77</v>
      </c>
      <c r="B17" s="21">
        <v>0</v>
      </c>
      <c r="C17" s="21">
        <v>-292886</v>
      </c>
      <c r="D17" s="21">
        <f>SUM(B17:C17)</f>
        <v>-292886</v>
      </c>
    </row>
    <row r="18" spans="1:4" x14ac:dyDescent="0.2">
      <c r="A18" s="74" t="s">
        <v>68</v>
      </c>
      <c r="B18" s="21">
        <v>-409818</v>
      </c>
      <c r="C18" s="21">
        <v>409818</v>
      </c>
      <c r="D18" s="21">
        <f>SUM(B18:C18)</f>
        <v>0</v>
      </c>
    </row>
    <row r="19" spans="1:4" x14ac:dyDescent="0.2">
      <c r="A19" s="70" t="s">
        <v>3</v>
      </c>
      <c r="B19" s="32">
        <f>SUM(B16:B18)</f>
        <v>2893060</v>
      </c>
      <c r="C19" s="32">
        <f>SUM(C16:C18)</f>
        <v>-317732</v>
      </c>
      <c r="D19" s="32">
        <f>SUM(B19:C19)</f>
        <v>2575328</v>
      </c>
    </row>
    <row r="20" spans="1:4" x14ac:dyDescent="0.2">
      <c r="A20" s="70"/>
      <c r="B20" s="79"/>
      <c r="C20" s="79"/>
      <c r="D20" s="79"/>
    </row>
    <row r="21" spans="1:4" ht="24" x14ac:dyDescent="0.2">
      <c r="A21" s="80" t="s">
        <v>79</v>
      </c>
      <c r="B21" s="49">
        <v>0</v>
      </c>
      <c r="C21" s="49">
        <v>-42077</v>
      </c>
      <c r="D21" s="49">
        <f>SUM(B21:C21)</f>
        <v>-42077</v>
      </c>
    </row>
    <row r="22" spans="1:4" ht="12.75" thickBot="1" x14ac:dyDescent="0.25">
      <c r="A22" s="73" t="s">
        <v>70</v>
      </c>
      <c r="B22" s="22">
        <v>2893060</v>
      </c>
      <c r="C22" s="22">
        <f>SUM(C19:C21)</f>
        <v>-359809</v>
      </c>
      <c r="D22" s="22">
        <f>SUM(D19:D21)</f>
        <v>2533251</v>
      </c>
    </row>
    <row r="23" spans="1:4" ht="12.75" thickTop="1" x14ac:dyDescent="0.2">
      <c r="A23" s="82"/>
      <c r="B23" s="79"/>
      <c r="C23" s="79"/>
      <c r="D23" s="79"/>
    </row>
    <row r="24" spans="1:4" x14ac:dyDescent="0.2">
      <c r="A24" s="82"/>
      <c r="B24" s="79"/>
      <c r="C24" s="79"/>
      <c r="D24" s="79"/>
    </row>
    <row r="25" spans="1:4" x14ac:dyDescent="0.2">
      <c r="A25" s="82"/>
      <c r="B25" s="79"/>
      <c r="C25" s="79"/>
      <c r="D25" s="79"/>
    </row>
    <row r="26" spans="1:4" x14ac:dyDescent="0.2">
      <c r="A26" s="82"/>
      <c r="B26" s="79"/>
      <c r="C26" s="79"/>
      <c r="D26" s="79"/>
    </row>
    <row r="27" spans="1:4" x14ac:dyDescent="0.2">
      <c r="A27" s="85"/>
      <c r="B27" s="7"/>
      <c r="C27" s="86"/>
      <c r="D27" s="86"/>
    </row>
    <row r="28" spans="1:4" ht="15" x14ac:dyDescent="0.25">
      <c r="A28" s="13" t="s">
        <v>80</v>
      </c>
      <c r="B28"/>
      <c r="C28" s="14" t="s">
        <v>28</v>
      </c>
      <c r="D28" s="15"/>
    </row>
    <row r="29" spans="1:4" ht="15" x14ac:dyDescent="0.25">
      <c r="A29" s="16" t="s">
        <v>29</v>
      </c>
      <c r="B29"/>
      <c r="C29" s="17" t="s">
        <v>30</v>
      </c>
      <c r="D29" s="15"/>
    </row>
    <row r="30" spans="1:4" x14ac:dyDescent="0.2">
      <c r="C30" s="68">
        <v>45056</v>
      </c>
    </row>
    <row r="31" spans="1:4" x14ac:dyDescent="0.2"/>
    <row r="32" spans="1:4" x14ac:dyDescent="0.2"/>
    <row r="33" spans="1:3" x14ac:dyDescent="0.2">
      <c r="A33" s="95"/>
      <c r="B33" s="95"/>
      <c r="C33" s="95"/>
    </row>
    <row r="34" spans="1:3" x14ac:dyDescent="0.2"/>
    <row r="35" spans="1:3" x14ac:dyDescent="0.2"/>
    <row r="36" spans="1:3" x14ac:dyDescent="0.2"/>
    <row r="37" spans="1:3" x14ac:dyDescent="0.2"/>
    <row r="38" spans="1:3" x14ac:dyDescent="0.2"/>
    <row r="39" spans="1:3" x14ac:dyDescent="0.2"/>
    <row r="40" spans="1:3" x14ac:dyDescent="0.2"/>
    <row r="41" spans="1:3" x14ac:dyDescent="0.2"/>
    <row r="42" spans="1:3" x14ac:dyDescent="0.2"/>
    <row r="43" spans="1:3" x14ac:dyDescent="0.2"/>
    <row r="44" spans="1:3" x14ac:dyDescent="0.2"/>
    <row r="45" spans="1:3" x14ac:dyDescent="0.2"/>
    <row r="46" spans="1:3" x14ac:dyDescent="0.2"/>
    <row r="47" spans="1:3" x14ac:dyDescent="0.2"/>
    <row r="48" spans="1:3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</sheetData>
  <mergeCells count="6">
    <mergeCell ref="A33:C33"/>
    <mergeCell ref="A1:D1"/>
    <mergeCell ref="A5:D5"/>
    <mergeCell ref="A6:D6"/>
    <mergeCell ref="A2:D2"/>
    <mergeCell ref="A3:D3"/>
  </mergeCells>
  <pageMargins left="0.7" right="0.7" top="0.75" bottom="0.75" header="0.3" footer="0.3"/>
  <pageSetup paperSize="9" scale="10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</vt:lpstr>
      <vt:lpstr>Ф2</vt:lpstr>
      <vt:lpstr>Ф3</vt:lpstr>
      <vt:lpstr>Ф4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Сарсенбаева Айнаш</dc:creator>
  <cp:lastModifiedBy>Сарсенбаева Айнаш</cp:lastModifiedBy>
  <cp:lastPrinted>2023-05-10T15:00:46Z</cp:lastPrinted>
  <dcterms:created xsi:type="dcterms:W3CDTF">2023-05-05T08:44:41Z</dcterms:created>
  <dcterms:modified xsi:type="dcterms:W3CDTF">2023-05-10T15:03:09Z</dcterms:modified>
</cp:coreProperties>
</file>